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552" windowHeight="9036" activeTab="0"/>
  </bookViews>
  <sheets>
    <sheet name="Rekapitulace stavby" sheetId="1" r:id="rId1"/>
    <sheet name="1 - SO 110 Komunikace" sheetId="2" r:id="rId2"/>
    <sheet name="2 - SO 310 Kanalizace" sheetId="3" r:id="rId3"/>
    <sheet name="3 - SO 310 Kanalizace-Pro..." sheetId="4" r:id="rId4"/>
    <sheet name="4 - SO 810 Sadové úpravy" sheetId="5" r:id="rId5"/>
    <sheet name="5 - Vedlejší náklady" sheetId="6" r:id="rId6"/>
  </sheets>
  <definedNames>
    <definedName name="_xlnm._FilterDatabase" localSheetId="1" hidden="1">'1 - SO 110 Komunikace'!$C$134:$K$835</definedName>
    <definedName name="_xlnm._FilterDatabase" localSheetId="2" hidden="1">'2 - SO 310 Kanalizace'!$C$120:$K$279</definedName>
    <definedName name="_xlnm._FilterDatabase" localSheetId="3" hidden="1">'3 - SO 310 Kanalizace-Pro...'!$C$121:$K$337</definedName>
    <definedName name="_xlnm._FilterDatabase" localSheetId="4" hidden="1">'4 - SO 810 Sadové úpravy'!$C$117:$K$189</definedName>
    <definedName name="_xlnm._FilterDatabase" localSheetId="5" hidden="1">'5 - Vedlejší náklady'!$C$117:$K$125</definedName>
    <definedName name="_xlnm.Print_Area" localSheetId="1">'1 - SO 110 Komunikace'!$C$4:$J$76,'1 - SO 110 Komunikace'!$C$82:$J$116,'1 - SO 110 Komunikace'!$C$122:$J$835</definedName>
    <definedName name="_xlnm.Print_Area" localSheetId="2">'2 - SO 310 Kanalizace'!$C$4:$J$76,'2 - SO 310 Kanalizace'!$C$82:$J$102,'2 - SO 310 Kanalizace'!$C$108:$J$279</definedName>
    <definedName name="_xlnm.Print_Area" localSheetId="3">'3 - SO 310 Kanalizace-Pro...'!$C$4:$J$76,'3 - SO 310 Kanalizace-Pro...'!$C$82:$J$103,'3 - SO 310 Kanalizace-Pro...'!$C$109:$J$337</definedName>
    <definedName name="_xlnm.Print_Area" localSheetId="4">'4 - SO 810 Sadové úpravy'!$C$4:$J$76,'4 - SO 810 Sadové úpravy'!$C$82:$J$99,'4 - SO 810 Sadové úpravy'!$C$105:$J$189</definedName>
    <definedName name="_xlnm.Print_Area" localSheetId="5">'5 - Vedlejší náklady'!$C$4:$J$76,'5 - Vedlejší náklady'!$C$82:$J$99,'5 - Vedlejší náklady'!$C$105:$J$125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'1 - SO 110 Komunikace'!$134:$134</definedName>
    <definedName name="_xlnm.Print_Titles" localSheetId="2">'2 - SO 310 Kanalizace'!$120:$120</definedName>
    <definedName name="_xlnm.Print_Titles" localSheetId="3">'3 - SO 310 Kanalizace-Pro...'!$121:$121</definedName>
    <definedName name="_xlnm.Print_Titles" localSheetId="4">'4 - SO 810 Sadové úpravy'!$117:$117</definedName>
    <definedName name="_xlnm.Print_Titles" localSheetId="5">'5 - Vedlejší náklady'!$117:$117</definedName>
  </definedNames>
  <calcPr calcId="162913"/>
</workbook>
</file>

<file path=xl/sharedStrings.xml><?xml version="1.0" encoding="utf-8"?>
<sst xmlns="http://schemas.openxmlformats.org/spreadsheetml/2006/main" count="12823" uniqueCount="1409">
  <si>
    <t>Export Komplet</t>
  </si>
  <si>
    <t/>
  </si>
  <si>
    <t>2.0</t>
  </si>
  <si>
    <t>ZAMOK</t>
  </si>
  <si>
    <t>False</t>
  </si>
  <si>
    <t>{d1c0e068-fe28-43d9-a2a8-627c6ce52501}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</si>
  <si>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</si>
  <si>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</si>
  <si>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</si>
  <si>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</si>
  <si>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</si>
  <si>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</si>
  <si>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</si>
  <si>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</si>
  <si>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x16a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</si>
  <si>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</si>
  <si>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</si>
  <si>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II/180 Záluží-Stabilizace svahu silnice</t>
  </si>
  <si>
    <t>KSO:</t>
  </si>
  <si>
    <t>CC-CZ:</t>
  </si>
  <si>
    <t>Místo:</t>
  </si>
  <si>
    <t xml:space="preserve"> </t>
  </si>
  <si>
    <t>Datum:</t>
  </si>
  <si>
    <t>18. 1. 2024</t>
  </si>
  <si>
    <t>Zadavatel:</t>
  </si>
  <si>
    <t>IČ:</t>
  </si>
  <si>
    <t>DIČ:</t>
  </si>
  <si>
    <t>Uchazeč:</t>
  </si>
  <si>
    <t>Vyplň údaj</t>
  </si>
  <si>
    <t>Projektant:</t>
  </si>
  <si>
    <t>61171344</t>
  </si>
  <si>
    <t>MENE Industry s.r.o., Lobezská 53, 326 00 Plzeň</t>
  </si>
  <si>
    <t>CZ61171344</t>
  </si>
  <si>
    <t>True</t>
  </si>
  <si>
    <t>Zpracovatel:</t>
  </si>
  <si>
    <t>08179981</t>
  </si>
  <si>
    <t>Jiří Marek, Stýskaly 7, 330 11 Třemošná</t>
  </si>
  <si>
    <t>Poznámka:</t>
  </si>
  <si>
    <t>Soupis prací je sestaven s využitím položek cenové soustavy URS. Cenové a technické podmínky položek cenové soustavy URS, které nejsou uvedeny v soupisu prací (informace z tzv. úvodní částí katalogů) jsou neomezeně dálkově k dispozici na www.cz-urs.cz.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</si>
  <si>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</si>
  <si>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</si>
  <si>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</si>
  <si>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</si>
  <si>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</si>
  <si>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</si>
  <si>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</si>
  <si>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</si>
  <si>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</si>
  <si>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</si>
  <si>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</si>
  <si>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</si>
  <si>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</si>
  <si>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</si>
  <si>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</si>
  <si>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</si>
  <si>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</si>
  <si>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</si>
  <si>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</si>
  <si>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</si>
  <si>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</si>
  <si>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</si>
  <si>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</si>
  <si>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</si>
  <si>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</si>
  <si>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</si>
  <si>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</si>
  <si>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</si>
  <si>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</si>
  <si>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</si>
  <si>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</si>
  <si>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</si>
  <si>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</si>
  <si>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</si>
  <si>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</si>
  <si>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</si>
  <si>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</si>
  <si>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</si>
  <si>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</si>
  <si>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</si>
  <si>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</si>
  <si>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</si>
  <si>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</si>
  <si>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</si>
  <si>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</si>
  <si>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</si>
  <si>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110 Komunikace</t>
  </si>
  <si>
    <t>STA</t>
  </si>
  <si>
    <t>{a9e19727-029a-4e45-8696-8aa76131290c}</t>
  </si>
  <si>
    <t>822 23 72</t>
  </si>
  <si>
    <t>2</t>
  </si>
  <si>
    <t>SO 310 Kanalizace</t>
  </si>
  <si>
    <t>{21dc3a1d-2ab0-4150-beee-9b4857dfcbee}</t>
  </si>
  <si>
    <t>827 21 12</t>
  </si>
  <si>
    <t>3</t>
  </si>
  <si>
    <t>SO 310 Kanalizace-Prodloužení kanalizace-Dodatek č.1</t>
  </si>
  <si>
    <t>{713e1aa5-d66a-48e8-91f9-e12ed6e07ae9}</t>
  </si>
  <si>
    <t>4</t>
  </si>
  <si>
    <t>SO 810 Sadové úpravy</t>
  </si>
  <si>
    <t>{4dffb544-5eff-43a6-abf2-1dfb5d474fdf}</t>
  </si>
  <si>
    <t>823 27 12</t>
  </si>
  <si>
    <t>5</t>
  </si>
  <si>
    <t>Vedlejší náklady</t>
  </si>
  <si>
    <t>{80c648a5-ebf9-4dc4-b8a7-b7b452a36858}</t>
  </si>
  <si>
    <t>KRYCÍ LIST SOUPISU PRACÍ</t>
  </si>
  <si>
    <t>Objekt:</t>
  </si>
  <si>
    <t>1 - SO 110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</si>
  <si>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</si>
  <si>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</si>
  <si>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</si>
  <si>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</si>
  <si>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</si>
  <si>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</si>
  <si>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</si>
  <si>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Úprava aktivního podloží</t>
  </si>
  <si>
    <t xml:space="preserve">    3 - A1 - Vozovka </t>
  </si>
  <si>
    <t xml:space="preserve">    4 - A2 - Vozovka</t>
  </si>
  <si>
    <t xml:space="preserve">    5 - A3 - Vozovka</t>
  </si>
  <si>
    <t xml:space="preserve">    6 - B1 - Parkovací stání</t>
  </si>
  <si>
    <t xml:space="preserve">    7 - C1 - Chodník pochozí</t>
  </si>
  <si>
    <t xml:space="preserve">    8 - C2 - Vjezdy</t>
  </si>
  <si>
    <t xml:space="preserve">    9 - C3 - Kačírek</t>
  </si>
  <si>
    <t xml:space="preserve">    10 - D1 - Zeleň</t>
  </si>
  <si>
    <t xml:space="preserve">    11 - D2 - Zeleň (svahování)</t>
  </si>
  <si>
    <t xml:space="preserve">    12 - D3 - Zeleň (svahování)</t>
  </si>
  <si>
    <t xml:space="preserve">    13 - E - Zadláždění koryta</t>
  </si>
  <si>
    <t xml:space="preserve">    14 - Opěrná stěna, oplocení</t>
  </si>
  <si>
    <t xml:space="preserve">    15 - Odvodnění</t>
  </si>
  <si>
    <t xml:space="preserve">    16 - Dopravní značení</t>
  </si>
  <si>
    <t xml:space="preserve">    17 - Ostatní konstrukce a práce</t>
  </si>
  <si>
    <t xml:space="preserve">    18 - Bourací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</si>
  <si>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</si>
  <si>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</si>
  <si>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</si>
  <si>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</si>
  <si>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</si>
  <si>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</si>
  <si>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</si>
  <si>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</si>
  <si>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</si>
  <si>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</si>
  <si>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</si>
  <si>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</si>
  <si>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</si>
  <si>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</si>
  <si>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</si>
  <si>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</si>
  <si>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</si>
  <si>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</si>
  <si>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122251105</t>
  </si>
  <si>
    <t>Odkopávky a prokopávky nezapažené v hornině třídy těžitelnosti I skupiny 3 objem do 1000 m3 strojně</t>
  </si>
  <si>
    <t>m3</t>
  </si>
  <si>
    <t>1545371842</t>
  </si>
  <si>
    <t>VV</t>
  </si>
  <si>
    <t>"viz.výkres C.1.2. Situace"</t>
  </si>
  <si>
    <t>365*0,15+83*0,15+19*0,46+37*0,06+6*0,2+237*0,2+240*0,2+220*0,7+16*0,5</t>
  </si>
  <si>
    <t>27*2*1,2+23,57*1,25*1,5</t>
  </si>
  <si>
    <t>Součet</t>
  </si>
  <si>
    <t>132212331</t>
  </si>
  <si>
    <t>Hloubení nezapažených rýh šířky do 2000 mm v soudržných horninách třídy těžitelnosti I skupiny 3 ručně</t>
  </si>
  <si>
    <t>1730368942</t>
  </si>
  <si>
    <t>"viz.výkres C.1.7. Odvodnění"</t>
  </si>
  <si>
    <t>"75% podíl 3.tř.těžitelnosti a 80% ruční výkop"</t>
  </si>
  <si>
    <t>"přípojky UV" (1,5+2+2+1,75+4+1,75+3,25)*0,8*1,25*0,75*0,8</t>
  </si>
  <si>
    <t>"přípojky OŽ" (3+3,75+4+3,5)*0,8*1,25*0,75*0,8</t>
  </si>
  <si>
    <t>"viz.výkres C.1.6.a Opěrné stěny,oplocení-půdorysy"</t>
  </si>
  <si>
    <t>"50% podíl 3.tř.těžitelnosti a 20% ruční výkop"</t>
  </si>
  <si>
    <t>(1,48+2,66+14,15)*1,6*1,28*0,5*0,2</t>
  </si>
  <si>
    <t>(5,64+7,59+15,05)*1,5*1,28*0,5*0,2</t>
  </si>
  <si>
    <t>(4,5*1,3+4,68*0,75+5,96*0,75)*1,28*0,5*0,2</t>
  </si>
  <si>
    <t>132251253</t>
  </si>
  <si>
    <t>Hloubení rýh nezapažených š do 2000 mm v hornině třídy těžitelnosti I skupiny 3 objem do 100 m3 strojně</t>
  </si>
  <si>
    <t>-2145303184</t>
  </si>
  <si>
    <t>"75% podíl 3.tř.těžitelnosti a 20% strojní výkop"</t>
  </si>
  <si>
    <t>"přípojky UV" (1,5+2+2+1,75+4+1,75+3,25)*0,8*1,25*0,75*0,2</t>
  </si>
  <si>
    <t>"přípojky OŽ" (3+3,75+4+3,5)*0,8*1,25*0,75*0,2</t>
  </si>
  <si>
    <t>"50% podíl 3.tř.těžitelnosti a 80% strojní výkop"</t>
  </si>
  <si>
    <t>(1,48+2,66+14,15)*1,6*1,28*0,5*0,8</t>
  </si>
  <si>
    <t>(5,64+7,59+15,05)*1,5*1,28*0,5*0,8</t>
  </si>
  <si>
    <t>(4,5*1,3+4,68*0,75+5,96*0,75)*1,28*0,5*0,8</t>
  </si>
  <si>
    <t>132312331</t>
  </si>
  <si>
    <t>Hloubení nezapažených rýh šířky do 2000 mm v soudržných horninách třídy těžitelnosti II skupiny 4 ručně</t>
  </si>
  <si>
    <t>-18834800</t>
  </si>
  <si>
    <t>"25% podíl 4.tř.těžitelnosti a 80% ruční výkop"</t>
  </si>
  <si>
    <t>"přípojky UV" (1,5+2+2+1,75+4+1,75+3,25)*0,8*1,25*0,25*0,8</t>
  </si>
  <si>
    <t>"přípojky OŽ" (3+3,75+4+3,5)*0,8*1,25*0,25*0,8</t>
  </si>
  <si>
    <t>"50% podíl 4.tř.těžitelnosti a 20% ruční výkop"</t>
  </si>
  <si>
    <t>132351253</t>
  </si>
  <si>
    <t>Hloubení rýh nezapažených š do 2000 mm v hornině třídy těžitelnosti II skupiny 4 objem do 100 m3 strojně</t>
  </si>
  <si>
    <t>1673949861</t>
  </si>
  <si>
    <t>"25% podíl 4.tř.těžitelnosti a 20% strojní výkop"</t>
  </si>
  <si>
    <t>"přípojky UV" (1,5+2+2+1,75+4+1,75+3,25)*0,8*1,25*0,25*0,2</t>
  </si>
  <si>
    <t>"přípojky OŽ" (3+3,75+4+3,5)*0,8*1,25*0,25*0,2</t>
  </si>
  <si>
    <t>"50% podíl 4.tř.těžitelnosti a 80% strojní výkop"</t>
  </si>
  <si>
    <t>6</t>
  </si>
  <si>
    <t>133212811</t>
  </si>
  <si>
    <t>Hloubení nezapažených šachet v hornině třídy těžitelnosti I skupiny 3 plocha výkopu do 4 m2 ručně</t>
  </si>
  <si>
    <t>622062829</t>
  </si>
  <si>
    <t>"UV" 1,5*1,5*1,49*7*0,75*0,8</t>
  </si>
  <si>
    <t>7</t>
  </si>
  <si>
    <t>133251102</t>
  </si>
  <si>
    <t>Hloubení šachet nezapažených v hornině třídy těžitelnosti I skupiny 3 objem do 50 m3</t>
  </si>
  <si>
    <t>406436153</t>
  </si>
  <si>
    <t>"UV" 1,5*1,5*1,49*7*0,75*0,2</t>
  </si>
  <si>
    <t>8</t>
  </si>
  <si>
    <t>133312811</t>
  </si>
  <si>
    <t>Hloubení nezapažených šachet v hornině třídy těžitelnosti II skupiny 4 plocha výkopu do 4 m2 ručně</t>
  </si>
  <si>
    <t>-49954737</t>
  </si>
  <si>
    <t>"UV" 1,5*1,5*1,49*7*0,25*0,8</t>
  </si>
  <si>
    <t>9</t>
  </si>
  <si>
    <t>133351102</t>
  </si>
  <si>
    <t>Hloubení šachet nezapažených v hornině třídy těžitelnosti II skupiny 4 objem do 50 m3</t>
  </si>
  <si>
    <t>-1225229537</t>
  </si>
  <si>
    <t>"UV" 1,5*1,5*1,49*7*0,25*0,2</t>
  </si>
  <si>
    <t>10</t>
  </si>
  <si>
    <t>174151101</t>
  </si>
  <si>
    <t>Zásyp jam, šachet rýh nebo kolem objektů sypaninou se zhutněním</t>
  </si>
  <si>
    <t>661823307</t>
  </si>
  <si>
    <t>"viz.pol.132212331,132251253,132312331,133212811,133251102,133312811,133351102" 29,246+48,359+17,046+45,309+14,081+3,52+4,694+1,173</t>
  </si>
  <si>
    <t>"viz.pol.175151101,451573111" -(6,1+3,66)</t>
  </si>
  <si>
    <t>"výměra UV" -1,49*7*0,5*0,5</t>
  </si>
  <si>
    <t>27*1,6*1,2+23,57*1*1,3</t>
  </si>
  <si>
    <t>-(1,48+2,66+14,15)*1,6*1,28</t>
  </si>
  <si>
    <t>-(5,64+7,59+15,05)*1,5*1,28</t>
  </si>
  <si>
    <t>-(4,5*1,3+4,68*0,75+5,96*0,75)*1,28</t>
  </si>
  <si>
    <t>11</t>
  </si>
  <si>
    <t>16275R</t>
  </si>
  <si>
    <t>Vodorovné přemístění výkopku/sypaniny z horniny třídy těžitelnosti I skupiny 1 až 3 dle možností zhotovitele</t>
  </si>
  <si>
    <t>-1273644910</t>
  </si>
  <si>
    <t>"viz.pol.122251105" 445,754</t>
  </si>
  <si>
    <t>"viz.pol.174101101" -124,083</t>
  </si>
  <si>
    <t>171251201</t>
  </si>
  <si>
    <t>Uložení sypaniny na skládky nebo meziskládky</t>
  </si>
  <si>
    <t>259134864</t>
  </si>
  <si>
    <t>"viz.pol.162701105R" 485,099</t>
  </si>
  <si>
    <t>13</t>
  </si>
  <si>
    <t>171201231</t>
  </si>
  <si>
    <t>Poplatek za uložení zeminy a kamení na recyklační skládce (skládkovné) kód odpadu 17 05 04</t>
  </si>
  <si>
    <t>t</t>
  </si>
  <si>
    <t>-2111115461</t>
  </si>
  <si>
    <t>"viz.pol.171201201" 485,099*1,8</t>
  </si>
  <si>
    <t>14</t>
  </si>
  <si>
    <t>175151101.1</t>
  </si>
  <si>
    <t>Obsypání potrubí strojně sypaninou bez prohození, uloženou do 3 m</t>
  </si>
  <si>
    <t>-1367593195</t>
  </si>
  <si>
    <t>"03.Tabulka uličních vpustí" (1,5+2+2+1,75+4+1,75+3,25)*0,8*0,25</t>
  </si>
  <si>
    <t>"06.Přípojky odvodňovacích žlabů" (3+3,75+4+3,5)*0,8*0,25</t>
  </si>
  <si>
    <t>15</t>
  </si>
  <si>
    <t>M</t>
  </si>
  <si>
    <t>58337310</t>
  </si>
  <si>
    <t>štěrkopísek frakce 0/4</t>
  </si>
  <si>
    <t>813579134</t>
  </si>
  <si>
    <t>"viz.pol.175151101" 6,1*2</t>
  </si>
  <si>
    <t>16</t>
  </si>
  <si>
    <t>181951112</t>
  </si>
  <si>
    <t>Úprava pláně v hornině třídy těžitelnosti I skupiny 1 až 3 se zhutněním strojně</t>
  </si>
  <si>
    <t>m2</t>
  </si>
  <si>
    <t>708672689</t>
  </si>
  <si>
    <t xml:space="preserve">"viz.výkres č.02 Situace, výměra převzata z AutoCad" </t>
  </si>
  <si>
    <t>365+83+19+9+37+6</t>
  </si>
  <si>
    <t>17</t>
  </si>
  <si>
    <t>131213R</t>
  </si>
  <si>
    <t>Ručně kopaná sonda pro ověření sítí</t>
  </si>
  <si>
    <t>ks</t>
  </si>
  <si>
    <t>-76335480</t>
  </si>
  <si>
    <t>"viz.výkres C.1.2. Situace" 6</t>
  </si>
  <si>
    <t>Úprava aktivního podloží</t>
  </si>
  <si>
    <t>18</t>
  </si>
  <si>
    <t>-1815039341</t>
  </si>
  <si>
    <t xml:space="preserve">"viz.výkres C.1.5. Vzorové příčné řezy" </t>
  </si>
  <si>
    <t>(365+83+37+87)*0,45</t>
  </si>
  <si>
    <t>19</t>
  </si>
  <si>
    <t>1454010969</t>
  </si>
  <si>
    <t>"viz.pol.122201102" 257,4</t>
  </si>
  <si>
    <t>20</t>
  </si>
  <si>
    <t>-266456413</t>
  </si>
  <si>
    <t>"viz.pol.162701105R" 257,4</t>
  </si>
  <si>
    <t>-978326414</t>
  </si>
  <si>
    <t>"viz.pol.171201201" 257,4*1,8</t>
  </si>
  <si>
    <t>22</t>
  </si>
  <si>
    <t>2933650</t>
  </si>
  <si>
    <t>"viz.výkres C.1.2. Situace, výměra převzata z AutoCad"</t>
  </si>
  <si>
    <t>365+83+37+87</t>
  </si>
  <si>
    <t>23</t>
  </si>
  <si>
    <t>564861111</t>
  </si>
  <si>
    <t>Podklad ze štěrkodrtě ŠD tl 200 mm</t>
  </si>
  <si>
    <t>-1176586706</t>
  </si>
  <si>
    <t>"viz.pol.181951102" 572</t>
  </si>
  <si>
    <t>24</t>
  </si>
  <si>
    <t>564871111</t>
  </si>
  <si>
    <t>Podklad ze štěrkodrtě ŠD tl 250 mm</t>
  </si>
  <si>
    <t>-41005597</t>
  </si>
  <si>
    <t>25</t>
  </si>
  <si>
    <t>155131312</t>
  </si>
  <si>
    <t>Zřízení protierozního zpevnění svahů geomříží, georohoží sklonu do 1:1 včetně kotvení</t>
  </si>
  <si>
    <t>-1477637846</t>
  </si>
  <si>
    <t>"viz.pol.181951102" 572*2</t>
  </si>
  <si>
    <t>26</t>
  </si>
  <si>
    <t>69321032</t>
  </si>
  <si>
    <t>geomříž monolitická dvouosá PP s tahovou pevností 31kN/m podélně i příčně</t>
  </si>
  <si>
    <t>1273118464</t>
  </si>
  <si>
    <t>"viz.pol.155131312" 1144*1,15</t>
  </si>
  <si>
    <t xml:space="preserve">A1 - Vozovka </t>
  </si>
  <si>
    <t>27</t>
  </si>
  <si>
    <t>564861113</t>
  </si>
  <si>
    <t>Podklad ze štěrkodrtě ŠD tl 220 mm</t>
  </si>
  <si>
    <t>-1386376436</t>
  </si>
  <si>
    <t>"viz.výkres C.1.2. Situace, výměra převzata z AutoCad" 365</t>
  </si>
  <si>
    <t>28</t>
  </si>
  <si>
    <t>567132111</t>
  </si>
  <si>
    <t>Podklad ze směsi stmelené cementem SC C 8/10 (KSC I) tl 160 mm</t>
  </si>
  <si>
    <t>-1017483936</t>
  </si>
  <si>
    <t>"viz.pol.564861113" 365</t>
  </si>
  <si>
    <t>29</t>
  </si>
  <si>
    <t>573111111</t>
  </si>
  <si>
    <t>Postřik živičný infiltrační s posypem z asfaltu množství 0,60 kg/m2</t>
  </si>
  <si>
    <t>-1079511451</t>
  </si>
  <si>
    <t>30</t>
  </si>
  <si>
    <t>565146121</t>
  </si>
  <si>
    <t>Asfaltový beton vrstva podkladní ACP 22 (obalované kamenivo OKH) tl 60 mm š přes 3 m</t>
  </si>
  <si>
    <t>-433779668</t>
  </si>
  <si>
    <t>31</t>
  </si>
  <si>
    <t>573231108</t>
  </si>
  <si>
    <t>Postřik živičný spojovací ze silniční emulze v množství 0,50 kg/m2</t>
  </si>
  <si>
    <t>277879270</t>
  </si>
  <si>
    <t>32</t>
  </si>
  <si>
    <t>577155122</t>
  </si>
  <si>
    <t>Asfaltový beton vrstva ložní ACL 16 (ABH) tl 60 mm š přes 3 m z nemodifikovaného asfaltu</t>
  </si>
  <si>
    <t>1766753530</t>
  </si>
  <si>
    <t>33</t>
  </si>
  <si>
    <t>-774639457</t>
  </si>
  <si>
    <t>34</t>
  </si>
  <si>
    <t>576143221</t>
  </si>
  <si>
    <t>Asfaltový koberec mastixový SMA 11 (AKMS) tl 50 mm š přes 3 m</t>
  </si>
  <si>
    <t>1396393204</t>
  </si>
  <si>
    <t>35</t>
  </si>
  <si>
    <t>916131213</t>
  </si>
  <si>
    <t>Osazení silničního obrubníku betonového stojatého s boční opěrou do lože z betonu prostého</t>
  </si>
  <si>
    <t>m</t>
  </si>
  <si>
    <t>-1223320879</t>
  </si>
  <si>
    <t>"viz.výkres C.1.2. Situace" 91</t>
  </si>
  <si>
    <t>36</t>
  </si>
  <si>
    <t>59217031</t>
  </si>
  <si>
    <t>obrubník betonový silniční 1000x150x250mm</t>
  </si>
  <si>
    <t>1267321408</t>
  </si>
  <si>
    <t>"viz.pol.916131213,59217030" 91*1,01-2,02</t>
  </si>
  <si>
    <t>37</t>
  </si>
  <si>
    <t>59217030</t>
  </si>
  <si>
    <t>obrubník betonový přechodový 1000x150x150-250mm, přírodní</t>
  </si>
  <si>
    <t>1210737465</t>
  </si>
  <si>
    <t>"viz.výkres C.1.2. Situace" 2*1,01</t>
  </si>
  <si>
    <t>38</t>
  </si>
  <si>
    <t>916111123</t>
  </si>
  <si>
    <t>Osazení obruby z drobných kostek s boční opěrou do lože z betonu prostého</t>
  </si>
  <si>
    <t>-5530678</t>
  </si>
  <si>
    <t>"viz.pol.916131213" 91</t>
  </si>
  <si>
    <t>39</t>
  </si>
  <si>
    <t>59245020</t>
  </si>
  <si>
    <t>betonová přídlažba 200/80/100 mm, přírodní</t>
  </si>
  <si>
    <t>-159667316</t>
  </si>
  <si>
    <t>"viz.pol.916111123" 91*0,1*1,03</t>
  </si>
  <si>
    <t>40</t>
  </si>
  <si>
    <t>599141111</t>
  </si>
  <si>
    <t>Vyplnění spár živičnou zálivkou</t>
  </si>
  <si>
    <t>-1777855798</t>
  </si>
  <si>
    <t>"viz.výkres C.1.2. Situace" 32,5*2+3,4</t>
  </si>
  <si>
    <t>41</t>
  </si>
  <si>
    <t>998225111</t>
  </si>
  <si>
    <t>Přesun hmot pro pozemní komunikace s krytem z kamene, monolitickým betonovým nebo živičným</t>
  </si>
  <si>
    <t>1289214694</t>
  </si>
  <si>
    <t>A2 - Vozovka</t>
  </si>
  <si>
    <t>42</t>
  </si>
  <si>
    <t>577135122R</t>
  </si>
  <si>
    <t>Asfaltový beton vrstva ložní ACL 16 (ABH) tl 0-50 mm š přes 3 m z nemodifikovaného asfaltu</t>
  </si>
  <si>
    <t>1497753192</t>
  </si>
  <si>
    <t>"viz.výkres C.1.2. Situace, výměra převzata z AutoCad" 378</t>
  </si>
  <si>
    <t>43</t>
  </si>
  <si>
    <t>-1431382842</t>
  </si>
  <si>
    <t>"viz.pol.577135122R" 378</t>
  </si>
  <si>
    <t>44</t>
  </si>
  <si>
    <t>1034748403</t>
  </si>
  <si>
    <t>45</t>
  </si>
  <si>
    <t>1745694367</t>
  </si>
  <si>
    <t>"viz.výkres C.1.2. Situace" 3,3*2</t>
  </si>
  <si>
    <t>46</t>
  </si>
  <si>
    <t>1091154046</t>
  </si>
  <si>
    <t>A3 - Vozovka</t>
  </si>
  <si>
    <t>47</t>
  </si>
  <si>
    <t>-842720839</t>
  </si>
  <si>
    <t>"viz.výkres C.1.2. Situace, výměra převzata z AutoCad" 83</t>
  </si>
  <si>
    <t>48</t>
  </si>
  <si>
    <t>-1373565306</t>
  </si>
  <si>
    <t>"viz.pol.564861113" 83</t>
  </si>
  <si>
    <t>49</t>
  </si>
  <si>
    <t>-1056398479</t>
  </si>
  <si>
    <t>50</t>
  </si>
  <si>
    <t>-1313314445</t>
  </si>
  <si>
    <t>51</t>
  </si>
  <si>
    <t>-1253423977</t>
  </si>
  <si>
    <t>52</t>
  </si>
  <si>
    <t>1468177928</t>
  </si>
  <si>
    <t>53</t>
  </si>
  <si>
    <t>-1267046150</t>
  </si>
  <si>
    <t>54</t>
  </si>
  <si>
    <t>-2029135828</t>
  </si>
  <si>
    <t>55</t>
  </si>
  <si>
    <t>1561146516</t>
  </si>
  <si>
    <t>"viz.výkres C.1.2. Situace" 25</t>
  </si>
  <si>
    <t>56</t>
  </si>
  <si>
    <t>-757933755</t>
  </si>
  <si>
    <t>"viz.pol.916131213,59217030" 25*1,01-2,02</t>
  </si>
  <si>
    <t>57</t>
  </si>
  <si>
    <t>-565648558</t>
  </si>
  <si>
    <t>58</t>
  </si>
  <si>
    <t>1157487803</t>
  </si>
  <si>
    <t>"viz.pol.916131213" 25</t>
  </si>
  <si>
    <t>59</t>
  </si>
  <si>
    <t>1514662580</t>
  </si>
  <si>
    <t>"viz.pol.916111123" 25*0,1*1,03</t>
  </si>
  <si>
    <t>60</t>
  </si>
  <si>
    <t>892800782</t>
  </si>
  <si>
    <t>"viz.výkres C.1.2. Situace" 3,3</t>
  </si>
  <si>
    <t>61</t>
  </si>
  <si>
    <t>-368665161</t>
  </si>
  <si>
    <t>B1 - Parkovací stání</t>
  </si>
  <si>
    <t>62</t>
  </si>
  <si>
    <t>564851114</t>
  </si>
  <si>
    <t>Podklad ze štěrkodrtě ŠD tl 180 mm</t>
  </si>
  <si>
    <t>-2033505685</t>
  </si>
  <si>
    <t>"viz.výkres C.1.2. Situace, výměra převzata z AutoCad" 19</t>
  </si>
  <si>
    <t>63</t>
  </si>
  <si>
    <t>564851113</t>
  </si>
  <si>
    <t>Podklad ze štěrkodrtě ŠD tl 170 mm</t>
  </si>
  <si>
    <t>-996697094</t>
  </si>
  <si>
    <t>"viz.pol.564851114" 19</t>
  </si>
  <si>
    <t>64</t>
  </si>
  <si>
    <t>596212210</t>
  </si>
  <si>
    <t>Kladení zámkové dlažby pozemních komunikací tl 80 mm skupiny A pl do 50 m2</t>
  </si>
  <si>
    <t>-862626706</t>
  </si>
  <si>
    <t>65</t>
  </si>
  <si>
    <t>59245013</t>
  </si>
  <si>
    <t>betonová dlažba tl.80mm, přírodní</t>
  </si>
  <si>
    <t>1832742796</t>
  </si>
  <si>
    <t>"viz.pol.596212210" 19*1,03</t>
  </si>
  <si>
    <t>66</t>
  </si>
  <si>
    <t>-1496681901</t>
  </si>
  <si>
    <t>"viz.výkres C.1.2. Situace" 4+3+6</t>
  </si>
  <si>
    <t>67</t>
  </si>
  <si>
    <t>-2121829199</t>
  </si>
  <si>
    <t>"viz.pol.916131213" 13*1,01</t>
  </si>
  <si>
    <t>68</t>
  </si>
  <si>
    <t>998223011</t>
  </si>
  <si>
    <t>Přesun hmot pro pozemní komunikace s krytem dlážděným</t>
  </si>
  <si>
    <t>974263950</t>
  </si>
  <si>
    <t>C1 - Chodník pochozí</t>
  </si>
  <si>
    <t>69</t>
  </si>
  <si>
    <t>564851111</t>
  </si>
  <si>
    <t>Podklad ze štěrkodrtě ŠD tl 150 mm</t>
  </si>
  <si>
    <t>349625918</t>
  </si>
  <si>
    <t>"viz.výkres C.1.2. Situace, výměra převzata z AutoCad" 9</t>
  </si>
  <si>
    <t>70</t>
  </si>
  <si>
    <t>596211110</t>
  </si>
  <si>
    <t>Kladení zámkové dlažby komunikací pro pěší tl 60 mm skupiny A pl do 50 m2</t>
  </si>
  <si>
    <t>1411829070</t>
  </si>
  <si>
    <t>"viz.pol.564851111" 9</t>
  </si>
  <si>
    <t>71</t>
  </si>
  <si>
    <t>59245015</t>
  </si>
  <si>
    <t>betonová dlažba tl.60mm, přírodní</t>
  </si>
  <si>
    <t>1537196165</t>
  </si>
  <si>
    <t>"viz.pol.596211110" 9*1,03</t>
  </si>
  <si>
    <t>72</t>
  </si>
  <si>
    <t>1216689960</t>
  </si>
  <si>
    <t>"viz.výkres C.1.2. Situace" 7</t>
  </si>
  <si>
    <t>73</t>
  </si>
  <si>
    <t>-505766209</t>
  </si>
  <si>
    <t>"viz.pol.916131213" 7*1,01</t>
  </si>
  <si>
    <t>74</t>
  </si>
  <si>
    <t>916231213</t>
  </si>
  <si>
    <t>Osazení chodníkového obrubníku betonového stojatého s boční opěrou do lože z betonu prostého</t>
  </si>
  <si>
    <t>1879416531</t>
  </si>
  <si>
    <t>75</t>
  </si>
  <si>
    <t>59217016</t>
  </si>
  <si>
    <t>obrubník betonový chodníkový 1000x80x250mm</t>
  </si>
  <si>
    <t>2093760509</t>
  </si>
  <si>
    <t>"viz.pol.916231213" 7*1,01</t>
  </si>
  <si>
    <t>76</t>
  </si>
  <si>
    <t>-1965982616</t>
  </si>
  <si>
    <t>C2 - Vjezdy</t>
  </si>
  <si>
    <t>77</t>
  </si>
  <si>
    <t>-1836912760</t>
  </si>
  <si>
    <t>"viz.výkres C.1.2. Situace, výměra převzata z AutoCad" 37</t>
  </si>
  <si>
    <t>78</t>
  </si>
  <si>
    <t>-1529881032</t>
  </si>
  <si>
    <t>"viz.pol.564851114" 37</t>
  </si>
  <si>
    <t>79</t>
  </si>
  <si>
    <t>393338050</t>
  </si>
  <si>
    <t>80</t>
  </si>
  <si>
    <t>59245010</t>
  </si>
  <si>
    <t>betonová dlažba tl.80mm, barevná</t>
  </si>
  <si>
    <t>1420176411</t>
  </si>
  <si>
    <t>"viz.pol.596212210,59245007" 37*1,03-4,944</t>
  </si>
  <si>
    <t>81</t>
  </si>
  <si>
    <t>59245226</t>
  </si>
  <si>
    <t>dlažba betonová pro nevidomé tl.80mm, barevná</t>
  </si>
  <si>
    <t>2027220795</t>
  </si>
  <si>
    <t>"viz.výkres C.1.2. Situace" 4,8*1,03</t>
  </si>
  <si>
    <t>82</t>
  </si>
  <si>
    <t>-1569688241</t>
  </si>
  <si>
    <t>"viz.výkres C.1.2. Situace" 9+4</t>
  </si>
  <si>
    <t>83</t>
  </si>
  <si>
    <t>-2033748923</t>
  </si>
  <si>
    <t>"viz.pol.916231213" 13*1,01</t>
  </si>
  <si>
    <t>84</t>
  </si>
  <si>
    <t>1491632995</t>
  </si>
  <si>
    <t>C3 - Kačírek</t>
  </si>
  <si>
    <t>85</t>
  </si>
  <si>
    <t>571908111</t>
  </si>
  <si>
    <t>Kryt vymývaným dekoračním kamenivem (kačírkem) tl 200 mm</t>
  </si>
  <si>
    <t>-1901482958</t>
  </si>
  <si>
    <t>"viz.výkres C.1.2. Situace, výměra převzata z AutoCad" 6</t>
  </si>
  <si>
    <t>86</t>
  </si>
  <si>
    <t>916331112</t>
  </si>
  <si>
    <t>Osazení zahradního obrubníku betonového do lože z betonu s boční opěrou</t>
  </si>
  <si>
    <t>-7162819</t>
  </si>
  <si>
    <t>"viz.výkres C.1.2. Situace" 1,1</t>
  </si>
  <si>
    <t>87</t>
  </si>
  <si>
    <t>59217011</t>
  </si>
  <si>
    <t>obrubník betonový zahradní 500x50x200mm</t>
  </si>
  <si>
    <t>1637062954</t>
  </si>
  <si>
    <t>"viz.pol.916331112" 1,1*2*1,01</t>
  </si>
  <si>
    <t>88</t>
  </si>
  <si>
    <t>-1546264091</t>
  </si>
  <si>
    <t>D1 - Zeleň</t>
  </si>
  <si>
    <t>89</t>
  </si>
  <si>
    <t>181151332</t>
  </si>
  <si>
    <t>Plošná úprava terénu přes 500 m2 zemina tř 1 až 4 nerovnosti do 200 mm ve svahu do 1:2</t>
  </si>
  <si>
    <t>-754013896</t>
  </si>
  <si>
    <t>"viz.výkres C.1.2. Situace, výměra převzata z AutoCad" 237</t>
  </si>
  <si>
    <t>90</t>
  </si>
  <si>
    <t>182303112</t>
  </si>
  <si>
    <t>Doplnění zeminy nebo substrátu na travnatých plochách tl 50 mm rovina ve svahu do 1:2</t>
  </si>
  <si>
    <t>351620076</t>
  </si>
  <si>
    <t>"viz.pol.182303112" 237</t>
  </si>
  <si>
    <t>91</t>
  </si>
  <si>
    <t>10364100</t>
  </si>
  <si>
    <t xml:space="preserve">zemina pro terénní úpravy </t>
  </si>
  <si>
    <t>-1608328446</t>
  </si>
  <si>
    <t>"viz.pol.182303112" 237*0,2*1,6</t>
  </si>
  <si>
    <t>92</t>
  </si>
  <si>
    <t>1280235596</t>
  </si>
  <si>
    <t>D2 - Zeleň (svahování)</t>
  </si>
  <si>
    <t>93</t>
  </si>
  <si>
    <t>-566447118</t>
  </si>
  <si>
    <t>"viz.výkres C.1.2. Situace, výměra převzata z AutoCad" 240</t>
  </si>
  <si>
    <t>94</t>
  </si>
  <si>
    <t>2041626967</t>
  </si>
  <si>
    <t>"viz.pol.182303112" 240</t>
  </si>
  <si>
    <t>95</t>
  </si>
  <si>
    <t>-1662899490</t>
  </si>
  <si>
    <t>"viz.pol.182303112" 240*0,2*1,6</t>
  </si>
  <si>
    <t>96</t>
  </si>
  <si>
    <t>1263967416</t>
  </si>
  <si>
    <t>"viz.pol.182303112" 240*2</t>
  </si>
  <si>
    <t>97</t>
  </si>
  <si>
    <t>69321121</t>
  </si>
  <si>
    <t>georohož protierozní</t>
  </si>
  <si>
    <t>-1060067490</t>
  </si>
  <si>
    <t>"viz.pol.155131312" 240*1,15</t>
  </si>
  <si>
    <t>98</t>
  </si>
  <si>
    <t>69311056</t>
  </si>
  <si>
    <t>povrchová protierozní síť (kokosová geotextílie)</t>
  </si>
  <si>
    <t>-1898545796</t>
  </si>
  <si>
    <t>99</t>
  </si>
  <si>
    <t>2073854366</t>
  </si>
  <si>
    <t>D3 - Zeleň (svahování)</t>
  </si>
  <si>
    <t>100</t>
  </si>
  <si>
    <t>-345995047</t>
  </si>
  <si>
    <t>"viz.výkres C.1.2. Situace, výměra převzata z AutoCad" 220</t>
  </si>
  <si>
    <t>101</t>
  </si>
  <si>
    <t>342246392</t>
  </si>
  <si>
    <t>"viz.pol.182303112" 220</t>
  </si>
  <si>
    <t>102</t>
  </si>
  <si>
    <t>17985377</t>
  </si>
  <si>
    <t>"viz.pol.182303112" 220*0,2*1,6</t>
  </si>
  <si>
    <t>103</t>
  </si>
  <si>
    <t>-1357586094</t>
  </si>
  <si>
    <t>"viz.pol.182303112" 220*2</t>
  </si>
  <si>
    <t>104</t>
  </si>
  <si>
    <t>1708111958</t>
  </si>
  <si>
    <t>"viz.pol.155131312" 220*1,15</t>
  </si>
  <si>
    <t>105</t>
  </si>
  <si>
    <t>-644286359</t>
  </si>
  <si>
    <t>106</t>
  </si>
  <si>
    <t>-373420067</t>
  </si>
  <si>
    <t>107</t>
  </si>
  <si>
    <t>-1668844828</t>
  </si>
  <si>
    <t>108</t>
  </si>
  <si>
    <t>-1134986770</t>
  </si>
  <si>
    <t>109</t>
  </si>
  <si>
    <t>851634499</t>
  </si>
  <si>
    <t>"viz.pol.155131312" 220</t>
  </si>
  <si>
    <t>110</t>
  </si>
  <si>
    <t>-1850748668</t>
  </si>
  <si>
    <t>E - Zadláždění koryta</t>
  </si>
  <si>
    <t>111</t>
  </si>
  <si>
    <t>2057427697</t>
  </si>
  <si>
    <t>"viz.výkres C.1.2. Situace, výměra převzata z AutoCad" 16</t>
  </si>
  <si>
    <t>112</t>
  </si>
  <si>
    <t>591241111R</t>
  </si>
  <si>
    <t>Kladení dlažby z kostek drobných z kamene do betonu tl 150 mm</t>
  </si>
  <si>
    <t>-1872375006</t>
  </si>
  <si>
    <t>"viz.pol.564871111" 16</t>
  </si>
  <si>
    <t>113</t>
  </si>
  <si>
    <t>58381007</t>
  </si>
  <si>
    <t>kostka dlažební žula 100/100/100 mm</t>
  </si>
  <si>
    <t>-26082743</t>
  </si>
  <si>
    <t>"viz.pol.591241111R" 16*1,03</t>
  </si>
  <si>
    <t>114</t>
  </si>
  <si>
    <t>-1285405802</t>
  </si>
  <si>
    <t>Opěrná stěna, oplocení</t>
  </si>
  <si>
    <t>115</t>
  </si>
  <si>
    <t>271532213</t>
  </si>
  <si>
    <t>Podsyp pod základové konstrukce se zhutněním z hrubého kameniva frakce 8 až 16 mm</t>
  </si>
  <si>
    <t>-1003515452</t>
  </si>
  <si>
    <t>(1,48+2,66+14,15)*1,6*0,08</t>
  </si>
  <si>
    <t>(5,64+7,59+15,05)*1,5*0,08</t>
  </si>
  <si>
    <t>(4,5*1,3+4,68*0,75+5,96*0,75)*0,08</t>
  </si>
  <si>
    <t>116</t>
  </si>
  <si>
    <t>274321411</t>
  </si>
  <si>
    <t>Základové pasy ze ŽB bez zvýšených nároků na prostředí tř. C 20/25</t>
  </si>
  <si>
    <t>-646399484</t>
  </si>
  <si>
    <t>(1,48+2,66+14,15)*1,6*1,2</t>
  </si>
  <si>
    <t>(5,64+7,59+15,05)*1,5*1,2</t>
  </si>
  <si>
    <t>(4,5*1,3+4,68*0,75+5,96*0,75)*1,2</t>
  </si>
  <si>
    <t>"podbetonování tvárnic" (17,86+28,71+5,05+4,62)*0,5*0,05</t>
  </si>
  <si>
    <t>117</t>
  </si>
  <si>
    <t>274351121</t>
  </si>
  <si>
    <t>Zřízení bednění základových pasů rovného</t>
  </si>
  <si>
    <t>-1853664440</t>
  </si>
  <si>
    <t xml:space="preserve"> (17,86+28,71+5,05+4,62)*0,2*2</t>
  </si>
  <si>
    <t>118</t>
  </si>
  <si>
    <t>274351122</t>
  </si>
  <si>
    <t>Odstranění bednění základových pasů rovného</t>
  </si>
  <si>
    <t>-965332390</t>
  </si>
  <si>
    <t>"viz.pol.274351121" 22,496</t>
  </si>
  <si>
    <t>119</t>
  </si>
  <si>
    <t>279113146</t>
  </si>
  <si>
    <t>Základová zeď tl do 500 mm z tvárnic ztraceného bednění včetně výplně z betonu tř. C 20/25</t>
  </si>
  <si>
    <t>-2076528052</t>
  </si>
  <si>
    <t>6,58*1,3+2,44*1,55+5,06*1,3+2,53*1,05+1,25*0,8+1,2*1,05+2,41*1,3+2,53*1,3+2,49*1,55+2,46*1,55+2,53*1,55+2,53*1,55+2,53*1,8+2,53*1,8+7,44*1,8+9,67*0,2</t>
  </si>
  <si>
    <t>120</t>
  </si>
  <si>
    <t>279361821</t>
  </si>
  <si>
    <t>Výztuž základových zdí nosných betonářskou ocelí 10 505</t>
  </si>
  <si>
    <t>-661017633</t>
  </si>
  <si>
    <t>"viz.výkres C.1.6.b Opěrné stěny,oplocení-výztuž stěny"</t>
  </si>
  <si>
    <t>"tabulka výztuže-svislá" 871,45*0,62*1,05*0,001</t>
  </si>
  <si>
    <t>"vodorovná výztuž" 400*0,22*1,05*0,001</t>
  </si>
  <si>
    <t>121</t>
  </si>
  <si>
    <t>417321414</t>
  </si>
  <si>
    <t>Ztužující pásy a věnce ze ŽB tř. C 20/25</t>
  </si>
  <si>
    <t>-1362508883</t>
  </si>
  <si>
    <t>(17,86+28,71+5,05+4,62)*0,35*0,55</t>
  </si>
  <si>
    <t>122</t>
  </si>
  <si>
    <t>417351115</t>
  </si>
  <si>
    <t>Zřízení bednění ztužujících věnců</t>
  </si>
  <si>
    <t>950457874</t>
  </si>
  <si>
    <t>(17,86+28,71+5,05+4,62)*0,5*2+0,5*0,55*4</t>
  </si>
  <si>
    <t>123</t>
  </si>
  <si>
    <t>417351116</t>
  </si>
  <si>
    <t>Odstranění bednění ztužujících věnců</t>
  </si>
  <si>
    <t>1716662402</t>
  </si>
  <si>
    <t>"viz.pol.417351115" 57,34</t>
  </si>
  <si>
    <t>124</t>
  </si>
  <si>
    <t>417361821</t>
  </si>
  <si>
    <t>Výztuž ztužujících pásů a věnců betonářskou ocelí 10 505</t>
  </si>
  <si>
    <t>599587299</t>
  </si>
  <si>
    <t>266*0,62*1,05*0,001</t>
  </si>
  <si>
    <t>385*0,22*1,05*0,001</t>
  </si>
  <si>
    <t>125</t>
  </si>
  <si>
    <t>-345196852</t>
  </si>
  <si>
    <t>(17,86+28,71)*0,3</t>
  </si>
  <si>
    <t>126</t>
  </si>
  <si>
    <t>935112111</t>
  </si>
  <si>
    <t>Osazení příkopového žlabu do betonu tl 100 mm z betonových tvárnic š 500 mm</t>
  </si>
  <si>
    <t>1509179468</t>
  </si>
  <si>
    <t>17,86+28,71</t>
  </si>
  <si>
    <t>127</t>
  </si>
  <si>
    <t>59227724</t>
  </si>
  <si>
    <t>žlab dvouvrstvý vibrolisovaný pro povrchové odvodnění betonový 70/100x280x210mm</t>
  </si>
  <si>
    <t>kus</t>
  </si>
  <si>
    <t>1509514031</t>
  </si>
  <si>
    <t>"viz.pol.935112111" 46,57*3,6*1,01</t>
  </si>
  <si>
    <t>128</t>
  </si>
  <si>
    <t>985323111</t>
  </si>
  <si>
    <t>Spojovací můstek reprofilovaného betonu na cementové bázi tl 1 mm</t>
  </si>
  <si>
    <t>-2010753641</t>
  </si>
  <si>
    <t>(17,86+28,71+5,05+4,62)*0,5</t>
  </si>
  <si>
    <t>129</t>
  </si>
  <si>
    <t>711161212</t>
  </si>
  <si>
    <t>Izolace proti zemní vlhkosti nopovou fólií svislá, nopek v 8,0 mm, tl do 0,6 mm</t>
  </si>
  <si>
    <t>1655120995</t>
  </si>
  <si>
    <t>"viz.výkres C.1.6.d Opěrné stěny,oplocení-řezy"</t>
  </si>
  <si>
    <t>1,25*1,7+3,73*1,95+16,58*2,2+12,45*2,45+12,5*2,7+9,67*1,2</t>
  </si>
  <si>
    <t>130</t>
  </si>
  <si>
    <t>212751104</t>
  </si>
  <si>
    <t>Trativod z drenážních trubek flexibilních PVC-U SN 4 perforace 360° včetně lože otevřený výkop DN 100 pro meliorace</t>
  </si>
  <si>
    <t>293706751</t>
  </si>
  <si>
    <t>17,86+28,71+10</t>
  </si>
  <si>
    <t>131</t>
  </si>
  <si>
    <t>953312122</t>
  </si>
  <si>
    <t>Vložky do svislých dilatačních spár z extrudovaných polystyrénových desek tl 20 mm</t>
  </si>
  <si>
    <t>-1172289352</t>
  </si>
  <si>
    <t>1,3*0,5*3+1,05*0,5*2+1,55*0,5</t>
  </si>
  <si>
    <t>132</t>
  </si>
  <si>
    <t>634662111</t>
  </si>
  <si>
    <t>Výplň dilatačních spar šířky do 10 mm v akrylátovým tmelem</t>
  </si>
  <si>
    <t>1901555907</t>
  </si>
  <si>
    <t>(1,3*3+1,05*2+1,55)*2</t>
  </si>
  <si>
    <t>133</t>
  </si>
  <si>
    <t>338171121</t>
  </si>
  <si>
    <t>Osazování sloupků a vzpěr plotových ocelových v do 2,60 m se zalitím MC</t>
  </si>
  <si>
    <t>-1327711456</t>
  </si>
  <si>
    <t>"viz.výkres C.1.6.c Opěrné stěny,oplocení-Oplocení+zábradlí"</t>
  </si>
  <si>
    <t>9+12+3+2</t>
  </si>
  <si>
    <t>134</t>
  </si>
  <si>
    <t>55342261</t>
  </si>
  <si>
    <t>sloupek plotový koncový Pz a komaxitový 2100/48x1,5mm</t>
  </si>
  <si>
    <t>-551711187</t>
  </si>
  <si>
    <t>"označení č.3,4" 1+2</t>
  </si>
  <si>
    <t>135</t>
  </si>
  <si>
    <t>55342275</t>
  </si>
  <si>
    <t>vzpěra plotová 38x1,5mm včetně krytky s uchem 2700mm</t>
  </si>
  <si>
    <t>587363939</t>
  </si>
  <si>
    <t xml:space="preserve">"označení č.5" 2 </t>
  </si>
  <si>
    <t>136</t>
  </si>
  <si>
    <t>55342152a</t>
  </si>
  <si>
    <t>plotový sloupek pro svařované panely profilovaný 40x60mm dl 2,0-2,5m povrchová úprava Pz a komaxit</t>
  </si>
  <si>
    <t>-391906091</t>
  </si>
  <si>
    <t xml:space="preserve">"označení č.1,2" 9+12 </t>
  </si>
  <si>
    <t>137</t>
  </si>
  <si>
    <t>348171146</t>
  </si>
  <si>
    <t>Montáž panelového svařovaného oplocení výšky přes 1,5 do 2,0 m</t>
  </si>
  <si>
    <t>-1345239620</t>
  </si>
  <si>
    <t xml:space="preserve">"označení č.6,7" 0,35+15,18+7,46+1,17+13,75+2,66+1,36 </t>
  </si>
  <si>
    <t>138</t>
  </si>
  <si>
    <t>55342412</t>
  </si>
  <si>
    <t>plotový panel svařovaný v 1,5-2,0m š do 2,5m průměru drátu 5mm oka 50x200mm s horizontálním prolisem povrchová úprava PZ komaxit</t>
  </si>
  <si>
    <t>1797337619</t>
  </si>
  <si>
    <t xml:space="preserve">"označení č.6,7" 13+7 </t>
  </si>
  <si>
    <t>139</t>
  </si>
  <si>
    <t>348401153</t>
  </si>
  <si>
    <t>Montáž oplocení ze svařovaného pletiva s napínacími dráty výšky přes 1,5 do 2,0 m</t>
  </si>
  <si>
    <t>-1818139439</t>
  </si>
  <si>
    <t>"označení č.8" 4,3</t>
  </si>
  <si>
    <t>140</t>
  </si>
  <si>
    <t>31327513</t>
  </si>
  <si>
    <t>pletivo svařované se čtvercovými oky 50/2,5mm v 1600mm</t>
  </si>
  <si>
    <t>-480364245</t>
  </si>
  <si>
    <t>"viz.pol.348401153" 4,3*1,1</t>
  </si>
  <si>
    <t>141</t>
  </si>
  <si>
    <t>348401350</t>
  </si>
  <si>
    <t>Rozvinutí, montáž a napnutí napínacího drátu na oplocení</t>
  </si>
  <si>
    <t>369142881</t>
  </si>
  <si>
    <t>"viz.pol.348401153" 4,3*3</t>
  </si>
  <si>
    <t>142</t>
  </si>
  <si>
    <t>348401360</t>
  </si>
  <si>
    <t>Přiháčkování strojového pletiva k napínacímu drátu na oplocení</t>
  </si>
  <si>
    <t>-534192161</t>
  </si>
  <si>
    <t>"viz.výkres C.1.5. Oplocení" 69,5+97,1</t>
  </si>
  <si>
    <t>143</t>
  </si>
  <si>
    <t>15615300R</t>
  </si>
  <si>
    <t>Drobný a spojovací materiál (vázací drát, napínáky, příchytky k uchycení panelů atd.)</t>
  </si>
  <si>
    <t>kpl</t>
  </si>
  <si>
    <t>-302994244</t>
  </si>
  <si>
    <t>144</t>
  </si>
  <si>
    <t>348101240</t>
  </si>
  <si>
    <t>Osazení vrat a vrátek k oplocení na ocelové sloupky do 8 m2</t>
  </si>
  <si>
    <t>129612665</t>
  </si>
  <si>
    <t>"označení č.9" 1</t>
  </si>
  <si>
    <t>145</t>
  </si>
  <si>
    <t>55342346</t>
  </si>
  <si>
    <t>brána dvoukřídlová 4118x1745 mm, rám ze čtyřhranných profilů, výplň svařovaný panel s profilem, oka 50*200 mm, pr.drátu 5 mm, včetně plotových sloupků 80x80 mm s příslušenstvím</t>
  </si>
  <si>
    <t>-1682064636</t>
  </si>
  <si>
    <t>"viz.pol.348101240" 1</t>
  </si>
  <si>
    <t>146</t>
  </si>
  <si>
    <t>911111111</t>
  </si>
  <si>
    <t>Montáž zábradlí ocelového zabetonovaného</t>
  </si>
  <si>
    <t>-1142193893</t>
  </si>
  <si>
    <t>4,6+5</t>
  </si>
  <si>
    <t>147</t>
  </si>
  <si>
    <t>55391213</t>
  </si>
  <si>
    <t>výroba a dodávka zábradlí v.1100 mm</t>
  </si>
  <si>
    <t>-1469564553</t>
  </si>
  <si>
    <t>"viz.pol.911111111" 9,6</t>
  </si>
  <si>
    <t>148</t>
  </si>
  <si>
    <t>998232110</t>
  </si>
  <si>
    <t>Přesun hmot pro oplocení zděné z cihel nebo tvárnic v do 3 m</t>
  </si>
  <si>
    <t>2060656482</t>
  </si>
  <si>
    <t>Odvodnění</t>
  </si>
  <si>
    <t>149</t>
  </si>
  <si>
    <t>451573111</t>
  </si>
  <si>
    <t>Lože pod potrubí otevřený výkop ze štěrkopísku</t>
  </si>
  <si>
    <t>-1715012972</t>
  </si>
  <si>
    <t>"03.Tabulka uličních vpustí" (1,5+2+2+1,75+4+1,75+3,25)*0,8*0,15</t>
  </si>
  <si>
    <t>"06.Přípojky odvodňovacích žlabů" (3+3,75+4+3,5)*0,8*0,15</t>
  </si>
  <si>
    <t>150</t>
  </si>
  <si>
    <t>899623151</t>
  </si>
  <si>
    <t>Obetonování potrubí betonem prostým tř. C 16/20 otevřený výkop</t>
  </si>
  <si>
    <t>-1581362403</t>
  </si>
  <si>
    <t>"7. Uložení potrubí" 1*0,4*0,4*4</t>
  </si>
  <si>
    <t>151</t>
  </si>
  <si>
    <t>871315221</t>
  </si>
  <si>
    <t>Kanalizační potrubí z tvrdého PVC jednovrstvé tuhost třídy SN8 DN 160</t>
  </si>
  <si>
    <t>-732255940</t>
  </si>
  <si>
    <t>"03.Tabulka uličních vpustí" 1,5+2+2+1,75+4+1,75+3,25</t>
  </si>
  <si>
    <t>"06.Přípojky odvodňovacích žlabů" 3+3,75+4+3,5</t>
  </si>
  <si>
    <t>"komínec přípojek žlabů" 4*1</t>
  </si>
  <si>
    <t>152</t>
  </si>
  <si>
    <t>877310310</t>
  </si>
  <si>
    <t>Montáž kolen na potrubí z PP trub hladkých plnostěnných DN 150</t>
  </si>
  <si>
    <t>-1974218082</t>
  </si>
  <si>
    <t>"03.Tabulka uličních vpustí" 1*7</t>
  </si>
  <si>
    <t>"06.Přípojky odvodňovacích žlabů" 3*4</t>
  </si>
  <si>
    <t>153</t>
  </si>
  <si>
    <t>286113611</t>
  </si>
  <si>
    <t>koleno kanalizace plastové DN150x15-90°</t>
  </si>
  <si>
    <t>-1519207490</t>
  </si>
  <si>
    <t>"viz.pol.877310310" 19</t>
  </si>
  <si>
    <t>154</t>
  </si>
  <si>
    <t>452311141</t>
  </si>
  <si>
    <t>Podkladní desky z betonu prostého tř. C 16/20 otevřený výkop</t>
  </si>
  <si>
    <t>347023318</t>
  </si>
  <si>
    <t>"02.Uliční vpusti" 0,6*0,6*0,1*7</t>
  </si>
  <si>
    <t>155</t>
  </si>
  <si>
    <t>895941302</t>
  </si>
  <si>
    <t>Osazení vpusti uliční DN 450 z betonových dílců dno s kalištěm</t>
  </si>
  <si>
    <t>-1432223215</t>
  </si>
  <si>
    <t>"02.Uliční vpusti" 7</t>
  </si>
  <si>
    <t>156</t>
  </si>
  <si>
    <t>59223852</t>
  </si>
  <si>
    <t>dno pro uliční vpusť s kalovou prohlubní betonové 450x300x50mm</t>
  </si>
  <si>
    <t>-1368268999</t>
  </si>
  <si>
    <t>157</t>
  </si>
  <si>
    <t>895941332</t>
  </si>
  <si>
    <t>Osazení vpusti uliční DN 450 z betonových dílců skruž průběžná se zápachovou uzávěrkou</t>
  </si>
  <si>
    <t>918243625</t>
  </si>
  <si>
    <t>158</t>
  </si>
  <si>
    <t>59223855</t>
  </si>
  <si>
    <t>skruž pro uliční vpusť se zápachovou uzávěrkou DN150 PVC 450x550x50mm</t>
  </si>
  <si>
    <t>-1650038037</t>
  </si>
  <si>
    <t>159</t>
  </si>
  <si>
    <t>895941323</t>
  </si>
  <si>
    <t>Osazení vpusti uliční DN 450 z betonových dílců skruž středová 570 mm</t>
  </si>
  <si>
    <t>1687230688</t>
  </si>
  <si>
    <t>160</t>
  </si>
  <si>
    <t>59224488</t>
  </si>
  <si>
    <t>vpusť uliční DN 450 skruž střední betonová 450/570x50mm</t>
  </si>
  <si>
    <t>-1658843325</t>
  </si>
  <si>
    <t>161</t>
  </si>
  <si>
    <t>895941313</t>
  </si>
  <si>
    <t>Osazení vpusti uliční DN 450 z betonových dílců skruž horní 295 mm</t>
  </si>
  <si>
    <t>-1874074242</t>
  </si>
  <si>
    <t>162</t>
  </si>
  <si>
    <t>59224485</t>
  </si>
  <si>
    <t>vpusť uliční DN 450 skruž horní betonová 450/295x50mm</t>
  </si>
  <si>
    <t>484135927</t>
  </si>
  <si>
    <t>163</t>
  </si>
  <si>
    <t>452112112</t>
  </si>
  <si>
    <t>Osazení betonových prstenců nebo rámů v do 100 mm</t>
  </si>
  <si>
    <t>1797804449</t>
  </si>
  <si>
    <t>164</t>
  </si>
  <si>
    <t>59223821</t>
  </si>
  <si>
    <t>vpusť uliční prstenec betonový pr.390 v.60 mm</t>
  </si>
  <si>
    <t>-1332564524</t>
  </si>
  <si>
    <t>165</t>
  </si>
  <si>
    <t>899204112</t>
  </si>
  <si>
    <t>Osazení mříží litinových včetně rámů a košů na bahno pro třídu zatížení D400, E600</t>
  </si>
  <si>
    <t>-1077549377</t>
  </si>
  <si>
    <t>166</t>
  </si>
  <si>
    <t>59223261</t>
  </si>
  <si>
    <t>mříž vtoková pryžová k uliční vpusti C250/D400 500x500mm</t>
  </si>
  <si>
    <t>299594877</t>
  </si>
  <si>
    <t>167</t>
  </si>
  <si>
    <t>28661789.1</t>
  </si>
  <si>
    <t>koš kalový ocelový kruhový pro silniční vpusť v.600 mm</t>
  </si>
  <si>
    <t>1603950364</t>
  </si>
  <si>
    <t>168</t>
  </si>
  <si>
    <t>935113211</t>
  </si>
  <si>
    <t>Osazení odvodňovacího betonového žlabu s krycím roštem šířky do 200 mm</t>
  </si>
  <si>
    <t>1923209486</t>
  </si>
  <si>
    <t>"04,05-Odvodňovací žlaby" 4+4+1+1</t>
  </si>
  <si>
    <t>169</t>
  </si>
  <si>
    <t>59227102</t>
  </si>
  <si>
    <t>žlab odvodňovací z polymerbetonu bez spádu dna pozinkovaná hrana š 150mm</t>
  </si>
  <si>
    <t>109958158</t>
  </si>
  <si>
    <t>"Odvodňovací žlaby" 0,5</t>
  </si>
  <si>
    <t>170</t>
  </si>
  <si>
    <t>59227102R</t>
  </si>
  <si>
    <t>žlab odvodňovací z polymerbetonu se spádem dna pozinkovaná hrana š 150mm</t>
  </si>
  <si>
    <t>-2050786352</t>
  </si>
  <si>
    <t>"Odvodňovací žlaby" 6*1+0,5*7</t>
  </si>
  <si>
    <t>171</t>
  </si>
  <si>
    <t>59227123</t>
  </si>
  <si>
    <t>čelo plné na začátek a konec odvodňovacího žlabu monolitického z polymerbetonu š 150mm</t>
  </si>
  <si>
    <t>-2114740955</t>
  </si>
  <si>
    <t>"04,05-Odvodňovací žlaby" 2+2+2+2</t>
  </si>
  <si>
    <t>172</t>
  </si>
  <si>
    <t>59223071</t>
  </si>
  <si>
    <t>vpusť odtoková polymerbetonová s integrovaným těsněním pro horizontální připojení potrubí pozinkovaná hrana 500x185x610</t>
  </si>
  <si>
    <t>179331656</t>
  </si>
  <si>
    <t>"04,05-Odvodňovací žlaby" 1+1+1+1</t>
  </si>
  <si>
    <t>173</t>
  </si>
  <si>
    <t>592270252</t>
  </si>
  <si>
    <t>nátrubek s pachovým uzávěrem PVC DN150</t>
  </si>
  <si>
    <t>-171444434</t>
  </si>
  <si>
    <t>174</t>
  </si>
  <si>
    <t>56241025</t>
  </si>
  <si>
    <t>rošt můstkový D400 litina pro žlab š 150mm</t>
  </si>
  <si>
    <t>-1623029578</t>
  </si>
  <si>
    <t>"Odvodňovací žlaby" 6*1+8*0,5</t>
  </si>
  <si>
    <t>175</t>
  </si>
  <si>
    <t>825166698</t>
  </si>
  <si>
    <t>"viz.pol.935113211" 10*2</t>
  </si>
  <si>
    <t>176</t>
  </si>
  <si>
    <t>76483880</t>
  </si>
  <si>
    <t>"viz.pol.916231213" 20*1,01</t>
  </si>
  <si>
    <t>177</t>
  </si>
  <si>
    <t>230170004</t>
  </si>
  <si>
    <t>Tlakové zkoušky těsnosti potrubí - příprava DN do 200</t>
  </si>
  <si>
    <t>sada</t>
  </si>
  <si>
    <t>1039357003</t>
  </si>
  <si>
    <t>"viz.výkres C.1.7. Odvodnění" 1</t>
  </si>
  <si>
    <t>178</t>
  </si>
  <si>
    <t>230170014</t>
  </si>
  <si>
    <t>Tlakové zkoušky těsnosti potrubí - zkouška DN do 200</t>
  </si>
  <si>
    <t>1784948</t>
  </si>
  <si>
    <t>"viz.pol.871315221" 34,5</t>
  </si>
  <si>
    <t>179</t>
  </si>
  <si>
    <t>998276101</t>
  </si>
  <si>
    <t>Přesun hmot pro trubní vedení z trub z plastických hmot otevřený výkop</t>
  </si>
  <si>
    <t>-166611689</t>
  </si>
  <si>
    <t>Dopravní značení</t>
  </si>
  <si>
    <t>180</t>
  </si>
  <si>
    <t>914511112</t>
  </si>
  <si>
    <t>Montáž sloupku dopravních značek délky do 3,5 m s betonovým základem a patkou</t>
  </si>
  <si>
    <t>-160401656</t>
  </si>
  <si>
    <t xml:space="preserve">"viz.výkres C.1.8. Dopravní značení" </t>
  </si>
  <si>
    <t>"opětovné osazení značky" 1*2</t>
  </si>
  <si>
    <t>181</t>
  </si>
  <si>
    <t>915211112</t>
  </si>
  <si>
    <t>Vodorovné dopravní značení dělící čáry souvislé š 125 mm retroreflexní bílý plast</t>
  </si>
  <si>
    <t>2140639503</t>
  </si>
  <si>
    <t>"V1a" 115</t>
  </si>
  <si>
    <t>"V4" 115*2</t>
  </si>
  <si>
    <t>182</t>
  </si>
  <si>
    <t>-707675334</t>
  </si>
  <si>
    <t>Ostatní konstrukce a práce</t>
  </si>
  <si>
    <t>183</t>
  </si>
  <si>
    <t>899331111</t>
  </si>
  <si>
    <t>Výšková úprava uličního vstupu nebo vpusti do 200 mm zvýšením poklopu</t>
  </si>
  <si>
    <t>278700545</t>
  </si>
  <si>
    <t>"viz.výkres C.1.2. Situace" 1</t>
  </si>
  <si>
    <t>184</t>
  </si>
  <si>
    <t>-2090455573</t>
  </si>
  <si>
    <t>"viz.výkres C.1.2. Situace" 15*1</t>
  </si>
  <si>
    <t>185</t>
  </si>
  <si>
    <t>CO-NC1</t>
  </si>
  <si>
    <t>Oprava obnažených částí podezdívek cementovou maltou a nátěrem cementovým mlékem</t>
  </si>
  <si>
    <t>512</t>
  </si>
  <si>
    <t>-1061207781</t>
  </si>
  <si>
    <t>"viz.výkres C.1.2. Situace" 15*0,5</t>
  </si>
  <si>
    <t>186</t>
  </si>
  <si>
    <t>1021635242</t>
  </si>
  <si>
    <t>"viz.výkres C.1.2. Situace" 4,2+4,5</t>
  </si>
  <si>
    <t>187</t>
  </si>
  <si>
    <t>252463591</t>
  </si>
  <si>
    <t>"viz.pol.916231213" 8,7*1,01</t>
  </si>
  <si>
    <t>188</t>
  </si>
  <si>
    <t>1002591514</t>
  </si>
  <si>
    <t>Bourací práce</t>
  </si>
  <si>
    <t>189</t>
  </si>
  <si>
    <t>919735112</t>
  </si>
  <si>
    <t>Řezání stávajícího živičného krytu hl do 100 mm</t>
  </si>
  <si>
    <t>366245189</t>
  </si>
  <si>
    <t xml:space="preserve">"viz.výkres C.1.2. Situace"  </t>
  </si>
  <si>
    <t>32,5*2+3,4+3,3*2+3,3</t>
  </si>
  <si>
    <t>190</t>
  </si>
  <si>
    <t>113154224</t>
  </si>
  <si>
    <t>Frézování živičného krytu tl 100 mm pruh š 1 m pl do 1000 m2 bez překážek v trase</t>
  </si>
  <si>
    <t>884303048</t>
  </si>
  <si>
    <t>"viz.výkres C.1.2. Situace, výměra převzata z AutoCad" 872</t>
  </si>
  <si>
    <t>191</t>
  </si>
  <si>
    <t>113107223</t>
  </si>
  <si>
    <t>Odstranění podkladu z kameniva drceného tl 300 mm strojně pl přes 200 m2</t>
  </si>
  <si>
    <t>1653719914</t>
  </si>
  <si>
    <t>"viz.výkres C.1.2. Situace, výměra převzata z AutoCad" 494</t>
  </si>
  <si>
    <t>192</t>
  </si>
  <si>
    <t>966006132</t>
  </si>
  <si>
    <t>Odstranění značek dopravních nebo orientačních se sloupky s betonovými patkami</t>
  </si>
  <si>
    <t>1333659463</t>
  </si>
  <si>
    <t>193</t>
  </si>
  <si>
    <t>966005311</t>
  </si>
  <si>
    <t>Rozebrání a odstranění silničního svodidla s jednou pásnicí</t>
  </si>
  <si>
    <t>-1006686598</t>
  </si>
  <si>
    <t>"viz.výkres C.1.2. Situace" 29</t>
  </si>
  <si>
    <t>194</t>
  </si>
  <si>
    <t>961043111</t>
  </si>
  <si>
    <t>Bourání základů z betonu proloženého kamenem</t>
  </si>
  <si>
    <t>-1853313175</t>
  </si>
  <si>
    <t xml:space="preserve">"viz.výkres C.1.2. Situace" </t>
  </si>
  <si>
    <t>23,5*0,9*0,6+1,4*1,2*0,6*2</t>
  </si>
  <si>
    <t>195</t>
  </si>
  <si>
    <t>962023391</t>
  </si>
  <si>
    <t>Bourání zdiva nadzákladového smíšeného na MV nebo MVC přes 1 m3</t>
  </si>
  <si>
    <t>-211572774</t>
  </si>
  <si>
    <t>13,5*1,5*0,7+10*1,7*0,7+1,4*1*2*2</t>
  </si>
  <si>
    <t>196</t>
  </si>
  <si>
    <t>966003818</t>
  </si>
  <si>
    <t>Rozebrání oplocení s příčníky a ocelovými sloupky z prken a latí</t>
  </si>
  <si>
    <t>-479996497</t>
  </si>
  <si>
    <t>"viz.výkres C.1.2. Situace" 17</t>
  </si>
  <si>
    <t>197</t>
  </si>
  <si>
    <t>966073812</t>
  </si>
  <si>
    <t>Rozebrání vrat a vrátek k oplocení plochy do 10 m2</t>
  </si>
  <si>
    <t>1229353528</t>
  </si>
  <si>
    <t>198</t>
  </si>
  <si>
    <t>963015111</t>
  </si>
  <si>
    <t>Demontáž prefabrikovaných krycích desek kanálů, šachet nebo žump do hmotnosti 0,06 t</t>
  </si>
  <si>
    <t>-808359199</t>
  </si>
  <si>
    <t>"viz.výkres C.1.2. Situace"  2</t>
  </si>
  <si>
    <t>199</t>
  </si>
  <si>
    <t>965043341</t>
  </si>
  <si>
    <t>Bourání podkladů pod dlažby betonových s potěrem nebo teracem tl do 100 mm pl přes 4 m2</t>
  </si>
  <si>
    <t>-1824863158</t>
  </si>
  <si>
    <t>"betonová krycí deska stáv.oplocení" 10*0,8*0,05</t>
  </si>
  <si>
    <t>200</t>
  </si>
  <si>
    <t>99722155R</t>
  </si>
  <si>
    <t>Vodorovná doprava suti ze sypkých materiálů dle možností zhotovitele</t>
  </si>
  <si>
    <t>660710906</t>
  </si>
  <si>
    <t>223,232+217,36</t>
  </si>
  <si>
    <t>201</t>
  </si>
  <si>
    <t>99722156R</t>
  </si>
  <si>
    <t>Vodorovná doprava suti z kusových materiálů dle možností zhotovitele</t>
  </si>
  <si>
    <t>1968038437</t>
  </si>
  <si>
    <t>1,218+32,353+71,902+1,02+0,285+0,108+0,88</t>
  </si>
  <si>
    <t>202</t>
  </si>
  <si>
    <t>171201231.1</t>
  </si>
  <si>
    <t>1924336439</t>
  </si>
  <si>
    <t>217,36</t>
  </si>
  <si>
    <t>203</t>
  </si>
  <si>
    <t>997221875</t>
  </si>
  <si>
    <t>Poplatek za uložení stavebního odpadu na recyklační skládce (skládkovné) asfaltového bez obsahu dehtu zatříděného do Katalogu odpadů pod kódem 17 03 02</t>
  </si>
  <si>
    <t>-1652917148</t>
  </si>
  <si>
    <t>223,232</t>
  </si>
  <si>
    <t>204</t>
  </si>
  <si>
    <t>997013869</t>
  </si>
  <si>
    <t>Poplatek za uložení stavebního odpadu na recyklační skládce (skládkovné) ze směsí betonu, cihel a keramických výrobků kód odpadu 17 01 07</t>
  </si>
  <si>
    <t>1328267345</t>
  </si>
  <si>
    <t>"viz.pol.997013511R" 107,766</t>
  </si>
  <si>
    <t>2 - SO 310 Kanalizace</t>
  </si>
  <si>
    <t xml:space="preserve">    8 - Odvodnění</t>
  </si>
  <si>
    <t xml:space="preserve">    9 - Ostatní konstrukce a práce</t>
  </si>
  <si>
    <t xml:space="preserve">    96 - Bourání konstrukcí</t>
  </si>
  <si>
    <t>-1410145060</t>
  </si>
  <si>
    <t xml:space="preserve">"viz.výkres č.C.2.3. Podélný profil" </t>
  </si>
  <si>
    <t>"75% podíl 3.tř.těžitelnosti a 90% strojní výkop"</t>
  </si>
  <si>
    <t xml:space="preserve">"navržená kanalizace" (30,55*1,6+35,95*1,38+26,95*1,4+37,5*1,5+15,6*1,53)*1,1*0,75*0,9 </t>
  </si>
  <si>
    <t>"bouraná kanalizace" 53*0,8*1,3*0,75*0,9</t>
  </si>
  <si>
    <t>1576793999</t>
  </si>
  <si>
    <t>"75% podíl 3.tř.těžitelnosti a 10% ruční výkop"</t>
  </si>
  <si>
    <t>"navržená kanalizace" (30,55*1,6+35,95*1,38+26,95*1,4+37,5*1,5+15,6*1,53)*1,1*0,75*0,1</t>
  </si>
  <si>
    <t>"bouraná kanalizace" 53*0,8*1,3*0,75*0,1</t>
  </si>
  <si>
    <t>-428729345</t>
  </si>
  <si>
    <t>"25% podíl 4.tř.těžitelnosti a 10% ruční výkop"</t>
  </si>
  <si>
    <t>"navržená kanalizace" (30,55*1,6+35,95*1,38+26,95*1,4+37,5*1,5+15,6*1,53)*1,1*0,25*0,1</t>
  </si>
  <si>
    <t>"bouraná kanalizace" 53*0,8*1,3*0,25*0,1</t>
  </si>
  <si>
    <t>830841539</t>
  </si>
  <si>
    <t>"25% podíl 4.tř.těžitelnosti a 90% strojní výkop"</t>
  </si>
  <si>
    <t>"navržená kanalizace" (30,55*1,6+35,95*1,38+26,95*1,4+37,5*1,5+15,6*1,53)*1,1*0,25*0,9</t>
  </si>
  <si>
    <t>"bouraná kanalizace" 53*0,8*1,3*0,25*0,9</t>
  </si>
  <si>
    <t>-1773409256</t>
  </si>
  <si>
    <t>(1,46+1,3+1,55*2+1,56)*2*2*0,75*0,1</t>
  </si>
  <si>
    <t>-1145291974</t>
  </si>
  <si>
    <t>(1,46+1,3+1,55*2+1,56)*2*2*0,75*0,9</t>
  </si>
  <si>
    <t>-1973392186</t>
  </si>
  <si>
    <t>(1,46+1,3+1,55*2+1,56)*2*2*0,25*0,1</t>
  </si>
  <si>
    <t>-141639002</t>
  </si>
  <si>
    <t>(1,46+1,3+1,55*2+1,56)*2*2*0,25*0,9</t>
  </si>
  <si>
    <t>1901786732</t>
  </si>
  <si>
    <t>"viz.pol.132251253,132212331,1323132331,132351253,133212811,133251102,133312811,133351102" 197,838+21,982+7,327+65,946+2,226+20,034+0,742+6,678</t>
  </si>
  <si>
    <t>"viz.pol.175151101,451573111" -(64,46+24,173)</t>
  </si>
  <si>
    <t>"odečet kubatury šachet" -(1,46+1,3+1,55*2+1,56)*1*1</t>
  </si>
  <si>
    <t>-916826210</t>
  </si>
  <si>
    <t>"viz.pol.174101101" -226,72</t>
  </si>
  <si>
    <t>1979293149</t>
  </si>
  <si>
    <t>"viz.pol.162701105R" 96,053</t>
  </si>
  <si>
    <t>2139961758</t>
  </si>
  <si>
    <t>"viz.pol.171201201" 96,053*1,8</t>
  </si>
  <si>
    <t>559416018</t>
  </si>
  <si>
    <t xml:space="preserve">"viz.výkres C.2.5. Uložení potrubí" </t>
  </si>
  <si>
    <t>(30,55+35,95+26,9+37,5+15,6)*1,1*0,4</t>
  </si>
  <si>
    <t>-1564972492</t>
  </si>
  <si>
    <t>"viz.pol.175151101" 64,46*2</t>
  </si>
  <si>
    <t>151101101</t>
  </si>
  <si>
    <t>Zřízení příložného pažení a rozepření stěn rýh hl do 2 m</t>
  </si>
  <si>
    <t>747849756</t>
  </si>
  <si>
    <t xml:space="preserve">"navržená kanalizace" (30,55*1,6+35,95*1,38+26,95*1,4+37,5*1,5+15,6*1,53)*2 </t>
  </si>
  <si>
    <t>151101111</t>
  </si>
  <si>
    <t>Odstranění příložného pažení a rozepření stěn rýh hl do 2 m</t>
  </si>
  <si>
    <t>1213668689</t>
  </si>
  <si>
    <t>"viz.pol.151101101" 432,678</t>
  </si>
  <si>
    <t>-56699005</t>
  </si>
  <si>
    <t>"viz.výkres č.C.2.2. Situace-Kanalizace"  3</t>
  </si>
  <si>
    <t>366123058</t>
  </si>
  <si>
    <t>(30,55+35,95+26,9+37,5+15,6)*1,1*0,15</t>
  </si>
  <si>
    <t>871373121</t>
  </si>
  <si>
    <t>Montáž kanalizačního potrubí z PVC těsněné gumovým kroužkem otevřený výkop sklon do 20 % DN 315</t>
  </si>
  <si>
    <t>1477098892</t>
  </si>
  <si>
    <t xml:space="preserve">"viz.výkres č.C.2.2. Situace-Kanalizace" </t>
  </si>
  <si>
    <t>30,55+35,95+26,9+37,5+15,6</t>
  </si>
  <si>
    <t>28611109</t>
  </si>
  <si>
    <t>trubka kanalizační PVC-U DN 315x6000mm SN12</t>
  </si>
  <si>
    <t>-1043749421</t>
  </si>
  <si>
    <t>"viz.pol. 871370420"</t>
  </si>
  <si>
    <t>"70% z celkové délky" 146,5*0,7*1,01</t>
  </si>
  <si>
    <t>28611233</t>
  </si>
  <si>
    <t>trubka kanalizační PVC-U DN 315x3000mm SN12</t>
  </si>
  <si>
    <t>1207372830</t>
  </si>
  <si>
    <t>"30% z celkové délky" 146,5*0,3*1,01</t>
  </si>
  <si>
    <t>877370320</t>
  </si>
  <si>
    <t>Montáž odboček na kanalizačním potrubí z PP nebo tvrdého PVC trub hladkých plnostěnných DN 300</t>
  </si>
  <si>
    <t>-1716234565</t>
  </si>
  <si>
    <t>"přípojky UV" 7</t>
  </si>
  <si>
    <t>"přípojky OŽ" 4</t>
  </si>
  <si>
    <t>28651037</t>
  </si>
  <si>
    <t>odbočka kanalizační plastová PVC-U DN 315/160/45°</t>
  </si>
  <si>
    <t>-1903976495</t>
  </si>
  <si>
    <t>"viz.pol.877370420" 11</t>
  </si>
  <si>
    <t>894411121</t>
  </si>
  <si>
    <t>Zřízení šachet kanalizačních z betonových dílců na potrubí DN nad 200 do 300 dno beton tř. C 25/30</t>
  </si>
  <si>
    <t>846564345</t>
  </si>
  <si>
    <t xml:space="preserve">"viz.výkres č.C.2.4. Kanalizační šachty" </t>
  </si>
  <si>
    <t>"výpis prvků šachet ŠN-Š5" 5</t>
  </si>
  <si>
    <t>59224066</t>
  </si>
  <si>
    <t>skruž betonová DN 1000x250x120 mm</t>
  </si>
  <si>
    <t>526697087</t>
  </si>
  <si>
    <t>"výpis prvků šachet ŠN-Š5" 1</t>
  </si>
  <si>
    <t>59224068</t>
  </si>
  <si>
    <t>skruž betonová DN 1000x500x120 mm</t>
  </si>
  <si>
    <t>1126177408</t>
  </si>
  <si>
    <t>"výpis prvků šachet ŠN-Š5" 4</t>
  </si>
  <si>
    <t>59224312</t>
  </si>
  <si>
    <t>kónus šachetní betonový kapsové plastové stupadlo 1000x625x580 mm</t>
  </si>
  <si>
    <t>1484428806</t>
  </si>
  <si>
    <t>59224185</t>
  </si>
  <si>
    <t>prstenec šachtový vyrovnávací betonový v.60 mm</t>
  </si>
  <si>
    <t>-1385709533</t>
  </si>
  <si>
    <t>899104112</t>
  </si>
  <si>
    <t>Osazení poklopů litinových, ocelových nebo železobetonových včetně rámů pro třídu zatížení D400, E600</t>
  </si>
  <si>
    <t>1893752351</t>
  </si>
  <si>
    <t>"viz.pol.894411121" 5</t>
  </si>
  <si>
    <t>28661935</t>
  </si>
  <si>
    <t>poklop šachtový litinový DN 600 pro třídu zatížení D400</t>
  </si>
  <si>
    <t>1363393261</t>
  </si>
  <si>
    <t>230170005</t>
  </si>
  <si>
    <t>Tlakové zkoušky těsnosti potrubí - příprava DN do 350</t>
  </si>
  <si>
    <t>-977566579</t>
  </si>
  <si>
    <t>"viz.výkres č.C.2.2. Situace-Kanalizace" 1</t>
  </si>
  <si>
    <t>230170015</t>
  </si>
  <si>
    <t>Tlakové zkoušky těsnosti potrubí - zkouška DN do 350</t>
  </si>
  <si>
    <t>2103254002</t>
  </si>
  <si>
    <t>"viz.pol.871370420" 146,5</t>
  </si>
  <si>
    <t>-1386524383</t>
  </si>
  <si>
    <t>CO-NC</t>
  </si>
  <si>
    <t>Oprava stávajícího propustku</t>
  </si>
  <si>
    <t>-973309731</t>
  </si>
  <si>
    <t>359901211</t>
  </si>
  <si>
    <t>Monitoring stoky jakékoli výšky na nové kanalizaci</t>
  </si>
  <si>
    <t>1678479928</t>
  </si>
  <si>
    <t>Bourání konstrukcí</t>
  </si>
  <si>
    <t>899202211</t>
  </si>
  <si>
    <t>Demontáž mříží litinových včetně rámů hmotnosti přes 50 do 100 kg</t>
  </si>
  <si>
    <t>-39249744</t>
  </si>
  <si>
    <t>"viz.výkres č.C.2.2. Situace-Kanalizace"  1</t>
  </si>
  <si>
    <t>358315114</t>
  </si>
  <si>
    <t>Bourání stoky kompletní nebo vybourání otvorů z prostého betonu plochy do 4 m2</t>
  </si>
  <si>
    <t>-274047273</t>
  </si>
  <si>
    <t>"bourání vpustě" 0,4*0,4*1,6</t>
  </si>
  <si>
    <t>"vybourání betonového čela vyústění stáv.kanalizace" 2*1,5*0,5</t>
  </si>
  <si>
    <t>969021131</t>
  </si>
  <si>
    <t>Vybourání kanalizačního potrubí DN do 300</t>
  </si>
  <si>
    <t>-1789693908</t>
  </si>
  <si>
    <t>"viz.výkres č.C.2.2. Situace-Kanalizace"  6+47</t>
  </si>
  <si>
    <t>-1553373993</t>
  </si>
  <si>
    <t>8,892</t>
  </si>
  <si>
    <t>502968612</t>
  </si>
  <si>
    <t>"viz.pol.997221561" 8,892</t>
  </si>
  <si>
    <t>3 - SO 310 Kanalizace-Prodloužení kanalizace-Dodatek č.1</t>
  </si>
  <si>
    <t xml:space="preserve">"navržená kanalizace" (9,65*1,76+20,15*1,57+15,5*1,29)*1,1*0,75*0,9 </t>
  </si>
  <si>
    <t>"navržená kanalizace" (9,65*1,76+20,15*1,57+15,5*1,29)*1,1*0,75*0,1</t>
  </si>
  <si>
    <t>"navržená kanalizace" (9,65*1,76+20,15*1,57+15,5*1,29)*1,1*0,25*0,1</t>
  </si>
  <si>
    <t>"navržená kanalizace" (9,65*1,76+20,15*1,57+15,5*1,29)*1,1*0,25*0,9</t>
  </si>
  <si>
    <t>(1,85+1,66+1,48)*2*2*0,75*0,1</t>
  </si>
  <si>
    <t>(1,85+1,66+1,48)*2*2*0,75*0,9</t>
  </si>
  <si>
    <t>(1,85+1,66+1,48)*2*2*0,25*0,1</t>
  </si>
  <si>
    <t>(1,85+1,66+1,48)*2*2*0,25*0,9</t>
  </si>
  <si>
    <t>"viz.pol.132251253,132212331,1323132331,132351253,133212811,133251102,133312811,133351102" 50,946+5,661+1,887+16,982+1,497+13,473+0,499+4,491</t>
  </si>
  <si>
    <t>"viz.pol.175151101,451573111" -(19,932+7,475)</t>
  </si>
  <si>
    <t>"odečet kubatury šachet" -(1,85+1,66+1,48)*1*1</t>
  </si>
  <si>
    <t>"viz.pol.174101101" -63,039</t>
  </si>
  <si>
    <t>"viz.pol.162701105R" 32,397</t>
  </si>
  <si>
    <t>"viz.pol.171201201" 32,397*1,8</t>
  </si>
  <si>
    <t>(9,65+20,15+15,5)*1,1*0,4</t>
  </si>
  <si>
    <t>"viz.pol.175151101" 19,932*2</t>
  </si>
  <si>
    <t xml:space="preserve">"navržená kanalizace" (9,65*1,76+20,15*1,57+15,5*1,29)*2 </t>
  </si>
  <si>
    <t>"viz.pol.151101101" 137,229</t>
  </si>
  <si>
    <t>-1443701419</t>
  </si>
  <si>
    <t>"viz.výkres C.1.2. Situace, výměra převzata z AutoCad" 90</t>
  </si>
  <si>
    <t>836962390</t>
  </si>
  <si>
    <t>"viz.pol.564861113" 90</t>
  </si>
  <si>
    <t>-1094114576</t>
  </si>
  <si>
    <t>-809018334</t>
  </si>
  <si>
    <t>-2146128595</t>
  </si>
  <si>
    <t>-1296092112</t>
  </si>
  <si>
    <t>-1930806962</t>
  </si>
  <si>
    <t>1574194079</t>
  </si>
  <si>
    <t>916111113</t>
  </si>
  <si>
    <t>Osazení obruby z velkých kostek s boční opěrou do lože z betonu prostého</t>
  </si>
  <si>
    <t>1221301126</t>
  </si>
  <si>
    <t>"viz.výkres C.1.2. Situace" 5</t>
  </si>
  <si>
    <t>916241213</t>
  </si>
  <si>
    <t>Osazení obrubníku kamenného stojatého s boční opěrou do lože z betonu prostého</t>
  </si>
  <si>
    <t>561205223</t>
  </si>
  <si>
    <t>"viz.výkres C.1.2. Situace" 3</t>
  </si>
  <si>
    <t>-2142922642</t>
  </si>
  <si>
    <t>"viz.výkres C.1.2. Situace" (10+21+16)*2</t>
  </si>
  <si>
    <t>-2057001715</t>
  </si>
  <si>
    <t>(9,65+20,15+15,5)*1,1*0,15</t>
  </si>
  <si>
    <t>9,65+20,15+15,5</t>
  </si>
  <si>
    <t>"70% z celkové délky" 45,3*0,7*1,01</t>
  </si>
  <si>
    <t>"30% z celkové délky" 45,3*0,3*1,01</t>
  </si>
  <si>
    <t>452311131</t>
  </si>
  <si>
    <t>Podkladní desky z betonu prostého bez zvýšených nároků na prostředí tř. C 12/15 otevřený výkop</t>
  </si>
  <si>
    <t>1709554403</t>
  </si>
  <si>
    <t>(1,5*1,5*3)*0,1</t>
  </si>
  <si>
    <t>894410101</t>
  </si>
  <si>
    <t>Osazení betonových dílců pro kanalizační šachty DN 1000 šachtové dno výšky 600 mm</t>
  </si>
  <si>
    <t>-664603239</t>
  </si>
  <si>
    <t>"výpis prvků šachet Š7-Š9" 3</t>
  </si>
  <si>
    <t>59224064</t>
  </si>
  <si>
    <t>dno betonové šachtové kulaté DN 1000x500, 100x65x15cm</t>
  </si>
  <si>
    <t>37085521</t>
  </si>
  <si>
    <t>894410211</t>
  </si>
  <si>
    <t>Osazení betonových dílců pro kanalizační šachty DN 1000 skruž rovná výšky 250 mm</t>
  </si>
  <si>
    <t>-1853806952</t>
  </si>
  <si>
    <t>"výpis prvků šachet Š7-Š9" 4</t>
  </si>
  <si>
    <t>894410232</t>
  </si>
  <si>
    <t>Osazení betonových dílců pro kanalizační šachty DN 1000 skruž přechodová (konus)</t>
  </si>
  <si>
    <t>-560712878</t>
  </si>
  <si>
    <t>Osazení betonových prstenců nebo rámů v do 100 mm pod poklopy a mříže</t>
  </si>
  <si>
    <t>1665523012</t>
  </si>
  <si>
    <t>"výpis prvků šachet Š7-Š9" 1+2+2</t>
  </si>
  <si>
    <t>prstenec šachtový vyrovnávací betonový 625x120x60mm</t>
  </si>
  <si>
    <t>"výpis prvků šachet Š7-Š9" 1</t>
  </si>
  <si>
    <t>59224176</t>
  </si>
  <si>
    <t>prstenec šachtový vyrovnávací betonový 625x120x80mm</t>
  </si>
  <si>
    <t>-373658423</t>
  </si>
  <si>
    <t>"výpis prvků šachet Š7-Š9" 2</t>
  </si>
  <si>
    <t>59224187</t>
  </si>
  <si>
    <t>prstenec šachtový vyrovnávací betonový 625x120x100mm</t>
  </si>
  <si>
    <t>-320308787</t>
  </si>
  <si>
    <t>"viz.pol.894411121" 3</t>
  </si>
  <si>
    <t>"viz.pol.871370420" 45,3</t>
  </si>
  <si>
    <t>979021113</t>
  </si>
  <si>
    <t>Očištění vybouraných obrubníků a krajníků silničních při překopech inženýrských sítí</t>
  </si>
  <si>
    <t>-1838040071</t>
  </si>
  <si>
    <t>"viz.výkres C.1.2. Situace" 3+5</t>
  </si>
  <si>
    <t>Napojení kanalizace na VO2</t>
  </si>
  <si>
    <t>-1704616662</t>
  </si>
  <si>
    <t>(10+21+16)*2</t>
  </si>
  <si>
    <t>-366268103</t>
  </si>
  <si>
    <t>-1018308581</t>
  </si>
  <si>
    <t>113201111</t>
  </si>
  <si>
    <t>Vytrhání obrub chodníkových</t>
  </si>
  <si>
    <t>-449830894</t>
  </si>
  <si>
    <t>113203111</t>
  </si>
  <si>
    <t>Vytrhání obrub z dlažebních kostek</t>
  </si>
  <si>
    <t>-503408223</t>
  </si>
  <si>
    <t>-473318003</t>
  </si>
  <si>
    <t>23,04+39,6</t>
  </si>
  <si>
    <t>-933775110</t>
  </si>
  <si>
    <t>23,04</t>
  </si>
  <si>
    <t>275752283</t>
  </si>
  <si>
    <t>39,6</t>
  </si>
  <si>
    <t>4 - SO 810 Sadové úpravy</t>
  </si>
  <si>
    <t>184818232</t>
  </si>
  <si>
    <t>Ochrana kmene průměru přes 300 do 500 mm bedněním výšky do 2 m</t>
  </si>
  <si>
    <t>-926767558</t>
  </si>
  <si>
    <t>"viz.výkres C.4.3. Situace-návrh výsadby" 3</t>
  </si>
  <si>
    <t>111251101</t>
  </si>
  <si>
    <t>Odstranění křovin a stromů průměru kmene do 100 mm i s kořeny sklonu terénu do 1:5 z celkové plochy do 100 m2 strojně</t>
  </si>
  <si>
    <t>643747120</t>
  </si>
  <si>
    <t>"viz.výkres C.4.2. Situace-kácení" 10+20+30</t>
  </si>
  <si>
    <t>17020R</t>
  </si>
  <si>
    <t xml:space="preserve">Likvidace pařezů, větví a kmenů včetně poplatku </t>
  </si>
  <si>
    <t>-534307924</t>
  </si>
  <si>
    <t>112101103</t>
  </si>
  <si>
    <t>Odstranění stromů listnatých průměru kmene do 700 mm</t>
  </si>
  <si>
    <t>-926333170</t>
  </si>
  <si>
    <t>"viz.výkres C.4.4. Dendrologický průzkum" 1</t>
  </si>
  <si>
    <t>112201116</t>
  </si>
  <si>
    <t>Odstranění pařezů D přes 0,6 do 0,7 m v rovině a svahu do 1:5 s odklizením do 20 m a zasypáním jámy</t>
  </si>
  <si>
    <t>767540386</t>
  </si>
  <si>
    <t>"viz.pol.112101103" 1</t>
  </si>
  <si>
    <t>112211113</t>
  </si>
  <si>
    <t>Spálení pařezu D do 1,0 m</t>
  </si>
  <si>
    <t>-1372941696</t>
  </si>
  <si>
    <t>"viz.pol.112201103" 1</t>
  </si>
  <si>
    <t>183101215</t>
  </si>
  <si>
    <t>Jamky pro výsadbu s výměnou 50 % půdy zeminy tř 1 až 4 objem do 0,4 m3 v rovině a svahu do 1:5</t>
  </si>
  <si>
    <t>-1078188752</t>
  </si>
  <si>
    <t>"viz.výkres C.4.3. Situace-návrh výsadby" 2</t>
  </si>
  <si>
    <t>10321100</t>
  </si>
  <si>
    <t xml:space="preserve">zahradní substrát </t>
  </si>
  <si>
    <t>240408539</t>
  </si>
  <si>
    <t>"viz.pol.183101215" 0,7*0,7*0,7*2*0,5</t>
  </si>
  <si>
    <t>184102114</t>
  </si>
  <si>
    <t>Výsadba dřeviny s balem D do 0,5 m do jamky se zalitím v rovině a svahu do 1:5</t>
  </si>
  <si>
    <t>-536700722</t>
  </si>
  <si>
    <t>"viz.výkres C.4.1. Technická zpráva" 2</t>
  </si>
  <si>
    <t>02660305</t>
  </si>
  <si>
    <t>Fraxinus excelsior 14/16</t>
  </si>
  <si>
    <t>-537849382</t>
  </si>
  <si>
    <t>"viz.pol.184102114" 2</t>
  </si>
  <si>
    <t>184215131</t>
  </si>
  <si>
    <t>Ukotvení kmene dřevin třemi kůly D do 0,1 m délky do 1 m</t>
  </si>
  <si>
    <t>1821069495</t>
  </si>
  <si>
    <t>60591251</t>
  </si>
  <si>
    <t>kůl vyvazovací dřevěný impregnovaný</t>
  </si>
  <si>
    <t>414982526</t>
  </si>
  <si>
    <t>"viz.pol.184215131"2*3</t>
  </si>
  <si>
    <t>212755211</t>
  </si>
  <si>
    <t>Potrubí z drenážních trubek plastových flexibilních D 50 mm bez lože</t>
  </si>
  <si>
    <t>-1655603607</t>
  </si>
  <si>
    <t>"zabezpečení vláhy pro stromy"</t>
  </si>
  <si>
    <t>"viz.pol.184215131" 2*1,5</t>
  </si>
  <si>
    <t>184501141</t>
  </si>
  <si>
    <t>Zhotovení obalu z rákosové nebo kokosové rohože v rovině a svahu do 1:5</t>
  </si>
  <si>
    <t>802463557</t>
  </si>
  <si>
    <t>"viz.pol.184102114" 2*0,8</t>
  </si>
  <si>
    <t>61894000</t>
  </si>
  <si>
    <t xml:space="preserve">rákos ohradový </t>
  </si>
  <si>
    <t>-118860298</t>
  </si>
  <si>
    <t>"viz.pol.184501141" 1,6*1,1</t>
  </si>
  <si>
    <t>184813511</t>
  </si>
  <si>
    <t>Chemické odplevelení před založením kultury postřikem na široko v rovině a svahu do 1:5 ručně</t>
  </si>
  <si>
    <t>952496518</t>
  </si>
  <si>
    <t>"viz.pol.181411132" 697</t>
  </si>
  <si>
    <t>184911421</t>
  </si>
  <si>
    <t>Mulčování rostlin kůrou tl. do 0,1 m v rovině a svahu do 1:5</t>
  </si>
  <si>
    <t>-8740767</t>
  </si>
  <si>
    <t>"viz.pol.184102114" 2*1</t>
  </si>
  <si>
    <t>10391100</t>
  </si>
  <si>
    <t xml:space="preserve">kůra mulčovací </t>
  </si>
  <si>
    <t>1437252478</t>
  </si>
  <si>
    <t>"viz.pol.184911421" 2*0,07</t>
  </si>
  <si>
    <t>181411132</t>
  </si>
  <si>
    <t>Založení parkového trávníku výsevem plochy do 1000 m2 ve svahu do 1:2</t>
  </si>
  <si>
    <t>2083442866</t>
  </si>
  <si>
    <t>"viz.výkres C.4.3. Situace-návrh výsadby, výměra převzata z AutoCad" 697</t>
  </si>
  <si>
    <t>00572410</t>
  </si>
  <si>
    <t>osivo směs travní parková</t>
  </si>
  <si>
    <t>kg</t>
  </si>
  <si>
    <t>610646831</t>
  </si>
  <si>
    <t>"viz.pol.181411132" 697*0,03</t>
  </si>
  <si>
    <t>185802113</t>
  </si>
  <si>
    <t>Hnojení půdy umělým hnojivem na široko v rovině a svahu do 1:5</t>
  </si>
  <si>
    <t>1104962871</t>
  </si>
  <si>
    <t>"viz.pol.184802111" 697*0,0000359</t>
  </si>
  <si>
    <t>25191155</t>
  </si>
  <si>
    <t xml:space="preserve">hnojivo průmyslové </t>
  </si>
  <si>
    <t>-1033525084</t>
  </si>
  <si>
    <t>"viz.pol.185802113" 0,025*1,01*1000</t>
  </si>
  <si>
    <t>185804312</t>
  </si>
  <si>
    <t>Zalití rostlin vodou plocha přes 20 m2</t>
  </si>
  <si>
    <t>1241482695</t>
  </si>
  <si>
    <t>"viz.pol.181411132" 697*0,05</t>
  </si>
  <si>
    <t>998231311</t>
  </si>
  <si>
    <t>Přesun hmot pro sadovnické a krajinářské úpravy vodorovně do 5000 m</t>
  </si>
  <si>
    <t>-620439868</t>
  </si>
  <si>
    <t>5 - Vedlejší náklady</t>
  </si>
  <si>
    <t>VRN - Vedlejší rozpočtové náklady</t>
  </si>
  <si>
    <t xml:space="preserve">    VRN9 - Ostatní náklady</t>
  </si>
  <si>
    <t>VRN</t>
  </si>
  <si>
    <t>Vedlejší rozpočtové náklady</t>
  </si>
  <si>
    <t>VRN9</t>
  </si>
  <si>
    <t>Ostatní náklady</t>
  </si>
  <si>
    <t>Zařízení staveniště</t>
  </si>
  <si>
    <t>-939489200</t>
  </si>
  <si>
    <t>Kompletační činnost</t>
  </si>
  <si>
    <t>1077090167</t>
  </si>
  <si>
    <t>CO-NC2</t>
  </si>
  <si>
    <t>Geodetické a vytyčovací práce</t>
  </si>
  <si>
    <t>670926337</t>
  </si>
  <si>
    <t>CO-NC3</t>
  </si>
  <si>
    <t>PD skutečného provedení</t>
  </si>
  <si>
    <t>-610539851</t>
  </si>
  <si>
    <t>CO-NC4</t>
  </si>
  <si>
    <t>DIO+DIR</t>
  </si>
  <si>
    <t>371947801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</si>
</sst>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abSelected="1" workbookViewId="0" topLeftCell="A1">
      <selection activeCell="AF9" sqref="AF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1" width="2.7109375" style="1" customWidth="1"/>
    <col min="32" max="32" width="12.421875" style="1" customWidth="1"/>
    <col min="33" max="33" width="2.7109375" style="1" customWidth="1"/>
    <col min="34" max="34" width="3.28125" style="1" customWidth="1"/>
    <col min="35" max="35" width="29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7" t="s">
        <v>14</v>
      </c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2"/>
      <c r="AQ5" s="22"/>
      <c r="AR5" s="20"/>
      <c r="BE5" s="274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9" t="s">
        <v>17</v>
      </c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2"/>
      <c r="AQ6" s="22"/>
      <c r="AR6" s="20"/>
      <c r="BE6" s="27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5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5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5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5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75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5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75"/>
      <c r="BS13" s="17" t="s">
        <v>6</v>
      </c>
    </row>
    <row r="14" spans="2:71" ht="13.2">
      <c r="B14" s="21"/>
      <c r="C14" s="22"/>
      <c r="D14" s="22"/>
      <c r="E14" s="280" t="s">
        <v>28</v>
      </c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75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5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30</v>
      </c>
      <c r="AO16" s="22"/>
      <c r="AP16" s="22"/>
      <c r="AQ16" s="22"/>
      <c r="AR16" s="20"/>
      <c r="BE16" s="275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32</v>
      </c>
      <c r="AO17" s="22"/>
      <c r="AP17" s="22"/>
      <c r="AQ17" s="22"/>
      <c r="AR17" s="20"/>
      <c r="BE17" s="275"/>
      <c r="BS17" s="17" t="s">
        <v>33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5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35</v>
      </c>
      <c r="AO19" s="22"/>
      <c r="AP19" s="22"/>
      <c r="AQ19" s="22"/>
      <c r="AR19" s="20"/>
      <c r="BE19" s="275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75"/>
      <c r="BS20" s="17" t="s">
        <v>33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5"/>
    </row>
    <row r="22" spans="2:57" s="1" customFormat="1" ht="12" customHeight="1">
      <c r="B22" s="21"/>
      <c r="C22" s="22"/>
      <c r="D22" s="2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5"/>
    </row>
    <row r="23" spans="2:57" s="1" customFormat="1" ht="41.4" customHeight="1">
      <c r="B23" s="21"/>
      <c r="C23" s="22"/>
      <c r="D23" s="22"/>
      <c r="E23" s="282" t="s">
        <v>38</v>
      </c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2"/>
      <c r="AP23" s="22"/>
      <c r="AQ23" s="22"/>
      <c r="AR23" s="20"/>
      <c r="BE23" s="275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5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5"/>
    </row>
    <row r="26" spans="1:57" s="2" customFormat="1" ht="25.95" customHeight="1">
      <c r="A26" s="34"/>
      <c r="B26" s="35"/>
      <c r="C26" s="36"/>
      <c r="D26" s="37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3">
        <f>ROUND(AG94,2)</f>
        <v>0</v>
      </c>
      <c r="AL26" s="284"/>
      <c r="AM26" s="284"/>
      <c r="AN26" s="284"/>
      <c r="AO26" s="284"/>
      <c r="AP26" s="36"/>
      <c r="AQ26" s="36"/>
      <c r="AR26" s="39"/>
      <c r="BE26" s="275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5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5" t="s">
        <v>40</v>
      </c>
      <c r="M28" s="285"/>
      <c r="N28" s="285"/>
      <c r="O28" s="285"/>
      <c r="P28" s="285"/>
      <c r="Q28" s="36"/>
      <c r="R28" s="36"/>
      <c r="S28" s="36"/>
      <c r="T28" s="36"/>
      <c r="U28" s="36"/>
      <c r="V28" s="36"/>
      <c r="W28" s="285" t="s">
        <v>41</v>
      </c>
      <c r="X28" s="285"/>
      <c r="Y28" s="285"/>
      <c r="Z28" s="285"/>
      <c r="AA28" s="285"/>
      <c r="AB28" s="285"/>
      <c r="AC28" s="285"/>
      <c r="AD28" s="285"/>
      <c r="AE28" s="285"/>
      <c r="AF28" s="36"/>
      <c r="AG28" s="36"/>
      <c r="AH28" s="36"/>
      <c r="AI28" s="36"/>
      <c r="AJ28" s="36"/>
      <c r="AK28" s="285" t="s">
        <v>42</v>
      </c>
      <c r="AL28" s="285"/>
      <c r="AM28" s="285"/>
      <c r="AN28" s="285"/>
      <c r="AO28" s="285"/>
      <c r="AP28" s="36"/>
      <c r="AQ28" s="36"/>
      <c r="AR28" s="39"/>
      <c r="BE28" s="275"/>
    </row>
    <row r="29" spans="2:57" s="3" customFormat="1" ht="14.4" customHeight="1">
      <c r="B29" s="40"/>
      <c r="C29" s="41"/>
      <c r="D29" s="29" t="s">
        <v>43</v>
      </c>
      <c r="E29" s="41"/>
      <c r="F29" s="29" t="s">
        <v>44</v>
      </c>
      <c r="G29" s="41"/>
      <c r="H29" s="41"/>
      <c r="I29" s="41"/>
      <c r="J29" s="41"/>
      <c r="K29" s="41"/>
      <c r="L29" s="288">
        <v>0.21</v>
      </c>
      <c r="M29" s="287"/>
      <c r="N29" s="287"/>
      <c r="O29" s="287"/>
      <c r="P29" s="287"/>
      <c r="Q29" s="41"/>
      <c r="R29" s="41"/>
      <c r="S29" s="41"/>
      <c r="T29" s="41"/>
      <c r="U29" s="41"/>
      <c r="V29" s="41"/>
      <c r="W29" s="286">
        <f>ROUND(AZ94,2)</f>
        <v>0</v>
      </c>
      <c r="X29" s="287"/>
      <c r="Y29" s="287"/>
      <c r="Z29" s="287"/>
      <c r="AA29" s="287"/>
      <c r="AB29" s="287"/>
      <c r="AC29" s="287"/>
      <c r="AD29" s="287"/>
      <c r="AE29" s="287"/>
      <c r="AF29" s="41"/>
      <c r="AG29" s="41"/>
      <c r="AH29" s="41"/>
      <c r="AI29" s="41"/>
      <c r="AJ29" s="41"/>
      <c r="AK29" s="286">
        <f>ROUND(AV94,2)</f>
        <v>0</v>
      </c>
      <c r="AL29" s="287"/>
      <c r="AM29" s="287"/>
      <c r="AN29" s="287"/>
      <c r="AO29" s="287"/>
      <c r="AP29" s="41"/>
      <c r="AQ29" s="41"/>
      <c r="AR29" s="42"/>
      <c r="BE29" s="276"/>
    </row>
    <row r="30" spans="2:57" s="3" customFormat="1" ht="14.4" customHeight="1">
      <c r="B30" s="40"/>
      <c r="C30" s="41"/>
      <c r="D30" s="41"/>
      <c r="E30" s="41"/>
      <c r="F30" s="29" t="s">
        <v>45</v>
      </c>
      <c r="G30" s="41"/>
      <c r="H30" s="41"/>
      <c r="I30" s="41"/>
      <c r="J30" s="41"/>
      <c r="K30" s="41"/>
      <c r="L30" s="288">
        <v>0.12</v>
      </c>
      <c r="M30" s="287"/>
      <c r="N30" s="287"/>
      <c r="O30" s="287"/>
      <c r="P30" s="287"/>
      <c r="Q30" s="41"/>
      <c r="R30" s="41"/>
      <c r="S30" s="41"/>
      <c r="T30" s="41"/>
      <c r="U30" s="41"/>
      <c r="V30" s="41"/>
      <c r="W30" s="286">
        <f>ROUND(BA94,2)</f>
        <v>0</v>
      </c>
      <c r="X30" s="287"/>
      <c r="Y30" s="287"/>
      <c r="Z30" s="287"/>
      <c r="AA30" s="287"/>
      <c r="AB30" s="287"/>
      <c r="AC30" s="287"/>
      <c r="AD30" s="287"/>
      <c r="AE30" s="287"/>
      <c r="AF30" s="41"/>
      <c r="AG30" s="41"/>
      <c r="AH30" s="41"/>
      <c r="AI30" s="41"/>
      <c r="AJ30" s="41"/>
      <c r="AK30" s="286">
        <f>ROUND(AW94,2)</f>
        <v>0</v>
      </c>
      <c r="AL30" s="287"/>
      <c r="AM30" s="287"/>
      <c r="AN30" s="287"/>
      <c r="AO30" s="287"/>
      <c r="AP30" s="41"/>
      <c r="AQ30" s="41"/>
      <c r="AR30" s="42"/>
      <c r="BE30" s="276"/>
    </row>
    <row r="31" spans="2:57" s="3" customFormat="1" ht="14.4" customHeight="1" hidden="1">
      <c r="B31" s="40"/>
      <c r="C31" s="41"/>
      <c r="D31" s="41"/>
      <c r="E31" s="41"/>
      <c r="F31" s="29" t="s">
        <v>46</v>
      </c>
      <c r="G31" s="41"/>
      <c r="H31" s="41"/>
      <c r="I31" s="41"/>
      <c r="J31" s="41"/>
      <c r="K31" s="41"/>
      <c r="L31" s="288">
        <v>0.21</v>
      </c>
      <c r="M31" s="287"/>
      <c r="N31" s="287"/>
      <c r="O31" s="287"/>
      <c r="P31" s="287"/>
      <c r="Q31" s="41"/>
      <c r="R31" s="41"/>
      <c r="S31" s="41"/>
      <c r="T31" s="41"/>
      <c r="U31" s="41"/>
      <c r="V31" s="41"/>
      <c r="W31" s="286">
        <f>ROUND(BB94,2)</f>
        <v>0</v>
      </c>
      <c r="X31" s="287"/>
      <c r="Y31" s="287"/>
      <c r="Z31" s="287"/>
      <c r="AA31" s="287"/>
      <c r="AB31" s="287"/>
      <c r="AC31" s="287"/>
      <c r="AD31" s="287"/>
      <c r="AE31" s="287"/>
      <c r="AF31" s="41"/>
      <c r="AG31" s="41"/>
      <c r="AH31" s="41"/>
      <c r="AI31" s="41"/>
      <c r="AJ31" s="41"/>
      <c r="AK31" s="286">
        <v>0</v>
      </c>
      <c r="AL31" s="287"/>
      <c r="AM31" s="287"/>
      <c r="AN31" s="287"/>
      <c r="AO31" s="287"/>
      <c r="AP31" s="41"/>
      <c r="AQ31" s="41"/>
      <c r="AR31" s="42"/>
      <c r="BE31" s="276"/>
    </row>
    <row r="32" spans="2:57" s="3" customFormat="1" ht="14.4" customHeight="1" hidden="1">
      <c r="B32" s="40"/>
      <c r="C32" s="41"/>
      <c r="D32" s="41"/>
      <c r="E32" s="41"/>
      <c r="F32" s="29" t="s">
        <v>47</v>
      </c>
      <c r="G32" s="41"/>
      <c r="H32" s="41"/>
      <c r="I32" s="41"/>
      <c r="J32" s="41"/>
      <c r="K32" s="41"/>
      <c r="L32" s="288">
        <v>0.12</v>
      </c>
      <c r="M32" s="287"/>
      <c r="N32" s="287"/>
      <c r="O32" s="287"/>
      <c r="P32" s="287"/>
      <c r="Q32" s="41"/>
      <c r="R32" s="41"/>
      <c r="S32" s="41"/>
      <c r="T32" s="41"/>
      <c r="U32" s="41"/>
      <c r="V32" s="41"/>
      <c r="W32" s="286">
        <f>ROUND(BC94,2)</f>
        <v>0</v>
      </c>
      <c r="X32" s="287"/>
      <c r="Y32" s="287"/>
      <c r="Z32" s="287"/>
      <c r="AA32" s="287"/>
      <c r="AB32" s="287"/>
      <c r="AC32" s="287"/>
      <c r="AD32" s="287"/>
      <c r="AE32" s="287"/>
      <c r="AF32" s="41"/>
      <c r="AG32" s="41"/>
      <c r="AH32" s="41"/>
      <c r="AI32" s="41"/>
      <c r="AJ32" s="41"/>
      <c r="AK32" s="286">
        <v>0</v>
      </c>
      <c r="AL32" s="287"/>
      <c r="AM32" s="287"/>
      <c r="AN32" s="287"/>
      <c r="AO32" s="287"/>
      <c r="AP32" s="41"/>
      <c r="AQ32" s="41"/>
      <c r="AR32" s="42"/>
      <c r="BE32" s="276"/>
    </row>
    <row r="33" spans="2:57" s="3" customFormat="1" ht="14.4" customHeight="1" hidden="1">
      <c r="B33" s="40"/>
      <c r="C33" s="41"/>
      <c r="D33" s="41"/>
      <c r="E33" s="41"/>
      <c r="F33" s="29" t="s">
        <v>48</v>
      </c>
      <c r="G33" s="41"/>
      <c r="H33" s="41"/>
      <c r="I33" s="41"/>
      <c r="J33" s="41"/>
      <c r="K33" s="41"/>
      <c r="L33" s="288">
        <v>0</v>
      </c>
      <c r="M33" s="287"/>
      <c r="N33" s="287"/>
      <c r="O33" s="287"/>
      <c r="P33" s="287"/>
      <c r="Q33" s="41"/>
      <c r="R33" s="41"/>
      <c r="S33" s="41"/>
      <c r="T33" s="41"/>
      <c r="U33" s="41"/>
      <c r="V33" s="41"/>
      <c r="W33" s="286">
        <f>ROUND(BD94,2)</f>
        <v>0</v>
      </c>
      <c r="X33" s="287"/>
      <c r="Y33" s="287"/>
      <c r="Z33" s="287"/>
      <c r="AA33" s="287"/>
      <c r="AB33" s="287"/>
      <c r="AC33" s="287"/>
      <c r="AD33" s="287"/>
      <c r="AE33" s="287"/>
      <c r="AF33" s="41"/>
      <c r="AG33" s="41"/>
      <c r="AH33" s="41"/>
      <c r="AI33" s="41"/>
      <c r="AJ33" s="41"/>
      <c r="AK33" s="286">
        <v>0</v>
      </c>
      <c r="AL33" s="287"/>
      <c r="AM33" s="287"/>
      <c r="AN33" s="287"/>
      <c r="AO33" s="287"/>
      <c r="AP33" s="41"/>
      <c r="AQ33" s="41"/>
      <c r="AR33" s="42"/>
      <c r="BE33" s="276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5"/>
    </row>
    <row r="35" spans="1:57" s="2" customFormat="1" ht="25.95" customHeight="1">
      <c r="A35" s="34"/>
      <c r="B35" s="35"/>
      <c r="C35" s="43"/>
      <c r="D35" s="44" t="s">
        <v>49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50</v>
      </c>
      <c r="U35" s="45"/>
      <c r="V35" s="45"/>
      <c r="W35" s="45"/>
      <c r="X35" s="292" t="s">
        <v>51</v>
      </c>
      <c r="Y35" s="290"/>
      <c r="Z35" s="290"/>
      <c r="AA35" s="290"/>
      <c r="AB35" s="290"/>
      <c r="AC35" s="45"/>
      <c r="AD35" s="45"/>
      <c r="AE35" s="45"/>
      <c r="AF35" s="45"/>
      <c r="AG35" s="45"/>
      <c r="AH35" s="45"/>
      <c r="AI35" s="45"/>
      <c r="AJ35" s="45"/>
      <c r="AK35" s="289">
        <f>SUM(AK26:AK33)</f>
        <v>0</v>
      </c>
      <c r="AL35" s="290"/>
      <c r="AM35" s="290"/>
      <c r="AN35" s="290"/>
      <c r="AO35" s="291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52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53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0.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0.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0.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0.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0.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0.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0.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0.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0.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54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55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54</v>
      </c>
      <c r="AI60" s="38"/>
      <c r="AJ60" s="38"/>
      <c r="AK60" s="38"/>
      <c r="AL60" s="38"/>
      <c r="AM60" s="52" t="s">
        <v>55</v>
      </c>
      <c r="AN60" s="38"/>
      <c r="AO60" s="38"/>
      <c r="AP60" s="36"/>
      <c r="AQ60" s="36"/>
      <c r="AR60" s="39"/>
      <c r="BE60" s="34"/>
    </row>
    <row r="61" spans="2:44" ht="10.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0.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0.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56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57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0.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0.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0.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0.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0.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0.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0.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0.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0.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0.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54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55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54</v>
      </c>
      <c r="AI75" s="38"/>
      <c r="AJ75" s="38"/>
      <c r="AK75" s="38"/>
      <c r="AL75" s="38"/>
      <c r="AM75" s="52" t="s">
        <v>55</v>
      </c>
      <c r="AN75" s="38"/>
      <c r="AO75" s="38"/>
      <c r="AP75" s="36"/>
      <c r="AQ75" s="36"/>
      <c r="AR75" s="39"/>
      <c r="BE75" s="34"/>
    </row>
    <row r="76" spans="1:57" s="2" customFormat="1" ht="10.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58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x16a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3" t="str">
        <f>K6</f>
        <v>II/180 Záluží-Stabilizace svahu silnice</v>
      </c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5" t="str">
        <f>IF(AN8="","",AN8)</f>
        <v>18. 1. 2024</v>
      </c>
      <c r="AN87" s="255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6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56" t="str">
        <f>IF(E17="","",E17)</f>
        <v>MENE Industry s.r.o., Lobezská 53, 326 00 Plzeň</v>
      </c>
      <c r="AN89" s="257"/>
      <c r="AO89" s="257"/>
      <c r="AP89" s="257"/>
      <c r="AQ89" s="36"/>
      <c r="AR89" s="39"/>
      <c r="AS89" s="258" t="s">
        <v>59</v>
      </c>
      <c r="AT89" s="259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25.65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34</v>
      </c>
      <c r="AJ90" s="36"/>
      <c r="AK90" s="36"/>
      <c r="AL90" s="36"/>
      <c r="AM90" s="256" t="str">
        <f>IF(E20="","",E20)</f>
        <v>Jiří Marek, Stýskaly 7, 330 11 Třemošná</v>
      </c>
      <c r="AN90" s="257"/>
      <c r="AO90" s="257"/>
      <c r="AP90" s="257"/>
      <c r="AQ90" s="36"/>
      <c r="AR90" s="39"/>
      <c r="AS90" s="260"/>
      <c r="AT90" s="261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2"/>
      <c r="AT91" s="263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4" t="s">
        <v>60</v>
      </c>
      <c r="D92" s="265"/>
      <c r="E92" s="265"/>
      <c r="F92" s="265"/>
      <c r="G92" s="265"/>
      <c r="H92" s="73"/>
      <c r="I92" s="267" t="s">
        <v>61</v>
      </c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6" t="s">
        <v>62</v>
      </c>
      <c r="AH92" s="265"/>
      <c r="AI92" s="265"/>
      <c r="AJ92" s="265"/>
      <c r="AK92" s="265"/>
      <c r="AL92" s="265"/>
      <c r="AM92" s="265"/>
      <c r="AN92" s="267" t="s">
        <v>63</v>
      </c>
      <c r="AO92" s="265"/>
      <c r="AP92" s="268"/>
      <c r="AQ92" s="74" t="s">
        <v>64</v>
      </c>
      <c r="AR92" s="39"/>
      <c r="AS92" s="75" t="s">
        <v>65</v>
      </c>
      <c r="AT92" s="76" t="s">
        <v>66</v>
      </c>
      <c r="AU92" s="76" t="s">
        <v>67</v>
      </c>
      <c r="AV92" s="76" t="s">
        <v>68</v>
      </c>
      <c r="AW92" s="76" t="s">
        <v>69</v>
      </c>
      <c r="AX92" s="76" t="s">
        <v>70</v>
      </c>
      <c r="AY92" s="76" t="s">
        <v>71</v>
      </c>
      <c r="AZ92" s="76" t="s">
        <v>72</v>
      </c>
      <c r="BA92" s="76" t="s">
        <v>73</v>
      </c>
      <c r="BB92" s="76" t="s">
        <v>74</v>
      </c>
      <c r="BC92" s="76" t="s">
        <v>75</v>
      </c>
      <c r="BD92" s="77" t="s">
        <v>76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77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2">
        <f>ROUND(SUM(AG95:AG99),2)</f>
        <v>0</v>
      </c>
      <c r="AH94" s="272"/>
      <c r="AI94" s="272"/>
      <c r="AJ94" s="272"/>
      <c r="AK94" s="272"/>
      <c r="AL94" s="272"/>
      <c r="AM94" s="272"/>
      <c r="AN94" s="273">
        <f aca="true" t="shared" si="0" ref="AN94:AN99">SUM(AG94,AT94)</f>
        <v>0</v>
      </c>
      <c r="AO94" s="273"/>
      <c r="AP94" s="273"/>
      <c r="AQ94" s="85" t="s">
        <v>1</v>
      </c>
      <c r="AR94" s="86"/>
      <c r="AS94" s="87">
        <f>ROUND(SUM(AS95:AS99),2)</f>
        <v>0</v>
      </c>
      <c r="AT94" s="88">
        <f aca="true" t="shared" si="1" ref="AT94:AT99">ROUND(SUM(AV94:AW94),2)</f>
        <v>0</v>
      </c>
      <c r="AU94" s="89">
        <f>ROUND(SUM(AU95:AU99),5)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ROUND(SUM(AZ95:AZ99),2)</f>
        <v>0</v>
      </c>
      <c r="BA94" s="88">
        <f>ROUND(SUM(BA95:BA99),2)</f>
        <v>0</v>
      </c>
      <c r="BB94" s="88">
        <f>ROUND(SUM(BB95:BB99),2)</f>
        <v>0</v>
      </c>
      <c r="BC94" s="88">
        <f>ROUND(SUM(BC95:BC99),2)</f>
        <v>0</v>
      </c>
      <c r="BD94" s="90">
        <f>ROUND(SUM(BD95:BD99),2)</f>
        <v>0</v>
      </c>
      <c r="BS94" s="91" t="s">
        <v>78</v>
      </c>
      <c r="BT94" s="91" t="s">
        <v>79</v>
      </c>
      <c r="BU94" s="92" t="s">
        <v>80</v>
      </c>
      <c r="BV94" s="91" t="s">
        <v>81</v>
      </c>
      <c r="BW94" s="91" t="s">
        <v>5</v>
      </c>
      <c r="BX94" s="91" t="s">
        <v>82</v>
      </c>
      <c r="CL94" s="91" t="s">
        <v>1</v>
      </c>
    </row>
    <row r="95" spans="1:91" s="7" customFormat="1" ht="16.5" customHeight="1">
      <c r="A95" s="93" t="s">
        <v>83</v>
      </c>
      <c r="B95" s="94"/>
      <c r="C95" s="95"/>
      <c r="D95" s="269" t="s">
        <v>84</v>
      </c>
      <c r="E95" s="269"/>
      <c r="F95" s="269"/>
      <c r="G95" s="269"/>
      <c r="H95" s="269"/>
      <c r="I95" s="96"/>
      <c r="J95" s="269" t="s">
        <v>85</v>
      </c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70">
        <f>'1 - SO 110 Komunikace'!J30</f>
        <v>0</v>
      </c>
      <c r="AH95" s="271"/>
      <c r="AI95" s="271"/>
      <c r="AJ95" s="271"/>
      <c r="AK95" s="271"/>
      <c r="AL95" s="271"/>
      <c r="AM95" s="271"/>
      <c r="AN95" s="270">
        <f t="shared" si="0"/>
        <v>0</v>
      </c>
      <c r="AO95" s="271"/>
      <c r="AP95" s="271"/>
      <c r="AQ95" s="97" t="s">
        <v>86</v>
      </c>
      <c r="AR95" s="98"/>
      <c r="AS95" s="99">
        <v>0</v>
      </c>
      <c r="AT95" s="100">
        <f t="shared" si="1"/>
        <v>0</v>
      </c>
      <c r="AU95" s="101">
        <f>'1 - SO 110 Komunikace'!P135</f>
        <v>0</v>
      </c>
      <c r="AV95" s="100">
        <f>'1 - SO 110 Komunikace'!J33</f>
        <v>0</v>
      </c>
      <c r="AW95" s="100">
        <f>'1 - SO 110 Komunikace'!J34</f>
        <v>0</v>
      </c>
      <c r="AX95" s="100">
        <f>'1 - SO 110 Komunikace'!J35</f>
        <v>0</v>
      </c>
      <c r="AY95" s="100">
        <f>'1 - SO 110 Komunikace'!J36</f>
        <v>0</v>
      </c>
      <c r="AZ95" s="100">
        <f>'1 - SO 110 Komunikace'!F33</f>
        <v>0</v>
      </c>
      <c r="BA95" s="100">
        <f>'1 - SO 110 Komunikace'!F34</f>
        <v>0</v>
      </c>
      <c r="BB95" s="100">
        <f>'1 - SO 110 Komunikace'!F35</f>
        <v>0</v>
      </c>
      <c r="BC95" s="100">
        <f>'1 - SO 110 Komunikace'!F36</f>
        <v>0</v>
      </c>
      <c r="BD95" s="102">
        <f>'1 - SO 110 Komunikace'!F37</f>
        <v>0</v>
      </c>
      <c r="BT95" s="103" t="s">
        <v>84</v>
      </c>
      <c r="BV95" s="103" t="s">
        <v>81</v>
      </c>
      <c r="BW95" s="103" t="s">
        <v>87</v>
      </c>
      <c r="BX95" s="103" t="s">
        <v>5</v>
      </c>
      <c r="CL95" s="103" t="s">
        <v>88</v>
      </c>
      <c r="CM95" s="103" t="s">
        <v>89</v>
      </c>
    </row>
    <row r="96" spans="1:91" s="7" customFormat="1" ht="16.5" customHeight="1">
      <c r="A96" s="93" t="s">
        <v>83</v>
      </c>
      <c r="B96" s="94"/>
      <c r="C96" s="95"/>
      <c r="D96" s="269" t="s">
        <v>89</v>
      </c>
      <c r="E96" s="269"/>
      <c r="F96" s="269"/>
      <c r="G96" s="269"/>
      <c r="H96" s="269"/>
      <c r="I96" s="96"/>
      <c r="J96" s="269" t="s">
        <v>90</v>
      </c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70">
        <f>'2 - SO 310 Kanalizace'!J30</f>
        <v>0</v>
      </c>
      <c r="AH96" s="271"/>
      <c r="AI96" s="271"/>
      <c r="AJ96" s="271"/>
      <c r="AK96" s="271"/>
      <c r="AL96" s="271"/>
      <c r="AM96" s="271"/>
      <c r="AN96" s="270">
        <f t="shared" si="0"/>
        <v>0</v>
      </c>
      <c r="AO96" s="271"/>
      <c r="AP96" s="271"/>
      <c r="AQ96" s="97" t="s">
        <v>86</v>
      </c>
      <c r="AR96" s="98"/>
      <c r="AS96" s="99">
        <v>0</v>
      </c>
      <c r="AT96" s="100">
        <f t="shared" si="1"/>
        <v>0</v>
      </c>
      <c r="AU96" s="101">
        <f>'2 - SO 310 Kanalizace'!P121</f>
        <v>0</v>
      </c>
      <c r="AV96" s="100">
        <f>'2 - SO 310 Kanalizace'!J33</f>
        <v>0</v>
      </c>
      <c r="AW96" s="100">
        <f>'2 - SO 310 Kanalizace'!J34</f>
        <v>0</v>
      </c>
      <c r="AX96" s="100">
        <f>'2 - SO 310 Kanalizace'!J35</f>
        <v>0</v>
      </c>
      <c r="AY96" s="100">
        <f>'2 - SO 310 Kanalizace'!J36</f>
        <v>0</v>
      </c>
      <c r="AZ96" s="100">
        <f>'2 - SO 310 Kanalizace'!F33</f>
        <v>0</v>
      </c>
      <c r="BA96" s="100">
        <f>'2 - SO 310 Kanalizace'!F34</f>
        <v>0</v>
      </c>
      <c r="BB96" s="100">
        <f>'2 - SO 310 Kanalizace'!F35</f>
        <v>0</v>
      </c>
      <c r="BC96" s="100">
        <f>'2 - SO 310 Kanalizace'!F36</f>
        <v>0</v>
      </c>
      <c r="BD96" s="102">
        <f>'2 - SO 310 Kanalizace'!F37</f>
        <v>0</v>
      </c>
      <c r="BT96" s="103" t="s">
        <v>84</v>
      </c>
      <c r="BV96" s="103" t="s">
        <v>81</v>
      </c>
      <c r="BW96" s="103" t="s">
        <v>91</v>
      </c>
      <c r="BX96" s="103" t="s">
        <v>5</v>
      </c>
      <c r="CL96" s="103" t="s">
        <v>92</v>
      </c>
      <c r="CM96" s="103" t="s">
        <v>89</v>
      </c>
    </row>
    <row r="97" spans="1:91" s="7" customFormat="1" ht="19.2" customHeight="1">
      <c r="A97" s="93" t="s">
        <v>83</v>
      </c>
      <c r="B97" s="94"/>
      <c r="C97" s="95"/>
      <c r="D97" s="269" t="s">
        <v>93</v>
      </c>
      <c r="E97" s="269"/>
      <c r="F97" s="269"/>
      <c r="G97" s="269"/>
      <c r="H97" s="269"/>
      <c r="I97" s="96"/>
      <c r="J97" s="269" t="s">
        <v>94</v>
      </c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70">
        <f>'3 - SO 310 Kanalizace-Pro...'!J30</f>
        <v>0</v>
      </c>
      <c r="AH97" s="271"/>
      <c r="AI97" s="271"/>
      <c r="AJ97" s="271"/>
      <c r="AK97" s="271"/>
      <c r="AL97" s="271"/>
      <c r="AM97" s="271"/>
      <c r="AN97" s="270">
        <f t="shared" si="0"/>
        <v>0</v>
      </c>
      <c r="AO97" s="271"/>
      <c r="AP97" s="271"/>
      <c r="AQ97" s="97" t="s">
        <v>86</v>
      </c>
      <c r="AR97" s="98"/>
      <c r="AS97" s="99">
        <v>0</v>
      </c>
      <c r="AT97" s="100">
        <f t="shared" si="1"/>
        <v>0</v>
      </c>
      <c r="AU97" s="101">
        <f>'3 - SO 310 Kanalizace-Pro...'!P122</f>
        <v>0</v>
      </c>
      <c r="AV97" s="100">
        <f>'3 - SO 310 Kanalizace-Pro...'!J33</f>
        <v>0</v>
      </c>
      <c r="AW97" s="100">
        <f>'3 - SO 310 Kanalizace-Pro...'!J34</f>
        <v>0</v>
      </c>
      <c r="AX97" s="100">
        <f>'3 - SO 310 Kanalizace-Pro...'!J35</f>
        <v>0</v>
      </c>
      <c r="AY97" s="100">
        <f>'3 - SO 310 Kanalizace-Pro...'!J36</f>
        <v>0</v>
      </c>
      <c r="AZ97" s="100">
        <f>'3 - SO 310 Kanalizace-Pro...'!F33</f>
        <v>0</v>
      </c>
      <c r="BA97" s="100">
        <f>'3 - SO 310 Kanalizace-Pro...'!F34</f>
        <v>0</v>
      </c>
      <c r="BB97" s="100">
        <f>'3 - SO 310 Kanalizace-Pro...'!F35</f>
        <v>0</v>
      </c>
      <c r="BC97" s="100">
        <f>'3 - SO 310 Kanalizace-Pro...'!F36</f>
        <v>0</v>
      </c>
      <c r="BD97" s="102">
        <f>'3 - SO 310 Kanalizace-Pro...'!F37</f>
        <v>0</v>
      </c>
      <c r="BT97" s="103" t="s">
        <v>84</v>
      </c>
      <c r="BV97" s="103" t="s">
        <v>81</v>
      </c>
      <c r="BW97" s="103" t="s">
        <v>95</v>
      </c>
      <c r="BX97" s="103" t="s">
        <v>5</v>
      </c>
      <c r="CL97" s="103" t="s">
        <v>92</v>
      </c>
      <c r="CM97" s="103" t="s">
        <v>89</v>
      </c>
    </row>
    <row r="98" spans="1:91" s="7" customFormat="1" ht="16.5" customHeight="1">
      <c r="A98" s="93" t="s">
        <v>83</v>
      </c>
      <c r="B98" s="94"/>
      <c r="C98" s="95"/>
      <c r="D98" s="269" t="s">
        <v>96</v>
      </c>
      <c r="E98" s="269"/>
      <c r="F98" s="269"/>
      <c r="G98" s="269"/>
      <c r="H98" s="269"/>
      <c r="I98" s="96"/>
      <c r="J98" s="269" t="s">
        <v>97</v>
      </c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70">
        <f>'4 - SO 810 Sadové úpravy'!J30</f>
        <v>0</v>
      </c>
      <c r="AH98" s="271"/>
      <c r="AI98" s="271"/>
      <c r="AJ98" s="271"/>
      <c r="AK98" s="271"/>
      <c r="AL98" s="271"/>
      <c r="AM98" s="271"/>
      <c r="AN98" s="270">
        <f t="shared" si="0"/>
        <v>0</v>
      </c>
      <c r="AO98" s="271"/>
      <c r="AP98" s="271"/>
      <c r="AQ98" s="97" t="s">
        <v>86</v>
      </c>
      <c r="AR98" s="98"/>
      <c r="AS98" s="99">
        <v>0</v>
      </c>
      <c r="AT98" s="100">
        <f t="shared" si="1"/>
        <v>0</v>
      </c>
      <c r="AU98" s="101">
        <f>'4 - SO 810 Sadové úpravy'!P118</f>
        <v>0</v>
      </c>
      <c r="AV98" s="100">
        <f>'4 - SO 810 Sadové úpravy'!J33</f>
        <v>0</v>
      </c>
      <c r="AW98" s="100">
        <f>'4 - SO 810 Sadové úpravy'!J34</f>
        <v>0</v>
      </c>
      <c r="AX98" s="100">
        <f>'4 - SO 810 Sadové úpravy'!J35</f>
        <v>0</v>
      </c>
      <c r="AY98" s="100">
        <f>'4 - SO 810 Sadové úpravy'!J36</f>
        <v>0</v>
      </c>
      <c r="AZ98" s="100">
        <f>'4 - SO 810 Sadové úpravy'!F33</f>
        <v>0</v>
      </c>
      <c r="BA98" s="100">
        <f>'4 - SO 810 Sadové úpravy'!F34</f>
        <v>0</v>
      </c>
      <c r="BB98" s="100">
        <f>'4 - SO 810 Sadové úpravy'!F35</f>
        <v>0</v>
      </c>
      <c r="BC98" s="100">
        <f>'4 - SO 810 Sadové úpravy'!F36</f>
        <v>0</v>
      </c>
      <c r="BD98" s="102">
        <f>'4 - SO 810 Sadové úpravy'!F37</f>
        <v>0</v>
      </c>
      <c r="BT98" s="103" t="s">
        <v>84</v>
      </c>
      <c r="BV98" s="103" t="s">
        <v>81</v>
      </c>
      <c r="BW98" s="103" t="s">
        <v>98</v>
      </c>
      <c r="BX98" s="103" t="s">
        <v>5</v>
      </c>
      <c r="CL98" s="103" t="s">
        <v>99</v>
      </c>
      <c r="CM98" s="103" t="s">
        <v>89</v>
      </c>
    </row>
    <row r="99" spans="1:91" s="7" customFormat="1" ht="16.5" customHeight="1">
      <c r="A99" s="93" t="s">
        <v>83</v>
      </c>
      <c r="B99" s="94"/>
      <c r="C99" s="95"/>
      <c r="D99" s="269" t="s">
        <v>100</v>
      </c>
      <c r="E99" s="269"/>
      <c r="F99" s="269"/>
      <c r="G99" s="269"/>
      <c r="H99" s="269"/>
      <c r="I99" s="96"/>
      <c r="J99" s="269" t="s">
        <v>101</v>
      </c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70">
        <f>'5 - Vedlejší náklady'!J30</f>
        <v>0</v>
      </c>
      <c r="AH99" s="271"/>
      <c r="AI99" s="271"/>
      <c r="AJ99" s="271"/>
      <c r="AK99" s="271"/>
      <c r="AL99" s="271"/>
      <c r="AM99" s="271"/>
      <c r="AN99" s="270">
        <f t="shared" si="0"/>
        <v>0</v>
      </c>
      <c r="AO99" s="271"/>
      <c r="AP99" s="271"/>
      <c r="AQ99" s="97" t="s">
        <v>86</v>
      </c>
      <c r="AR99" s="98"/>
      <c r="AS99" s="104">
        <v>0</v>
      </c>
      <c r="AT99" s="105">
        <f t="shared" si="1"/>
        <v>0</v>
      </c>
      <c r="AU99" s="106">
        <f>'5 - Vedlejší náklady'!P118</f>
        <v>0</v>
      </c>
      <c r="AV99" s="105">
        <f>'5 - Vedlejší náklady'!J33</f>
        <v>0</v>
      </c>
      <c r="AW99" s="105">
        <f>'5 - Vedlejší náklady'!J34</f>
        <v>0</v>
      </c>
      <c r="AX99" s="105">
        <f>'5 - Vedlejší náklady'!J35</f>
        <v>0</v>
      </c>
      <c r="AY99" s="105">
        <f>'5 - Vedlejší náklady'!J36</f>
        <v>0</v>
      </c>
      <c r="AZ99" s="105">
        <f>'5 - Vedlejší náklady'!F33</f>
        <v>0</v>
      </c>
      <c r="BA99" s="105">
        <f>'5 - Vedlejší náklady'!F34</f>
        <v>0</v>
      </c>
      <c r="BB99" s="105">
        <f>'5 - Vedlejší náklady'!F35</f>
        <v>0</v>
      </c>
      <c r="BC99" s="105">
        <f>'5 - Vedlejší náklady'!F36</f>
        <v>0</v>
      </c>
      <c r="BD99" s="107">
        <f>'5 - Vedlejší náklady'!F37</f>
        <v>0</v>
      </c>
      <c r="BT99" s="103" t="s">
        <v>84</v>
      </c>
      <c r="BV99" s="103" t="s">
        <v>81</v>
      </c>
      <c r="BW99" s="103" t="s">
        <v>102</v>
      </c>
      <c r="BX99" s="103" t="s">
        <v>5</v>
      </c>
      <c r="CL99" s="103" t="s">
        <v>1</v>
      </c>
      <c r="CM99" s="103" t="s">
        <v>89</v>
      </c>
    </row>
    <row r="100" spans="1:57" s="2" customFormat="1" ht="30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9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s="2" customFormat="1" ht="6.9" customHeight="1">
      <c r="A101" s="3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39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</sheetData>
  <sheetProtection algorithmName="SHA-512" hashValue="vAusbCSX9CurZbJ5RN97bnduYZWyweIW2eoIQUvgSNt9Ppjmejcmjzb0iDSp6bE/gnY8VkDSqa2TGdRdCn7sSQ==" saltValue="sWsdZr0VpeqUa8yioh8v+7jWw5ZQ+9A+6ysghHWFjCOuCfzZZUSnbJyjjf6MNHulwoWdl0m0RJo2Qpzs3/qJpg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1 - SO 110 Komunikace'!C2" display="/"/>
    <hyperlink ref="A96" location="'2 - SO 310 Kanalizace'!C2" display="/"/>
    <hyperlink ref="A97" location="'3 - SO 310 Kanalizace-Pro...'!C2" display="/"/>
    <hyperlink ref="A98" location="'4 - SO 810 Sadové úpravy'!C2" display="/"/>
    <hyperlink ref="A99" location="'5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36"/>
  <sheetViews>
    <sheetView showGridLines="0" workbookViewId="0" topLeftCell="A1">
      <selection activeCell="G13" sqref="G1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87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89</v>
      </c>
    </row>
    <row r="4" spans="2:46" s="1" customFormat="1" ht="24.9" customHeight="1">
      <c r="B4" s="20"/>
      <c r="D4" s="110" t="s">
        <v>103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II/180 Záluží-Stabilizace svahu silnice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104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105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88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18. 1. 2024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">
        <v>30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26</v>
      </c>
      <c r="J21" s="113" t="s">
        <v>32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25</v>
      </c>
      <c r="J23" s="113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36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37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39</v>
      </c>
      <c r="E30" s="34"/>
      <c r="F30" s="34"/>
      <c r="G30" s="34"/>
      <c r="H30" s="34"/>
      <c r="I30" s="34"/>
      <c r="J30" s="120">
        <f>ROUND(J135,2)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41</v>
      </c>
      <c r="G32" s="34"/>
      <c r="H32" s="34"/>
      <c r="I32" s="121" t="s">
        <v>40</v>
      </c>
      <c r="J32" s="121" t="s">
        <v>42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43</v>
      </c>
      <c r="E33" s="112" t="s">
        <v>44</v>
      </c>
      <c r="F33" s="123">
        <f>ROUND((SUM(BE135:BE835)),2)</f>
        <v>0</v>
      </c>
      <c r="G33" s="34"/>
      <c r="H33" s="34"/>
      <c r="I33" s="124">
        <v>0.21</v>
      </c>
      <c r="J33" s="123">
        <f>ROUND(((SUM(BE135:BE835))*I33),2)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45</v>
      </c>
      <c r="F34" s="123">
        <f>ROUND((SUM(BF135:BF835)),2)</f>
        <v>0</v>
      </c>
      <c r="G34" s="34"/>
      <c r="H34" s="34"/>
      <c r="I34" s="124">
        <v>0.12</v>
      </c>
      <c r="J34" s="123">
        <f>ROUND(((SUM(BF135:BF835))*I34),2)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46</v>
      </c>
      <c r="F35" s="123">
        <f>ROUND((SUM(BG135:BG835)),2)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47</v>
      </c>
      <c r="F36" s="123">
        <f>ROUND((SUM(BH135:BH835)),2)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48</v>
      </c>
      <c r="F37" s="123">
        <f>ROUND((SUM(BI135:BI835)),2)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49</v>
      </c>
      <c r="E39" s="127"/>
      <c r="F39" s="127"/>
      <c r="G39" s="128" t="s">
        <v>50</v>
      </c>
      <c r="H39" s="129" t="s">
        <v>51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52</v>
      </c>
      <c r="E50" s="133"/>
      <c r="F50" s="133"/>
      <c r="G50" s="132" t="s">
        <v>53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54</v>
      </c>
      <c r="E61" s="135"/>
      <c r="F61" s="136" t="s">
        <v>55</v>
      </c>
      <c r="G61" s="134" t="s">
        <v>54</v>
      </c>
      <c r="H61" s="135"/>
      <c r="I61" s="135"/>
      <c r="J61" s="137" t="s">
        <v>55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56</v>
      </c>
      <c r="E65" s="138"/>
      <c r="F65" s="138"/>
      <c r="G65" s="132" t="s">
        <v>57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54</v>
      </c>
      <c r="E76" s="135"/>
      <c r="F76" s="136" t="s">
        <v>55</v>
      </c>
      <c r="G76" s="134" t="s">
        <v>54</v>
      </c>
      <c r="H76" s="135"/>
      <c r="I76" s="135"/>
      <c r="J76" s="137" t="s">
        <v>55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II/180 Záluží-Stabilizace svahu silnice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3" t="str">
        <f>E9</f>
        <v>1 - SO 110 Komunikace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18. 1. 2024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40.05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>MENE Industry s.r.o., Lobezská 53, 326 00 Plzeň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>Jiří Marek, Stýskaly 7, 330 11 Třemošná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107</v>
      </c>
      <c r="D94" s="144"/>
      <c r="E94" s="144"/>
      <c r="F94" s="144"/>
      <c r="G94" s="144"/>
      <c r="H94" s="144"/>
      <c r="I94" s="144"/>
      <c r="J94" s="145" t="s">
        <v>108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109</v>
      </c>
      <c r="D96" s="36"/>
      <c r="E96" s="36"/>
      <c r="F96" s="36"/>
      <c r="G96" s="36"/>
      <c r="H96" s="36"/>
      <c r="I96" s="36"/>
      <c r="J96" s="84">
        <f>J135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" customHeight="1">
      <c r="B97" s="147"/>
      <c r="C97" s="148"/>
      <c r="D97" s="149" t="s">
        <v>111</v>
      </c>
      <c r="E97" s="150"/>
      <c r="F97" s="150"/>
      <c r="G97" s="150"/>
      <c r="H97" s="150"/>
      <c r="I97" s="150"/>
      <c r="J97" s="151">
        <f>J136</f>
        <v>0</v>
      </c>
      <c r="K97" s="148"/>
      <c r="L97" s="152"/>
    </row>
    <row r="98" spans="2:12" s="10" customFormat="1" ht="19.95" customHeight="1">
      <c r="B98" s="153"/>
      <c r="C98" s="154"/>
      <c r="D98" s="155" t="s">
        <v>112</v>
      </c>
      <c r="E98" s="156"/>
      <c r="F98" s="156"/>
      <c r="G98" s="156"/>
      <c r="H98" s="156"/>
      <c r="I98" s="156"/>
      <c r="J98" s="157">
        <f>J137</f>
        <v>0</v>
      </c>
      <c r="K98" s="154"/>
      <c r="L98" s="158"/>
    </row>
    <row r="99" spans="2:12" s="10" customFormat="1" ht="19.95" customHeight="1">
      <c r="B99" s="153"/>
      <c r="C99" s="154"/>
      <c r="D99" s="155" t="s">
        <v>113</v>
      </c>
      <c r="E99" s="156"/>
      <c r="F99" s="156"/>
      <c r="G99" s="156"/>
      <c r="H99" s="156"/>
      <c r="I99" s="156"/>
      <c r="J99" s="157">
        <f>J242</f>
        <v>0</v>
      </c>
      <c r="K99" s="154"/>
      <c r="L99" s="158"/>
    </row>
    <row r="100" spans="2:12" s="10" customFormat="1" ht="19.95" customHeight="1">
      <c r="B100" s="153"/>
      <c r="C100" s="154"/>
      <c r="D100" s="155" t="s">
        <v>114</v>
      </c>
      <c r="E100" s="156"/>
      <c r="F100" s="156"/>
      <c r="G100" s="156"/>
      <c r="H100" s="156"/>
      <c r="I100" s="156"/>
      <c r="J100" s="157">
        <f>J272</f>
        <v>0</v>
      </c>
      <c r="K100" s="154"/>
      <c r="L100" s="158"/>
    </row>
    <row r="101" spans="2:12" s="10" customFormat="1" ht="19.95" customHeight="1">
      <c r="B101" s="153"/>
      <c r="C101" s="154"/>
      <c r="D101" s="155" t="s">
        <v>115</v>
      </c>
      <c r="E101" s="156"/>
      <c r="F101" s="156"/>
      <c r="G101" s="156"/>
      <c r="H101" s="156"/>
      <c r="I101" s="156"/>
      <c r="J101" s="157">
        <f>J316</f>
        <v>0</v>
      </c>
      <c r="K101" s="154"/>
      <c r="L101" s="158"/>
    </row>
    <row r="102" spans="2:12" s="10" customFormat="1" ht="19.95" customHeight="1">
      <c r="B102" s="153"/>
      <c r="C102" s="154"/>
      <c r="D102" s="155" t="s">
        <v>116</v>
      </c>
      <c r="E102" s="156"/>
      <c r="F102" s="156"/>
      <c r="G102" s="156"/>
      <c r="H102" s="156"/>
      <c r="I102" s="156"/>
      <c r="J102" s="157">
        <f>J330</f>
        <v>0</v>
      </c>
      <c r="K102" s="154"/>
      <c r="L102" s="158"/>
    </row>
    <row r="103" spans="2:12" s="10" customFormat="1" ht="19.95" customHeight="1">
      <c r="B103" s="153"/>
      <c r="C103" s="154"/>
      <c r="D103" s="155" t="s">
        <v>117</v>
      </c>
      <c r="E103" s="156"/>
      <c r="F103" s="156"/>
      <c r="G103" s="156"/>
      <c r="H103" s="156"/>
      <c r="I103" s="156"/>
      <c r="J103" s="157">
        <f>J374</f>
        <v>0</v>
      </c>
      <c r="K103" s="154"/>
      <c r="L103" s="158"/>
    </row>
    <row r="104" spans="2:12" s="10" customFormat="1" ht="19.95" customHeight="1">
      <c r="B104" s="153"/>
      <c r="C104" s="154"/>
      <c r="D104" s="155" t="s">
        <v>118</v>
      </c>
      <c r="E104" s="156"/>
      <c r="F104" s="156"/>
      <c r="G104" s="156"/>
      <c r="H104" s="156"/>
      <c r="I104" s="156"/>
      <c r="J104" s="157">
        <f>J394</f>
        <v>0</v>
      </c>
      <c r="K104" s="154"/>
      <c r="L104" s="158"/>
    </row>
    <row r="105" spans="2:12" s="10" customFormat="1" ht="19.95" customHeight="1">
      <c r="B105" s="153"/>
      <c r="C105" s="154"/>
      <c r="D105" s="155" t="s">
        <v>119</v>
      </c>
      <c r="E105" s="156"/>
      <c r="F105" s="156"/>
      <c r="G105" s="156"/>
      <c r="H105" s="156"/>
      <c r="I105" s="156"/>
      <c r="J105" s="157">
        <f>J417</f>
        <v>0</v>
      </c>
      <c r="K105" s="154"/>
      <c r="L105" s="158"/>
    </row>
    <row r="106" spans="2:12" s="10" customFormat="1" ht="19.95" customHeight="1">
      <c r="B106" s="153"/>
      <c r="C106" s="154"/>
      <c r="D106" s="155" t="s">
        <v>120</v>
      </c>
      <c r="E106" s="156"/>
      <c r="F106" s="156"/>
      <c r="G106" s="156"/>
      <c r="H106" s="156"/>
      <c r="I106" s="156"/>
      <c r="J106" s="157">
        <f>J440</f>
        <v>0</v>
      </c>
      <c r="K106" s="154"/>
      <c r="L106" s="158"/>
    </row>
    <row r="107" spans="2:12" s="10" customFormat="1" ht="19.95" customHeight="1">
      <c r="B107" s="153"/>
      <c r="C107" s="154"/>
      <c r="D107" s="155" t="s">
        <v>121</v>
      </c>
      <c r="E107" s="156"/>
      <c r="F107" s="156"/>
      <c r="G107" s="156"/>
      <c r="H107" s="156"/>
      <c r="I107" s="156"/>
      <c r="J107" s="157">
        <f>J451</f>
        <v>0</v>
      </c>
      <c r="K107" s="154"/>
      <c r="L107" s="158"/>
    </row>
    <row r="108" spans="2:12" s="10" customFormat="1" ht="19.95" customHeight="1">
      <c r="B108" s="153"/>
      <c r="C108" s="154"/>
      <c r="D108" s="155" t="s">
        <v>122</v>
      </c>
      <c r="E108" s="156"/>
      <c r="F108" s="156"/>
      <c r="G108" s="156"/>
      <c r="H108" s="156"/>
      <c r="I108" s="156"/>
      <c r="J108" s="157">
        <f>J462</f>
        <v>0</v>
      </c>
      <c r="K108" s="154"/>
      <c r="L108" s="158"/>
    </row>
    <row r="109" spans="2:12" s="10" customFormat="1" ht="19.95" customHeight="1">
      <c r="B109" s="153"/>
      <c r="C109" s="154"/>
      <c r="D109" s="155" t="s">
        <v>123</v>
      </c>
      <c r="E109" s="156"/>
      <c r="F109" s="156"/>
      <c r="G109" s="156"/>
      <c r="H109" s="156"/>
      <c r="I109" s="156"/>
      <c r="J109" s="157">
        <f>J482</f>
        <v>0</v>
      </c>
      <c r="K109" s="154"/>
      <c r="L109" s="158"/>
    </row>
    <row r="110" spans="2:12" s="10" customFormat="1" ht="19.95" customHeight="1">
      <c r="B110" s="153"/>
      <c r="C110" s="154"/>
      <c r="D110" s="155" t="s">
        <v>124</v>
      </c>
      <c r="E110" s="156"/>
      <c r="F110" s="156"/>
      <c r="G110" s="156"/>
      <c r="H110" s="156"/>
      <c r="I110" s="156"/>
      <c r="J110" s="157">
        <f>J514</f>
        <v>0</v>
      </c>
      <c r="K110" s="154"/>
      <c r="L110" s="158"/>
    </row>
    <row r="111" spans="2:12" s="10" customFormat="1" ht="19.95" customHeight="1">
      <c r="B111" s="153"/>
      <c r="C111" s="154"/>
      <c r="D111" s="155" t="s">
        <v>125</v>
      </c>
      <c r="E111" s="156"/>
      <c r="F111" s="156"/>
      <c r="G111" s="156"/>
      <c r="H111" s="156"/>
      <c r="I111" s="156"/>
      <c r="J111" s="157">
        <f>J525</f>
        <v>0</v>
      </c>
      <c r="K111" s="154"/>
      <c r="L111" s="158"/>
    </row>
    <row r="112" spans="2:12" s="10" customFormat="1" ht="19.95" customHeight="1">
      <c r="B112" s="153"/>
      <c r="C112" s="154"/>
      <c r="D112" s="155" t="s">
        <v>126</v>
      </c>
      <c r="E112" s="156"/>
      <c r="F112" s="156"/>
      <c r="G112" s="156"/>
      <c r="H112" s="156"/>
      <c r="I112" s="156"/>
      <c r="J112" s="157">
        <f>J655</f>
        <v>0</v>
      </c>
      <c r="K112" s="154"/>
      <c r="L112" s="158"/>
    </row>
    <row r="113" spans="2:12" s="10" customFormat="1" ht="19.95" customHeight="1">
      <c r="B113" s="153"/>
      <c r="C113" s="154"/>
      <c r="D113" s="155" t="s">
        <v>127</v>
      </c>
      <c r="E113" s="156"/>
      <c r="F113" s="156"/>
      <c r="G113" s="156"/>
      <c r="H113" s="156"/>
      <c r="I113" s="156"/>
      <c r="J113" s="157">
        <f>J755</f>
        <v>0</v>
      </c>
      <c r="K113" s="154"/>
      <c r="L113" s="158"/>
    </row>
    <row r="114" spans="2:12" s="10" customFormat="1" ht="19.95" customHeight="1">
      <c r="B114" s="153"/>
      <c r="C114" s="154"/>
      <c r="D114" s="155" t="s">
        <v>128</v>
      </c>
      <c r="E114" s="156"/>
      <c r="F114" s="156"/>
      <c r="G114" s="156"/>
      <c r="H114" s="156"/>
      <c r="I114" s="156"/>
      <c r="J114" s="157">
        <f>J766</f>
        <v>0</v>
      </c>
      <c r="K114" s="154"/>
      <c r="L114" s="158"/>
    </row>
    <row r="115" spans="2:12" s="10" customFormat="1" ht="19.95" customHeight="1">
      <c r="B115" s="153"/>
      <c r="C115" s="154"/>
      <c r="D115" s="155" t="s">
        <v>129</v>
      </c>
      <c r="E115" s="156"/>
      <c r="F115" s="156"/>
      <c r="G115" s="156"/>
      <c r="H115" s="156"/>
      <c r="I115" s="156"/>
      <c r="J115" s="157">
        <f>J783</f>
        <v>0</v>
      </c>
      <c r="K115" s="154"/>
      <c r="L115" s="158"/>
    </row>
    <row r="116" spans="1:31" s="2" customFormat="1" ht="21.7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31" s="2" customFormat="1" ht="6.9" customHeight="1">
      <c r="A121" s="34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4.9" customHeight="1">
      <c r="A122" s="34"/>
      <c r="B122" s="35"/>
      <c r="C122" s="23" t="s">
        <v>130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16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301" t="str">
        <f>E7</f>
        <v>II/180 Záluží-Stabilizace svahu silnice</v>
      </c>
      <c r="F125" s="302"/>
      <c r="G125" s="302"/>
      <c r="H125" s="302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104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53" t="str">
        <f>E9</f>
        <v>1 - SO 110 Komunikace</v>
      </c>
      <c r="F127" s="303"/>
      <c r="G127" s="303"/>
      <c r="H127" s="303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20</v>
      </c>
      <c r="D129" s="36"/>
      <c r="E129" s="36"/>
      <c r="F129" s="27" t="str">
        <f>F12</f>
        <v xml:space="preserve"> </v>
      </c>
      <c r="G129" s="36"/>
      <c r="H129" s="36"/>
      <c r="I129" s="29" t="s">
        <v>22</v>
      </c>
      <c r="J129" s="66" t="str">
        <f>IF(J12="","",J12)</f>
        <v>18. 1. 2024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40.05" customHeight="1">
      <c r="A131" s="34"/>
      <c r="B131" s="35"/>
      <c r="C131" s="29" t="s">
        <v>24</v>
      </c>
      <c r="D131" s="36"/>
      <c r="E131" s="36"/>
      <c r="F131" s="27" t="str">
        <f>E15</f>
        <v xml:space="preserve"> </v>
      </c>
      <c r="G131" s="36"/>
      <c r="H131" s="36"/>
      <c r="I131" s="29" t="s">
        <v>29</v>
      </c>
      <c r="J131" s="32" t="str">
        <f>E21</f>
        <v>MENE Industry s.r.o., Lobezská 53, 326 00 Plzeň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25.65" customHeight="1">
      <c r="A132" s="34"/>
      <c r="B132" s="35"/>
      <c r="C132" s="29" t="s">
        <v>27</v>
      </c>
      <c r="D132" s="36"/>
      <c r="E132" s="36"/>
      <c r="F132" s="27" t="str">
        <f>IF(E18="","",E18)</f>
        <v>Vyplň údaj</v>
      </c>
      <c r="G132" s="36"/>
      <c r="H132" s="36"/>
      <c r="I132" s="29" t="s">
        <v>34</v>
      </c>
      <c r="J132" s="32" t="str">
        <f>E24</f>
        <v>Jiří Marek, Stýskaly 7, 330 11 Třemošná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0.3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11" customFormat="1" ht="29.25" customHeight="1">
      <c r="A134" s="159"/>
      <c r="B134" s="160"/>
      <c r="C134" s="161" t="s">
        <v>131</v>
      </c>
      <c r="D134" s="162" t="s">
        <v>64</v>
      </c>
      <c r="E134" s="162" t="s">
        <v>60</v>
      </c>
      <c r="F134" s="162" t="s">
        <v>61</v>
      </c>
      <c r="G134" s="162" t="s">
        <v>132</v>
      </c>
      <c r="H134" s="162" t="s">
        <v>133</v>
      </c>
      <c r="I134" s="162" t="s">
        <v>134</v>
      </c>
      <c r="J134" s="163" t="s">
        <v>108</v>
      </c>
      <c r="K134" s="164" t="s">
        <v>135</v>
      </c>
      <c r="L134" s="165"/>
      <c r="M134" s="75" t="s">
        <v>1</v>
      </c>
      <c r="N134" s="76" t="s">
        <v>43</v>
      </c>
      <c r="O134" s="76" t="s">
        <v>136</v>
      </c>
      <c r="P134" s="76" t="s">
        <v>137</v>
      </c>
      <c r="Q134" s="76" t="s">
        <v>138</v>
      </c>
      <c r="R134" s="76" t="s">
        <v>139</v>
      </c>
      <c r="S134" s="76" t="s">
        <v>140</v>
      </c>
      <c r="T134" s="77" t="s">
        <v>141</v>
      </c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</row>
    <row r="135" spans="1:63" s="2" customFormat="1" ht="22.8" customHeight="1">
      <c r="A135" s="34"/>
      <c r="B135" s="35"/>
      <c r="C135" s="82" t="s">
        <v>142</v>
      </c>
      <c r="D135" s="36"/>
      <c r="E135" s="36"/>
      <c r="F135" s="36"/>
      <c r="G135" s="36"/>
      <c r="H135" s="36"/>
      <c r="I135" s="36"/>
      <c r="J135" s="166">
        <f>BK135</f>
        <v>0</v>
      </c>
      <c r="K135" s="36"/>
      <c r="L135" s="39"/>
      <c r="M135" s="78"/>
      <c r="N135" s="167"/>
      <c r="O135" s="79"/>
      <c r="P135" s="168">
        <f>P136</f>
        <v>0</v>
      </c>
      <c r="Q135" s="79"/>
      <c r="R135" s="168">
        <f>R136</f>
        <v>731.9937635500003</v>
      </c>
      <c r="S135" s="79"/>
      <c r="T135" s="169">
        <f>T136</f>
        <v>548.5224499999999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78</v>
      </c>
      <c r="AU135" s="17" t="s">
        <v>110</v>
      </c>
      <c r="BK135" s="170">
        <f>BK136</f>
        <v>0</v>
      </c>
    </row>
    <row r="136" spans="2:63" s="12" customFormat="1" ht="25.95" customHeight="1">
      <c r="B136" s="171"/>
      <c r="C136" s="172"/>
      <c r="D136" s="173" t="s">
        <v>78</v>
      </c>
      <c r="E136" s="174" t="s">
        <v>143</v>
      </c>
      <c r="F136" s="174" t="s">
        <v>144</v>
      </c>
      <c r="G136" s="172"/>
      <c r="H136" s="172"/>
      <c r="I136" s="175"/>
      <c r="J136" s="176">
        <f>BK136</f>
        <v>0</v>
      </c>
      <c r="K136" s="172"/>
      <c r="L136" s="177"/>
      <c r="M136" s="178"/>
      <c r="N136" s="179"/>
      <c r="O136" s="179"/>
      <c r="P136" s="180">
        <f>P137+P242+P272+P316+P330+P374+P394+P417+P440+P451+P462+P482+P514+P525+P655+P755+P766+P783</f>
        <v>0</v>
      </c>
      <c r="Q136" s="179"/>
      <c r="R136" s="180">
        <f>R137+R242+R272+R316+R330+R374+R394+R417+R440+R451+R462+R482+R514+R525+R655+R755+R766+R783</f>
        <v>731.9937635500003</v>
      </c>
      <c r="S136" s="179"/>
      <c r="T136" s="181">
        <f>T137+T242+T272+T316+T330+T374+T394+T417+T440+T451+T462+T482+T514+T525+T655+T755+T766+T783</f>
        <v>548.5224499999999</v>
      </c>
      <c r="AR136" s="182" t="s">
        <v>84</v>
      </c>
      <c r="AT136" s="183" t="s">
        <v>78</v>
      </c>
      <c r="AU136" s="183" t="s">
        <v>79</v>
      </c>
      <c r="AY136" s="182" t="s">
        <v>145</v>
      </c>
      <c r="BK136" s="184">
        <f>BK137+BK242+BK272+BK316+BK330+BK374+BK394+BK417+BK440+BK451+BK462+BK482+BK514+BK525+BK655+BK755+BK766+BK783</f>
        <v>0</v>
      </c>
    </row>
    <row r="137" spans="2:63" s="12" customFormat="1" ht="22.8" customHeight="1">
      <c r="B137" s="171"/>
      <c r="C137" s="172"/>
      <c r="D137" s="173" t="s">
        <v>78</v>
      </c>
      <c r="E137" s="185" t="s">
        <v>84</v>
      </c>
      <c r="F137" s="185" t="s">
        <v>146</v>
      </c>
      <c r="G137" s="172"/>
      <c r="H137" s="172"/>
      <c r="I137" s="175"/>
      <c r="J137" s="186">
        <f>BK137</f>
        <v>0</v>
      </c>
      <c r="K137" s="172"/>
      <c r="L137" s="177"/>
      <c r="M137" s="178"/>
      <c r="N137" s="179"/>
      <c r="O137" s="179"/>
      <c r="P137" s="180">
        <f>SUM(P138:P241)</f>
        <v>0</v>
      </c>
      <c r="Q137" s="179"/>
      <c r="R137" s="180">
        <f>SUM(R138:R241)</f>
        <v>12.2</v>
      </c>
      <c r="S137" s="179"/>
      <c r="T137" s="181">
        <f>SUM(T138:T241)</f>
        <v>0</v>
      </c>
      <c r="AR137" s="182" t="s">
        <v>84</v>
      </c>
      <c r="AT137" s="183" t="s">
        <v>78</v>
      </c>
      <c r="AU137" s="183" t="s">
        <v>84</v>
      </c>
      <c r="AY137" s="182" t="s">
        <v>145</v>
      </c>
      <c r="BK137" s="184">
        <f>SUM(BK138:BK241)</f>
        <v>0</v>
      </c>
    </row>
    <row r="138" spans="1:65" s="2" customFormat="1" ht="33" customHeight="1">
      <c r="A138" s="34"/>
      <c r="B138" s="35"/>
      <c r="C138" s="187" t="s">
        <v>84</v>
      </c>
      <c r="D138" s="187" t="s">
        <v>147</v>
      </c>
      <c r="E138" s="188" t="s">
        <v>148</v>
      </c>
      <c r="F138" s="189" t="s">
        <v>149</v>
      </c>
      <c r="G138" s="190" t="s">
        <v>150</v>
      </c>
      <c r="H138" s="191">
        <v>445.754</v>
      </c>
      <c r="I138" s="192"/>
      <c r="J138" s="193">
        <f>ROUND(I138*H138,2)</f>
        <v>0</v>
      </c>
      <c r="K138" s="194"/>
      <c r="L138" s="39"/>
      <c r="M138" s="195" t="s">
        <v>1</v>
      </c>
      <c r="N138" s="196" t="s">
        <v>44</v>
      </c>
      <c r="O138" s="71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96</v>
      </c>
      <c r="AT138" s="199" t="s">
        <v>147</v>
      </c>
      <c r="AU138" s="199" t="s">
        <v>89</v>
      </c>
      <c r="AY138" s="17" t="s">
        <v>145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84</v>
      </c>
      <c r="BK138" s="200">
        <f>ROUND(I138*H138,2)</f>
        <v>0</v>
      </c>
      <c r="BL138" s="17" t="s">
        <v>96</v>
      </c>
      <c r="BM138" s="199" t="s">
        <v>151</v>
      </c>
    </row>
    <row r="139" spans="2:51" s="13" customFormat="1" ht="10.2">
      <c r="B139" s="201"/>
      <c r="C139" s="202"/>
      <c r="D139" s="203" t="s">
        <v>152</v>
      </c>
      <c r="E139" s="204" t="s">
        <v>1</v>
      </c>
      <c r="F139" s="205" t="s">
        <v>153</v>
      </c>
      <c r="G139" s="202"/>
      <c r="H139" s="204" t="s">
        <v>1</v>
      </c>
      <c r="I139" s="206"/>
      <c r="J139" s="202"/>
      <c r="K139" s="202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152</v>
      </c>
      <c r="AU139" s="211" t="s">
        <v>89</v>
      </c>
      <c r="AV139" s="13" t="s">
        <v>84</v>
      </c>
      <c r="AW139" s="13" t="s">
        <v>33</v>
      </c>
      <c r="AX139" s="13" t="s">
        <v>79</v>
      </c>
      <c r="AY139" s="211" t="s">
        <v>145</v>
      </c>
    </row>
    <row r="140" spans="2:51" s="14" customFormat="1" ht="20.4">
      <c r="B140" s="212"/>
      <c r="C140" s="213"/>
      <c r="D140" s="203" t="s">
        <v>152</v>
      </c>
      <c r="E140" s="214" t="s">
        <v>1</v>
      </c>
      <c r="F140" s="215" t="s">
        <v>154</v>
      </c>
      <c r="G140" s="213"/>
      <c r="H140" s="216">
        <v>336.76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152</v>
      </c>
      <c r="AU140" s="222" t="s">
        <v>89</v>
      </c>
      <c r="AV140" s="14" t="s">
        <v>89</v>
      </c>
      <c r="AW140" s="14" t="s">
        <v>33</v>
      </c>
      <c r="AX140" s="14" t="s">
        <v>79</v>
      </c>
      <c r="AY140" s="222" t="s">
        <v>145</v>
      </c>
    </row>
    <row r="141" spans="2:51" s="14" customFormat="1" ht="10.2">
      <c r="B141" s="212"/>
      <c r="C141" s="213"/>
      <c r="D141" s="203" t="s">
        <v>152</v>
      </c>
      <c r="E141" s="214" t="s">
        <v>1</v>
      </c>
      <c r="F141" s="215" t="s">
        <v>155</v>
      </c>
      <c r="G141" s="213"/>
      <c r="H141" s="216">
        <v>108.994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152</v>
      </c>
      <c r="AU141" s="222" t="s">
        <v>89</v>
      </c>
      <c r="AV141" s="14" t="s">
        <v>89</v>
      </c>
      <c r="AW141" s="14" t="s">
        <v>33</v>
      </c>
      <c r="AX141" s="14" t="s">
        <v>79</v>
      </c>
      <c r="AY141" s="222" t="s">
        <v>145</v>
      </c>
    </row>
    <row r="142" spans="2:51" s="15" customFormat="1" ht="10.2">
      <c r="B142" s="223"/>
      <c r="C142" s="224"/>
      <c r="D142" s="203" t="s">
        <v>152</v>
      </c>
      <c r="E142" s="225" t="s">
        <v>1</v>
      </c>
      <c r="F142" s="226" t="s">
        <v>156</v>
      </c>
      <c r="G142" s="224"/>
      <c r="H142" s="227">
        <v>445.754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152</v>
      </c>
      <c r="AU142" s="233" t="s">
        <v>89</v>
      </c>
      <c r="AV142" s="15" t="s">
        <v>96</v>
      </c>
      <c r="AW142" s="15" t="s">
        <v>33</v>
      </c>
      <c r="AX142" s="15" t="s">
        <v>84</v>
      </c>
      <c r="AY142" s="233" t="s">
        <v>145</v>
      </c>
    </row>
    <row r="143" spans="1:65" s="2" customFormat="1" ht="33" customHeight="1">
      <c r="A143" s="34"/>
      <c r="B143" s="35"/>
      <c r="C143" s="187" t="s">
        <v>89</v>
      </c>
      <c r="D143" s="187" t="s">
        <v>147</v>
      </c>
      <c r="E143" s="188" t="s">
        <v>157</v>
      </c>
      <c r="F143" s="189" t="s">
        <v>158</v>
      </c>
      <c r="G143" s="190" t="s">
        <v>150</v>
      </c>
      <c r="H143" s="191">
        <v>29.246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44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96</v>
      </c>
      <c r="AT143" s="199" t="s">
        <v>147</v>
      </c>
      <c r="AU143" s="199" t="s">
        <v>89</v>
      </c>
      <c r="AY143" s="17" t="s">
        <v>145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84</v>
      </c>
      <c r="BK143" s="200">
        <f>ROUND(I143*H143,2)</f>
        <v>0</v>
      </c>
      <c r="BL143" s="17" t="s">
        <v>96</v>
      </c>
      <c r="BM143" s="199" t="s">
        <v>159</v>
      </c>
    </row>
    <row r="144" spans="2:51" s="13" customFormat="1" ht="10.2">
      <c r="B144" s="201"/>
      <c r="C144" s="202"/>
      <c r="D144" s="203" t="s">
        <v>152</v>
      </c>
      <c r="E144" s="204" t="s">
        <v>1</v>
      </c>
      <c r="F144" s="205" t="s">
        <v>160</v>
      </c>
      <c r="G144" s="202"/>
      <c r="H144" s="204" t="s">
        <v>1</v>
      </c>
      <c r="I144" s="206"/>
      <c r="J144" s="202"/>
      <c r="K144" s="202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152</v>
      </c>
      <c r="AU144" s="211" t="s">
        <v>89</v>
      </c>
      <c r="AV144" s="13" t="s">
        <v>84</v>
      </c>
      <c r="AW144" s="13" t="s">
        <v>33</v>
      </c>
      <c r="AX144" s="13" t="s">
        <v>79</v>
      </c>
      <c r="AY144" s="211" t="s">
        <v>145</v>
      </c>
    </row>
    <row r="145" spans="2:51" s="13" customFormat="1" ht="10.2">
      <c r="B145" s="201"/>
      <c r="C145" s="202"/>
      <c r="D145" s="203" t="s">
        <v>152</v>
      </c>
      <c r="E145" s="204" t="s">
        <v>1</v>
      </c>
      <c r="F145" s="205" t="s">
        <v>161</v>
      </c>
      <c r="G145" s="202"/>
      <c r="H145" s="204" t="s">
        <v>1</v>
      </c>
      <c r="I145" s="206"/>
      <c r="J145" s="202"/>
      <c r="K145" s="202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152</v>
      </c>
      <c r="AU145" s="211" t="s">
        <v>89</v>
      </c>
      <c r="AV145" s="13" t="s">
        <v>84</v>
      </c>
      <c r="AW145" s="13" t="s">
        <v>33</v>
      </c>
      <c r="AX145" s="13" t="s">
        <v>79</v>
      </c>
      <c r="AY145" s="211" t="s">
        <v>145</v>
      </c>
    </row>
    <row r="146" spans="2:51" s="14" customFormat="1" ht="20.4">
      <c r="B146" s="212"/>
      <c r="C146" s="213"/>
      <c r="D146" s="203" t="s">
        <v>152</v>
      </c>
      <c r="E146" s="214" t="s">
        <v>1</v>
      </c>
      <c r="F146" s="215" t="s">
        <v>162</v>
      </c>
      <c r="G146" s="213"/>
      <c r="H146" s="216">
        <v>9.75</v>
      </c>
      <c r="I146" s="217"/>
      <c r="J146" s="213"/>
      <c r="K146" s="213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152</v>
      </c>
      <c r="AU146" s="222" t="s">
        <v>89</v>
      </c>
      <c r="AV146" s="14" t="s">
        <v>89</v>
      </c>
      <c r="AW146" s="14" t="s">
        <v>33</v>
      </c>
      <c r="AX146" s="14" t="s">
        <v>79</v>
      </c>
      <c r="AY146" s="222" t="s">
        <v>145</v>
      </c>
    </row>
    <row r="147" spans="2:51" s="14" customFormat="1" ht="10.2">
      <c r="B147" s="212"/>
      <c r="C147" s="213"/>
      <c r="D147" s="203" t="s">
        <v>152</v>
      </c>
      <c r="E147" s="214" t="s">
        <v>1</v>
      </c>
      <c r="F147" s="215" t="s">
        <v>163</v>
      </c>
      <c r="G147" s="213"/>
      <c r="H147" s="216">
        <v>8.55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152</v>
      </c>
      <c r="AU147" s="222" t="s">
        <v>89</v>
      </c>
      <c r="AV147" s="14" t="s">
        <v>89</v>
      </c>
      <c r="AW147" s="14" t="s">
        <v>33</v>
      </c>
      <c r="AX147" s="14" t="s">
        <v>79</v>
      </c>
      <c r="AY147" s="222" t="s">
        <v>145</v>
      </c>
    </row>
    <row r="148" spans="2:51" s="13" customFormat="1" ht="10.2">
      <c r="B148" s="201"/>
      <c r="C148" s="202"/>
      <c r="D148" s="203" t="s">
        <v>152</v>
      </c>
      <c r="E148" s="204" t="s">
        <v>1</v>
      </c>
      <c r="F148" s="205" t="s">
        <v>164</v>
      </c>
      <c r="G148" s="202"/>
      <c r="H148" s="204" t="s">
        <v>1</v>
      </c>
      <c r="I148" s="206"/>
      <c r="J148" s="202"/>
      <c r="K148" s="202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152</v>
      </c>
      <c r="AU148" s="211" t="s">
        <v>89</v>
      </c>
      <c r="AV148" s="13" t="s">
        <v>84</v>
      </c>
      <c r="AW148" s="13" t="s">
        <v>33</v>
      </c>
      <c r="AX148" s="13" t="s">
        <v>79</v>
      </c>
      <c r="AY148" s="211" t="s">
        <v>145</v>
      </c>
    </row>
    <row r="149" spans="2:51" s="13" customFormat="1" ht="10.2">
      <c r="B149" s="201"/>
      <c r="C149" s="202"/>
      <c r="D149" s="203" t="s">
        <v>152</v>
      </c>
      <c r="E149" s="204" t="s">
        <v>1</v>
      </c>
      <c r="F149" s="205" t="s">
        <v>165</v>
      </c>
      <c r="G149" s="202"/>
      <c r="H149" s="204" t="s">
        <v>1</v>
      </c>
      <c r="I149" s="206"/>
      <c r="J149" s="202"/>
      <c r="K149" s="202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152</v>
      </c>
      <c r="AU149" s="211" t="s">
        <v>89</v>
      </c>
      <c r="AV149" s="13" t="s">
        <v>84</v>
      </c>
      <c r="AW149" s="13" t="s">
        <v>33</v>
      </c>
      <c r="AX149" s="13" t="s">
        <v>79</v>
      </c>
      <c r="AY149" s="211" t="s">
        <v>145</v>
      </c>
    </row>
    <row r="150" spans="2:51" s="14" customFormat="1" ht="10.2">
      <c r="B150" s="212"/>
      <c r="C150" s="213"/>
      <c r="D150" s="203" t="s">
        <v>152</v>
      </c>
      <c r="E150" s="214" t="s">
        <v>1</v>
      </c>
      <c r="F150" s="215" t="s">
        <v>166</v>
      </c>
      <c r="G150" s="213"/>
      <c r="H150" s="216">
        <v>3.746</v>
      </c>
      <c r="I150" s="217"/>
      <c r="J150" s="213"/>
      <c r="K150" s="213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152</v>
      </c>
      <c r="AU150" s="222" t="s">
        <v>89</v>
      </c>
      <c r="AV150" s="14" t="s">
        <v>89</v>
      </c>
      <c r="AW150" s="14" t="s">
        <v>33</v>
      </c>
      <c r="AX150" s="14" t="s">
        <v>79</v>
      </c>
      <c r="AY150" s="222" t="s">
        <v>145</v>
      </c>
    </row>
    <row r="151" spans="2:51" s="14" customFormat="1" ht="10.2">
      <c r="B151" s="212"/>
      <c r="C151" s="213"/>
      <c r="D151" s="203" t="s">
        <v>152</v>
      </c>
      <c r="E151" s="214" t="s">
        <v>1</v>
      </c>
      <c r="F151" s="215" t="s">
        <v>167</v>
      </c>
      <c r="G151" s="213"/>
      <c r="H151" s="216">
        <v>5.43</v>
      </c>
      <c r="I151" s="217"/>
      <c r="J151" s="213"/>
      <c r="K151" s="213"/>
      <c r="L151" s="218"/>
      <c r="M151" s="219"/>
      <c r="N151" s="220"/>
      <c r="O151" s="220"/>
      <c r="P151" s="220"/>
      <c r="Q151" s="220"/>
      <c r="R151" s="220"/>
      <c r="S151" s="220"/>
      <c r="T151" s="221"/>
      <c r="AT151" s="222" t="s">
        <v>152</v>
      </c>
      <c r="AU151" s="222" t="s">
        <v>89</v>
      </c>
      <c r="AV151" s="14" t="s">
        <v>89</v>
      </c>
      <c r="AW151" s="14" t="s">
        <v>33</v>
      </c>
      <c r="AX151" s="14" t="s">
        <v>79</v>
      </c>
      <c r="AY151" s="222" t="s">
        <v>145</v>
      </c>
    </row>
    <row r="152" spans="2:51" s="14" customFormat="1" ht="10.2">
      <c r="B152" s="212"/>
      <c r="C152" s="213"/>
      <c r="D152" s="203" t="s">
        <v>152</v>
      </c>
      <c r="E152" s="214" t="s">
        <v>1</v>
      </c>
      <c r="F152" s="215" t="s">
        <v>168</v>
      </c>
      <c r="G152" s="213"/>
      <c r="H152" s="216">
        <v>1.77</v>
      </c>
      <c r="I152" s="217"/>
      <c r="J152" s="213"/>
      <c r="K152" s="213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152</v>
      </c>
      <c r="AU152" s="222" t="s">
        <v>89</v>
      </c>
      <c r="AV152" s="14" t="s">
        <v>89</v>
      </c>
      <c r="AW152" s="14" t="s">
        <v>33</v>
      </c>
      <c r="AX152" s="14" t="s">
        <v>79</v>
      </c>
      <c r="AY152" s="222" t="s">
        <v>145</v>
      </c>
    </row>
    <row r="153" spans="2:51" s="15" customFormat="1" ht="10.2">
      <c r="B153" s="223"/>
      <c r="C153" s="224"/>
      <c r="D153" s="203" t="s">
        <v>152</v>
      </c>
      <c r="E153" s="225" t="s">
        <v>1</v>
      </c>
      <c r="F153" s="226" t="s">
        <v>156</v>
      </c>
      <c r="G153" s="224"/>
      <c r="H153" s="227">
        <v>29.246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152</v>
      </c>
      <c r="AU153" s="233" t="s">
        <v>89</v>
      </c>
      <c r="AV153" s="15" t="s">
        <v>96</v>
      </c>
      <c r="AW153" s="15" t="s">
        <v>33</v>
      </c>
      <c r="AX153" s="15" t="s">
        <v>84</v>
      </c>
      <c r="AY153" s="233" t="s">
        <v>145</v>
      </c>
    </row>
    <row r="154" spans="1:65" s="2" customFormat="1" ht="33" customHeight="1">
      <c r="A154" s="34"/>
      <c r="B154" s="35"/>
      <c r="C154" s="187" t="s">
        <v>93</v>
      </c>
      <c r="D154" s="187" t="s">
        <v>147</v>
      </c>
      <c r="E154" s="188" t="s">
        <v>169</v>
      </c>
      <c r="F154" s="189" t="s">
        <v>170</v>
      </c>
      <c r="G154" s="190" t="s">
        <v>150</v>
      </c>
      <c r="H154" s="191">
        <v>48.359</v>
      </c>
      <c r="I154" s="192"/>
      <c r="J154" s="193">
        <f>ROUND(I154*H154,2)</f>
        <v>0</v>
      </c>
      <c r="K154" s="194"/>
      <c r="L154" s="39"/>
      <c r="M154" s="195" t="s">
        <v>1</v>
      </c>
      <c r="N154" s="196" t="s">
        <v>44</v>
      </c>
      <c r="O154" s="71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96</v>
      </c>
      <c r="AT154" s="199" t="s">
        <v>147</v>
      </c>
      <c r="AU154" s="199" t="s">
        <v>89</v>
      </c>
      <c r="AY154" s="17" t="s">
        <v>145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84</v>
      </c>
      <c r="BK154" s="200">
        <f>ROUND(I154*H154,2)</f>
        <v>0</v>
      </c>
      <c r="BL154" s="17" t="s">
        <v>96</v>
      </c>
      <c r="BM154" s="199" t="s">
        <v>171</v>
      </c>
    </row>
    <row r="155" spans="2:51" s="13" customFormat="1" ht="10.2">
      <c r="B155" s="201"/>
      <c r="C155" s="202"/>
      <c r="D155" s="203" t="s">
        <v>152</v>
      </c>
      <c r="E155" s="204" t="s">
        <v>1</v>
      </c>
      <c r="F155" s="205" t="s">
        <v>160</v>
      </c>
      <c r="G155" s="202"/>
      <c r="H155" s="204" t="s">
        <v>1</v>
      </c>
      <c r="I155" s="206"/>
      <c r="J155" s="202"/>
      <c r="K155" s="202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152</v>
      </c>
      <c r="AU155" s="211" t="s">
        <v>89</v>
      </c>
      <c r="AV155" s="13" t="s">
        <v>84</v>
      </c>
      <c r="AW155" s="13" t="s">
        <v>33</v>
      </c>
      <c r="AX155" s="13" t="s">
        <v>79</v>
      </c>
      <c r="AY155" s="211" t="s">
        <v>145</v>
      </c>
    </row>
    <row r="156" spans="2:51" s="13" customFormat="1" ht="10.2">
      <c r="B156" s="201"/>
      <c r="C156" s="202"/>
      <c r="D156" s="203" t="s">
        <v>152</v>
      </c>
      <c r="E156" s="204" t="s">
        <v>1</v>
      </c>
      <c r="F156" s="205" t="s">
        <v>172</v>
      </c>
      <c r="G156" s="202"/>
      <c r="H156" s="204" t="s">
        <v>1</v>
      </c>
      <c r="I156" s="206"/>
      <c r="J156" s="202"/>
      <c r="K156" s="202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152</v>
      </c>
      <c r="AU156" s="211" t="s">
        <v>89</v>
      </c>
      <c r="AV156" s="13" t="s">
        <v>84</v>
      </c>
      <c r="AW156" s="13" t="s">
        <v>33</v>
      </c>
      <c r="AX156" s="13" t="s">
        <v>79</v>
      </c>
      <c r="AY156" s="211" t="s">
        <v>145</v>
      </c>
    </row>
    <row r="157" spans="2:51" s="14" customFormat="1" ht="20.4">
      <c r="B157" s="212"/>
      <c r="C157" s="213"/>
      <c r="D157" s="203" t="s">
        <v>152</v>
      </c>
      <c r="E157" s="214" t="s">
        <v>1</v>
      </c>
      <c r="F157" s="215" t="s">
        <v>173</v>
      </c>
      <c r="G157" s="213"/>
      <c r="H157" s="216">
        <v>2.438</v>
      </c>
      <c r="I157" s="217"/>
      <c r="J157" s="213"/>
      <c r="K157" s="213"/>
      <c r="L157" s="218"/>
      <c r="M157" s="219"/>
      <c r="N157" s="220"/>
      <c r="O157" s="220"/>
      <c r="P157" s="220"/>
      <c r="Q157" s="220"/>
      <c r="R157" s="220"/>
      <c r="S157" s="220"/>
      <c r="T157" s="221"/>
      <c r="AT157" s="222" t="s">
        <v>152</v>
      </c>
      <c r="AU157" s="222" t="s">
        <v>89</v>
      </c>
      <c r="AV157" s="14" t="s">
        <v>89</v>
      </c>
      <c r="AW157" s="14" t="s">
        <v>33</v>
      </c>
      <c r="AX157" s="14" t="s">
        <v>79</v>
      </c>
      <c r="AY157" s="222" t="s">
        <v>145</v>
      </c>
    </row>
    <row r="158" spans="2:51" s="14" customFormat="1" ht="10.2">
      <c r="B158" s="212"/>
      <c r="C158" s="213"/>
      <c r="D158" s="203" t="s">
        <v>152</v>
      </c>
      <c r="E158" s="214" t="s">
        <v>1</v>
      </c>
      <c r="F158" s="215" t="s">
        <v>174</v>
      </c>
      <c r="G158" s="213"/>
      <c r="H158" s="216">
        <v>2.138</v>
      </c>
      <c r="I158" s="217"/>
      <c r="J158" s="213"/>
      <c r="K158" s="213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152</v>
      </c>
      <c r="AU158" s="222" t="s">
        <v>89</v>
      </c>
      <c r="AV158" s="14" t="s">
        <v>89</v>
      </c>
      <c r="AW158" s="14" t="s">
        <v>33</v>
      </c>
      <c r="AX158" s="14" t="s">
        <v>79</v>
      </c>
      <c r="AY158" s="222" t="s">
        <v>145</v>
      </c>
    </row>
    <row r="159" spans="2:51" s="13" customFormat="1" ht="10.2">
      <c r="B159" s="201"/>
      <c r="C159" s="202"/>
      <c r="D159" s="203" t="s">
        <v>152</v>
      </c>
      <c r="E159" s="204" t="s">
        <v>1</v>
      </c>
      <c r="F159" s="205" t="s">
        <v>164</v>
      </c>
      <c r="G159" s="202"/>
      <c r="H159" s="204" t="s">
        <v>1</v>
      </c>
      <c r="I159" s="206"/>
      <c r="J159" s="202"/>
      <c r="K159" s="202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152</v>
      </c>
      <c r="AU159" s="211" t="s">
        <v>89</v>
      </c>
      <c r="AV159" s="13" t="s">
        <v>84</v>
      </c>
      <c r="AW159" s="13" t="s">
        <v>33</v>
      </c>
      <c r="AX159" s="13" t="s">
        <v>79</v>
      </c>
      <c r="AY159" s="211" t="s">
        <v>145</v>
      </c>
    </row>
    <row r="160" spans="2:51" s="13" customFormat="1" ht="10.2">
      <c r="B160" s="201"/>
      <c r="C160" s="202"/>
      <c r="D160" s="203" t="s">
        <v>152</v>
      </c>
      <c r="E160" s="204" t="s">
        <v>1</v>
      </c>
      <c r="F160" s="205" t="s">
        <v>175</v>
      </c>
      <c r="G160" s="202"/>
      <c r="H160" s="204" t="s">
        <v>1</v>
      </c>
      <c r="I160" s="206"/>
      <c r="J160" s="202"/>
      <c r="K160" s="202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152</v>
      </c>
      <c r="AU160" s="211" t="s">
        <v>89</v>
      </c>
      <c r="AV160" s="13" t="s">
        <v>84</v>
      </c>
      <c r="AW160" s="13" t="s">
        <v>33</v>
      </c>
      <c r="AX160" s="13" t="s">
        <v>79</v>
      </c>
      <c r="AY160" s="211" t="s">
        <v>145</v>
      </c>
    </row>
    <row r="161" spans="2:51" s="14" customFormat="1" ht="10.2">
      <c r="B161" s="212"/>
      <c r="C161" s="213"/>
      <c r="D161" s="203" t="s">
        <v>152</v>
      </c>
      <c r="E161" s="214" t="s">
        <v>1</v>
      </c>
      <c r="F161" s="215" t="s">
        <v>176</v>
      </c>
      <c r="G161" s="213"/>
      <c r="H161" s="216">
        <v>14.983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152</v>
      </c>
      <c r="AU161" s="222" t="s">
        <v>89</v>
      </c>
      <c r="AV161" s="14" t="s">
        <v>89</v>
      </c>
      <c r="AW161" s="14" t="s">
        <v>33</v>
      </c>
      <c r="AX161" s="14" t="s">
        <v>79</v>
      </c>
      <c r="AY161" s="222" t="s">
        <v>145</v>
      </c>
    </row>
    <row r="162" spans="2:51" s="14" customFormat="1" ht="10.2">
      <c r="B162" s="212"/>
      <c r="C162" s="213"/>
      <c r="D162" s="203" t="s">
        <v>152</v>
      </c>
      <c r="E162" s="214" t="s">
        <v>1</v>
      </c>
      <c r="F162" s="215" t="s">
        <v>177</v>
      </c>
      <c r="G162" s="213"/>
      <c r="H162" s="216">
        <v>21.719</v>
      </c>
      <c r="I162" s="217"/>
      <c r="J162" s="213"/>
      <c r="K162" s="213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152</v>
      </c>
      <c r="AU162" s="222" t="s">
        <v>89</v>
      </c>
      <c r="AV162" s="14" t="s">
        <v>89</v>
      </c>
      <c r="AW162" s="14" t="s">
        <v>33</v>
      </c>
      <c r="AX162" s="14" t="s">
        <v>79</v>
      </c>
      <c r="AY162" s="222" t="s">
        <v>145</v>
      </c>
    </row>
    <row r="163" spans="2:51" s="14" customFormat="1" ht="10.2">
      <c r="B163" s="212"/>
      <c r="C163" s="213"/>
      <c r="D163" s="203" t="s">
        <v>152</v>
      </c>
      <c r="E163" s="214" t="s">
        <v>1</v>
      </c>
      <c r="F163" s="215" t="s">
        <v>178</v>
      </c>
      <c r="G163" s="213"/>
      <c r="H163" s="216">
        <v>7.081</v>
      </c>
      <c r="I163" s="217"/>
      <c r="J163" s="213"/>
      <c r="K163" s="213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152</v>
      </c>
      <c r="AU163" s="222" t="s">
        <v>89</v>
      </c>
      <c r="AV163" s="14" t="s">
        <v>89</v>
      </c>
      <c r="AW163" s="14" t="s">
        <v>33</v>
      </c>
      <c r="AX163" s="14" t="s">
        <v>79</v>
      </c>
      <c r="AY163" s="222" t="s">
        <v>145</v>
      </c>
    </row>
    <row r="164" spans="2:51" s="15" customFormat="1" ht="10.2">
      <c r="B164" s="223"/>
      <c r="C164" s="224"/>
      <c r="D164" s="203" t="s">
        <v>152</v>
      </c>
      <c r="E164" s="225" t="s">
        <v>1</v>
      </c>
      <c r="F164" s="226" t="s">
        <v>156</v>
      </c>
      <c r="G164" s="224"/>
      <c r="H164" s="227">
        <v>48.35900000000001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152</v>
      </c>
      <c r="AU164" s="233" t="s">
        <v>89</v>
      </c>
      <c r="AV164" s="15" t="s">
        <v>96</v>
      </c>
      <c r="AW164" s="15" t="s">
        <v>33</v>
      </c>
      <c r="AX164" s="15" t="s">
        <v>84</v>
      </c>
      <c r="AY164" s="233" t="s">
        <v>145</v>
      </c>
    </row>
    <row r="165" spans="1:65" s="2" customFormat="1" ht="37.8" customHeight="1">
      <c r="A165" s="34"/>
      <c r="B165" s="35"/>
      <c r="C165" s="187" t="s">
        <v>96</v>
      </c>
      <c r="D165" s="187" t="s">
        <v>147</v>
      </c>
      <c r="E165" s="188" t="s">
        <v>179</v>
      </c>
      <c r="F165" s="189" t="s">
        <v>180</v>
      </c>
      <c r="G165" s="190" t="s">
        <v>150</v>
      </c>
      <c r="H165" s="191">
        <v>17.046</v>
      </c>
      <c r="I165" s="192"/>
      <c r="J165" s="193">
        <f>ROUND(I165*H165,2)</f>
        <v>0</v>
      </c>
      <c r="K165" s="194"/>
      <c r="L165" s="39"/>
      <c r="M165" s="195" t="s">
        <v>1</v>
      </c>
      <c r="N165" s="196" t="s">
        <v>44</v>
      </c>
      <c r="O165" s="71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96</v>
      </c>
      <c r="AT165" s="199" t="s">
        <v>147</v>
      </c>
      <c r="AU165" s="199" t="s">
        <v>89</v>
      </c>
      <c r="AY165" s="17" t="s">
        <v>145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84</v>
      </c>
      <c r="BK165" s="200">
        <f>ROUND(I165*H165,2)</f>
        <v>0</v>
      </c>
      <c r="BL165" s="17" t="s">
        <v>96</v>
      </c>
      <c r="BM165" s="199" t="s">
        <v>181</v>
      </c>
    </row>
    <row r="166" spans="2:51" s="13" customFormat="1" ht="10.2">
      <c r="B166" s="201"/>
      <c r="C166" s="202"/>
      <c r="D166" s="203" t="s">
        <v>152</v>
      </c>
      <c r="E166" s="204" t="s">
        <v>1</v>
      </c>
      <c r="F166" s="205" t="s">
        <v>160</v>
      </c>
      <c r="G166" s="202"/>
      <c r="H166" s="204" t="s">
        <v>1</v>
      </c>
      <c r="I166" s="206"/>
      <c r="J166" s="202"/>
      <c r="K166" s="202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152</v>
      </c>
      <c r="AU166" s="211" t="s">
        <v>89</v>
      </c>
      <c r="AV166" s="13" t="s">
        <v>84</v>
      </c>
      <c r="AW166" s="13" t="s">
        <v>33</v>
      </c>
      <c r="AX166" s="13" t="s">
        <v>79</v>
      </c>
      <c r="AY166" s="211" t="s">
        <v>145</v>
      </c>
    </row>
    <row r="167" spans="2:51" s="13" customFormat="1" ht="10.2">
      <c r="B167" s="201"/>
      <c r="C167" s="202"/>
      <c r="D167" s="203" t="s">
        <v>152</v>
      </c>
      <c r="E167" s="204" t="s">
        <v>1</v>
      </c>
      <c r="F167" s="205" t="s">
        <v>182</v>
      </c>
      <c r="G167" s="202"/>
      <c r="H167" s="204" t="s">
        <v>1</v>
      </c>
      <c r="I167" s="206"/>
      <c r="J167" s="202"/>
      <c r="K167" s="202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152</v>
      </c>
      <c r="AU167" s="211" t="s">
        <v>89</v>
      </c>
      <c r="AV167" s="13" t="s">
        <v>84</v>
      </c>
      <c r="AW167" s="13" t="s">
        <v>33</v>
      </c>
      <c r="AX167" s="13" t="s">
        <v>79</v>
      </c>
      <c r="AY167" s="211" t="s">
        <v>145</v>
      </c>
    </row>
    <row r="168" spans="2:51" s="14" customFormat="1" ht="20.4">
      <c r="B168" s="212"/>
      <c r="C168" s="213"/>
      <c r="D168" s="203" t="s">
        <v>152</v>
      </c>
      <c r="E168" s="214" t="s">
        <v>1</v>
      </c>
      <c r="F168" s="215" t="s">
        <v>183</v>
      </c>
      <c r="G168" s="213"/>
      <c r="H168" s="216">
        <v>3.25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152</v>
      </c>
      <c r="AU168" s="222" t="s">
        <v>89</v>
      </c>
      <c r="AV168" s="14" t="s">
        <v>89</v>
      </c>
      <c r="AW168" s="14" t="s">
        <v>33</v>
      </c>
      <c r="AX168" s="14" t="s">
        <v>79</v>
      </c>
      <c r="AY168" s="222" t="s">
        <v>145</v>
      </c>
    </row>
    <row r="169" spans="2:51" s="14" customFormat="1" ht="10.2">
      <c r="B169" s="212"/>
      <c r="C169" s="213"/>
      <c r="D169" s="203" t="s">
        <v>152</v>
      </c>
      <c r="E169" s="214" t="s">
        <v>1</v>
      </c>
      <c r="F169" s="215" t="s">
        <v>184</v>
      </c>
      <c r="G169" s="213"/>
      <c r="H169" s="216">
        <v>2.85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152</v>
      </c>
      <c r="AU169" s="222" t="s">
        <v>89</v>
      </c>
      <c r="AV169" s="14" t="s">
        <v>89</v>
      </c>
      <c r="AW169" s="14" t="s">
        <v>33</v>
      </c>
      <c r="AX169" s="14" t="s">
        <v>79</v>
      </c>
      <c r="AY169" s="222" t="s">
        <v>145</v>
      </c>
    </row>
    <row r="170" spans="2:51" s="13" customFormat="1" ht="10.2">
      <c r="B170" s="201"/>
      <c r="C170" s="202"/>
      <c r="D170" s="203" t="s">
        <v>152</v>
      </c>
      <c r="E170" s="204" t="s">
        <v>1</v>
      </c>
      <c r="F170" s="205" t="s">
        <v>164</v>
      </c>
      <c r="G170" s="202"/>
      <c r="H170" s="204" t="s">
        <v>1</v>
      </c>
      <c r="I170" s="206"/>
      <c r="J170" s="202"/>
      <c r="K170" s="202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152</v>
      </c>
      <c r="AU170" s="211" t="s">
        <v>89</v>
      </c>
      <c r="AV170" s="13" t="s">
        <v>84</v>
      </c>
      <c r="AW170" s="13" t="s">
        <v>33</v>
      </c>
      <c r="AX170" s="13" t="s">
        <v>79</v>
      </c>
      <c r="AY170" s="211" t="s">
        <v>145</v>
      </c>
    </row>
    <row r="171" spans="2:51" s="13" customFormat="1" ht="10.2">
      <c r="B171" s="201"/>
      <c r="C171" s="202"/>
      <c r="D171" s="203" t="s">
        <v>152</v>
      </c>
      <c r="E171" s="204" t="s">
        <v>1</v>
      </c>
      <c r="F171" s="205" t="s">
        <v>185</v>
      </c>
      <c r="G171" s="202"/>
      <c r="H171" s="204" t="s">
        <v>1</v>
      </c>
      <c r="I171" s="206"/>
      <c r="J171" s="202"/>
      <c r="K171" s="202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152</v>
      </c>
      <c r="AU171" s="211" t="s">
        <v>89</v>
      </c>
      <c r="AV171" s="13" t="s">
        <v>84</v>
      </c>
      <c r="AW171" s="13" t="s">
        <v>33</v>
      </c>
      <c r="AX171" s="13" t="s">
        <v>79</v>
      </c>
      <c r="AY171" s="211" t="s">
        <v>145</v>
      </c>
    </row>
    <row r="172" spans="2:51" s="14" customFormat="1" ht="10.2">
      <c r="B172" s="212"/>
      <c r="C172" s="213"/>
      <c r="D172" s="203" t="s">
        <v>152</v>
      </c>
      <c r="E172" s="214" t="s">
        <v>1</v>
      </c>
      <c r="F172" s="215" t="s">
        <v>166</v>
      </c>
      <c r="G172" s="213"/>
      <c r="H172" s="216">
        <v>3.746</v>
      </c>
      <c r="I172" s="217"/>
      <c r="J172" s="213"/>
      <c r="K172" s="213"/>
      <c r="L172" s="218"/>
      <c r="M172" s="219"/>
      <c r="N172" s="220"/>
      <c r="O172" s="220"/>
      <c r="P172" s="220"/>
      <c r="Q172" s="220"/>
      <c r="R172" s="220"/>
      <c r="S172" s="220"/>
      <c r="T172" s="221"/>
      <c r="AT172" s="222" t="s">
        <v>152</v>
      </c>
      <c r="AU172" s="222" t="s">
        <v>89</v>
      </c>
      <c r="AV172" s="14" t="s">
        <v>89</v>
      </c>
      <c r="AW172" s="14" t="s">
        <v>33</v>
      </c>
      <c r="AX172" s="14" t="s">
        <v>79</v>
      </c>
      <c r="AY172" s="222" t="s">
        <v>145</v>
      </c>
    </row>
    <row r="173" spans="2:51" s="14" customFormat="1" ht="10.2">
      <c r="B173" s="212"/>
      <c r="C173" s="213"/>
      <c r="D173" s="203" t="s">
        <v>152</v>
      </c>
      <c r="E173" s="214" t="s">
        <v>1</v>
      </c>
      <c r="F173" s="215" t="s">
        <v>167</v>
      </c>
      <c r="G173" s="213"/>
      <c r="H173" s="216">
        <v>5.43</v>
      </c>
      <c r="I173" s="217"/>
      <c r="J173" s="213"/>
      <c r="K173" s="213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152</v>
      </c>
      <c r="AU173" s="222" t="s">
        <v>89</v>
      </c>
      <c r="AV173" s="14" t="s">
        <v>89</v>
      </c>
      <c r="AW173" s="14" t="s">
        <v>33</v>
      </c>
      <c r="AX173" s="14" t="s">
        <v>79</v>
      </c>
      <c r="AY173" s="222" t="s">
        <v>145</v>
      </c>
    </row>
    <row r="174" spans="2:51" s="14" customFormat="1" ht="10.2">
      <c r="B174" s="212"/>
      <c r="C174" s="213"/>
      <c r="D174" s="203" t="s">
        <v>152</v>
      </c>
      <c r="E174" s="214" t="s">
        <v>1</v>
      </c>
      <c r="F174" s="215" t="s">
        <v>168</v>
      </c>
      <c r="G174" s="213"/>
      <c r="H174" s="216">
        <v>1.77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152</v>
      </c>
      <c r="AU174" s="222" t="s">
        <v>89</v>
      </c>
      <c r="AV174" s="14" t="s">
        <v>89</v>
      </c>
      <c r="AW174" s="14" t="s">
        <v>33</v>
      </c>
      <c r="AX174" s="14" t="s">
        <v>79</v>
      </c>
      <c r="AY174" s="222" t="s">
        <v>145</v>
      </c>
    </row>
    <row r="175" spans="2:51" s="15" customFormat="1" ht="10.2">
      <c r="B175" s="223"/>
      <c r="C175" s="224"/>
      <c r="D175" s="203" t="s">
        <v>152</v>
      </c>
      <c r="E175" s="225" t="s">
        <v>1</v>
      </c>
      <c r="F175" s="226" t="s">
        <v>156</v>
      </c>
      <c r="G175" s="224"/>
      <c r="H175" s="227">
        <v>17.046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AT175" s="233" t="s">
        <v>152</v>
      </c>
      <c r="AU175" s="233" t="s">
        <v>89</v>
      </c>
      <c r="AV175" s="15" t="s">
        <v>96</v>
      </c>
      <c r="AW175" s="15" t="s">
        <v>33</v>
      </c>
      <c r="AX175" s="15" t="s">
        <v>84</v>
      </c>
      <c r="AY175" s="233" t="s">
        <v>145</v>
      </c>
    </row>
    <row r="176" spans="1:65" s="2" customFormat="1" ht="33" customHeight="1">
      <c r="A176" s="34"/>
      <c r="B176" s="35"/>
      <c r="C176" s="187" t="s">
        <v>100</v>
      </c>
      <c r="D176" s="187" t="s">
        <v>147</v>
      </c>
      <c r="E176" s="188" t="s">
        <v>186</v>
      </c>
      <c r="F176" s="189" t="s">
        <v>187</v>
      </c>
      <c r="G176" s="190" t="s">
        <v>150</v>
      </c>
      <c r="H176" s="191">
        <v>45.309</v>
      </c>
      <c r="I176" s="192"/>
      <c r="J176" s="193">
        <f>ROUND(I176*H176,2)</f>
        <v>0</v>
      </c>
      <c r="K176" s="194"/>
      <c r="L176" s="39"/>
      <c r="M176" s="195" t="s">
        <v>1</v>
      </c>
      <c r="N176" s="196" t="s">
        <v>44</v>
      </c>
      <c r="O176" s="71"/>
      <c r="P176" s="197">
        <f>O176*H176</f>
        <v>0</v>
      </c>
      <c r="Q176" s="197">
        <v>0</v>
      </c>
      <c r="R176" s="197">
        <f>Q176*H176</f>
        <v>0</v>
      </c>
      <c r="S176" s="197">
        <v>0</v>
      </c>
      <c r="T176" s="19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96</v>
      </c>
      <c r="AT176" s="199" t="s">
        <v>147</v>
      </c>
      <c r="AU176" s="199" t="s">
        <v>89</v>
      </c>
      <c r="AY176" s="17" t="s">
        <v>145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7" t="s">
        <v>84</v>
      </c>
      <c r="BK176" s="200">
        <f>ROUND(I176*H176,2)</f>
        <v>0</v>
      </c>
      <c r="BL176" s="17" t="s">
        <v>96</v>
      </c>
      <c r="BM176" s="199" t="s">
        <v>188</v>
      </c>
    </row>
    <row r="177" spans="2:51" s="13" customFormat="1" ht="10.2">
      <c r="B177" s="201"/>
      <c r="C177" s="202"/>
      <c r="D177" s="203" t="s">
        <v>152</v>
      </c>
      <c r="E177" s="204" t="s">
        <v>1</v>
      </c>
      <c r="F177" s="205" t="s">
        <v>160</v>
      </c>
      <c r="G177" s="202"/>
      <c r="H177" s="204" t="s">
        <v>1</v>
      </c>
      <c r="I177" s="206"/>
      <c r="J177" s="202"/>
      <c r="K177" s="202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152</v>
      </c>
      <c r="AU177" s="211" t="s">
        <v>89</v>
      </c>
      <c r="AV177" s="13" t="s">
        <v>84</v>
      </c>
      <c r="AW177" s="13" t="s">
        <v>33</v>
      </c>
      <c r="AX177" s="13" t="s">
        <v>79</v>
      </c>
      <c r="AY177" s="211" t="s">
        <v>145</v>
      </c>
    </row>
    <row r="178" spans="2:51" s="13" customFormat="1" ht="10.2">
      <c r="B178" s="201"/>
      <c r="C178" s="202"/>
      <c r="D178" s="203" t="s">
        <v>152</v>
      </c>
      <c r="E178" s="204" t="s">
        <v>1</v>
      </c>
      <c r="F178" s="205" t="s">
        <v>189</v>
      </c>
      <c r="G178" s="202"/>
      <c r="H178" s="204" t="s">
        <v>1</v>
      </c>
      <c r="I178" s="206"/>
      <c r="J178" s="202"/>
      <c r="K178" s="202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152</v>
      </c>
      <c r="AU178" s="211" t="s">
        <v>89</v>
      </c>
      <c r="AV178" s="13" t="s">
        <v>84</v>
      </c>
      <c r="AW178" s="13" t="s">
        <v>33</v>
      </c>
      <c r="AX178" s="13" t="s">
        <v>79</v>
      </c>
      <c r="AY178" s="211" t="s">
        <v>145</v>
      </c>
    </row>
    <row r="179" spans="2:51" s="14" customFormat="1" ht="20.4">
      <c r="B179" s="212"/>
      <c r="C179" s="213"/>
      <c r="D179" s="203" t="s">
        <v>152</v>
      </c>
      <c r="E179" s="214" t="s">
        <v>1</v>
      </c>
      <c r="F179" s="215" t="s">
        <v>190</v>
      </c>
      <c r="G179" s="213"/>
      <c r="H179" s="216">
        <v>0.813</v>
      </c>
      <c r="I179" s="217"/>
      <c r="J179" s="213"/>
      <c r="K179" s="213"/>
      <c r="L179" s="218"/>
      <c r="M179" s="219"/>
      <c r="N179" s="220"/>
      <c r="O179" s="220"/>
      <c r="P179" s="220"/>
      <c r="Q179" s="220"/>
      <c r="R179" s="220"/>
      <c r="S179" s="220"/>
      <c r="T179" s="221"/>
      <c r="AT179" s="222" t="s">
        <v>152</v>
      </c>
      <c r="AU179" s="222" t="s">
        <v>89</v>
      </c>
      <c r="AV179" s="14" t="s">
        <v>89</v>
      </c>
      <c r="AW179" s="14" t="s">
        <v>33</v>
      </c>
      <c r="AX179" s="14" t="s">
        <v>79</v>
      </c>
      <c r="AY179" s="222" t="s">
        <v>145</v>
      </c>
    </row>
    <row r="180" spans="2:51" s="14" customFormat="1" ht="10.2">
      <c r="B180" s="212"/>
      <c r="C180" s="213"/>
      <c r="D180" s="203" t="s">
        <v>152</v>
      </c>
      <c r="E180" s="214" t="s">
        <v>1</v>
      </c>
      <c r="F180" s="215" t="s">
        <v>191</v>
      </c>
      <c r="G180" s="213"/>
      <c r="H180" s="216">
        <v>0.713</v>
      </c>
      <c r="I180" s="217"/>
      <c r="J180" s="213"/>
      <c r="K180" s="213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152</v>
      </c>
      <c r="AU180" s="222" t="s">
        <v>89</v>
      </c>
      <c r="AV180" s="14" t="s">
        <v>89</v>
      </c>
      <c r="AW180" s="14" t="s">
        <v>33</v>
      </c>
      <c r="AX180" s="14" t="s">
        <v>79</v>
      </c>
      <c r="AY180" s="222" t="s">
        <v>145</v>
      </c>
    </row>
    <row r="181" spans="2:51" s="13" customFormat="1" ht="10.2">
      <c r="B181" s="201"/>
      <c r="C181" s="202"/>
      <c r="D181" s="203" t="s">
        <v>152</v>
      </c>
      <c r="E181" s="204" t="s">
        <v>1</v>
      </c>
      <c r="F181" s="205" t="s">
        <v>164</v>
      </c>
      <c r="G181" s="202"/>
      <c r="H181" s="204" t="s">
        <v>1</v>
      </c>
      <c r="I181" s="206"/>
      <c r="J181" s="202"/>
      <c r="K181" s="202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152</v>
      </c>
      <c r="AU181" s="211" t="s">
        <v>89</v>
      </c>
      <c r="AV181" s="13" t="s">
        <v>84</v>
      </c>
      <c r="AW181" s="13" t="s">
        <v>33</v>
      </c>
      <c r="AX181" s="13" t="s">
        <v>79</v>
      </c>
      <c r="AY181" s="211" t="s">
        <v>145</v>
      </c>
    </row>
    <row r="182" spans="2:51" s="13" customFormat="1" ht="10.2">
      <c r="B182" s="201"/>
      <c r="C182" s="202"/>
      <c r="D182" s="203" t="s">
        <v>152</v>
      </c>
      <c r="E182" s="204" t="s">
        <v>1</v>
      </c>
      <c r="F182" s="205" t="s">
        <v>192</v>
      </c>
      <c r="G182" s="202"/>
      <c r="H182" s="204" t="s">
        <v>1</v>
      </c>
      <c r="I182" s="206"/>
      <c r="J182" s="202"/>
      <c r="K182" s="202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152</v>
      </c>
      <c r="AU182" s="211" t="s">
        <v>89</v>
      </c>
      <c r="AV182" s="13" t="s">
        <v>84</v>
      </c>
      <c r="AW182" s="13" t="s">
        <v>33</v>
      </c>
      <c r="AX182" s="13" t="s">
        <v>79</v>
      </c>
      <c r="AY182" s="211" t="s">
        <v>145</v>
      </c>
    </row>
    <row r="183" spans="2:51" s="14" customFormat="1" ht="10.2">
      <c r="B183" s="212"/>
      <c r="C183" s="213"/>
      <c r="D183" s="203" t="s">
        <v>152</v>
      </c>
      <c r="E183" s="214" t="s">
        <v>1</v>
      </c>
      <c r="F183" s="215" t="s">
        <v>176</v>
      </c>
      <c r="G183" s="213"/>
      <c r="H183" s="216">
        <v>14.983</v>
      </c>
      <c r="I183" s="217"/>
      <c r="J183" s="213"/>
      <c r="K183" s="213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152</v>
      </c>
      <c r="AU183" s="222" t="s">
        <v>89</v>
      </c>
      <c r="AV183" s="14" t="s">
        <v>89</v>
      </c>
      <c r="AW183" s="14" t="s">
        <v>33</v>
      </c>
      <c r="AX183" s="14" t="s">
        <v>79</v>
      </c>
      <c r="AY183" s="222" t="s">
        <v>145</v>
      </c>
    </row>
    <row r="184" spans="2:51" s="14" customFormat="1" ht="10.2">
      <c r="B184" s="212"/>
      <c r="C184" s="213"/>
      <c r="D184" s="203" t="s">
        <v>152</v>
      </c>
      <c r="E184" s="214" t="s">
        <v>1</v>
      </c>
      <c r="F184" s="215" t="s">
        <v>177</v>
      </c>
      <c r="G184" s="213"/>
      <c r="H184" s="216">
        <v>21.719</v>
      </c>
      <c r="I184" s="217"/>
      <c r="J184" s="213"/>
      <c r="K184" s="213"/>
      <c r="L184" s="218"/>
      <c r="M184" s="219"/>
      <c r="N184" s="220"/>
      <c r="O184" s="220"/>
      <c r="P184" s="220"/>
      <c r="Q184" s="220"/>
      <c r="R184" s="220"/>
      <c r="S184" s="220"/>
      <c r="T184" s="221"/>
      <c r="AT184" s="222" t="s">
        <v>152</v>
      </c>
      <c r="AU184" s="222" t="s">
        <v>89</v>
      </c>
      <c r="AV184" s="14" t="s">
        <v>89</v>
      </c>
      <c r="AW184" s="14" t="s">
        <v>33</v>
      </c>
      <c r="AX184" s="14" t="s">
        <v>79</v>
      </c>
      <c r="AY184" s="222" t="s">
        <v>145</v>
      </c>
    </row>
    <row r="185" spans="2:51" s="14" customFormat="1" ht="10.2">
      <c r="B185" s="212"/>
      <c r="C185" s="213"/>
      <c r="D185" s="203" t="s">
        <v>152</v>
      </c>
      <c r="E185" s="214" t="s">
        <v>1</v>
      </c>
      <c r="F185" s="215" t="s">
        <v>178</v>
      </c>
      <c r="G185" s="213"/>
      <c r="H185" s="216">
        <v>7.081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152</v>
      </c>
      <c r="AU185" s="222" t="s">
        <v>89</v>
      </c>
      <c r="AV185" s="14" t="s">
        <v>89</v>
      </c>
      <c r="AW185" s="14" t="s">
        <v>33</v>
      </c>
      <c r="AX185" s="14" t="s">
        <v>79</v>
      </c>
      <c r="AY185" s="222" t="s">
        <v>145</v>
      </c>
    </row>
    <row r="186" spans="2:51" s="15" customFormat="1" ht="10.2">
      <c r="B186" s="223"/>
      <c r="C186" s="224"/>
      <c r="D186" s="203" t="s">
        <v>152</v>
      </c>
      <c r="E186" s="225" t="s">
        <v>1</v>
      </c>
      <c r="F186" s="226" t="s">
        <v>156</v>
      </c>
      <c r="G186" s="224"/>
      <c r="H186" s="227">
        <v>45.309000000000005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AT186" s="233" t="s">
        <v>152</v>
      </c>
      <c r="AU186" s="233" t="s">
        <v>89</v>
      </c>
      <c r="AV186" s="15" t="s">
        <v>96</v>
      </c>
      <c r="AW186" s="15" t="s">
        <v>33</v>
      </c>
      <c r="AX186" s="15" t="s">
        <v>84</v>
      </c>
      <c r="AY186" s="233" t="s">
        <v>145</v>
      </c>
    </row>
    <row r="187" spans="1:65" s="2" customFormat="1" ht="33" customHeight="1">
      <c r="A187" s="34"/>
      <c r="B187" s="35"/>
      <c r="C187" s="187" t="s">
        <v>193</v>
      </c>
      <c r="D187" s="187" t="s">
        <v>147</v>
      </c>
      <c r="E187" s="188" t="s">
        <v>194</v>
      </c>
      <c r="F187" s="189" t="s">
        <v>195</v>
      </c>
      <c r="G187" s="190" t="s">
        <v>150</v>
      </c>
      <c r="H187" s="191">
        <v>14.081</v>
      </c>
      <c r="I187" s="192"/>
      <c r="J187" s="193">
        <f>ROUND(I187*H187,2)</f>
        <v>0</v>
      </c>
      <c r="K187" s="194"/>
      <c r="L187" s="39"/>
      <c r="M187" s="195" t="s">
        <v>1</v>
      </c>
      <c r="N187" s="196" t="s">
        <v>44</v>
      </c>
      <c r="O187" s="71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96</v>
      </c>
      <c r="AT187" s="199" t="s">
        <v>147</v>
      </c>
      <c r="AU187" s="199" t="s">
        <v>89</v>
      </c>
      <c r="AY187" s="17" t="s">
        <v>145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84</v>
      </c>
      <c r="BK187" s="200">
        <f>ROUND(I187*H187,2)</f>
        <v>0</v>
      </c>
      <c r="BL187" s="17" t="s">
        <v>96</v>
      </c>
      <c r="BM187" s="199" t="s">
        <v>196</v>
      </c>
    </row>
    <row r="188" spans="2:51" s="13" customFormat="1" ht="10.2">
      <c r="B188" s="201"/>
      <c r="C188" s="202"/>
      <c r="D188" s="203" t="s">
        <v>152</v>
      </c>
      <c r="E188" s="204" t="s">
        <v>1</v>
      </c>
      <c r="F188" s="205" t="s">
        <v>160</v>
      </c>
      <c r="G188" s="202"/>
      <c r="H188" s="204" t="s">
        <v>1</v>
      </c>
      <c r="I188" s="206"/>
      <c r="J188" s="202"/>
      <c r="K188" s="202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152</v>
      </c>
      <c r="AU188" s="211" t="s">
        <v>89</v>
      </c>
      <c r="AV188" s="13" t="s">
        <v>84</v>
      </c>
      <c r="AW188" s="13" t="s">
        <v>33</v>
      </c>
      <c r="AX188" s="13" t="s">
        <v>79</v>
      </c>
      <c r="AY188" s="211" t="s">
        <v>145</v>
      </c>
    </row>
    <row r="189" spans="2:51" s="13" customFormat="1" ht="10.2">
      <c r="B189" s="201"/>
      <c r="C189" s="202"/>
      <c r="D189" s="203" t="s">
        <v>152</v>
      </c>
      <c r="E189" s="204" t="s">
        <v>1</v>
      </c>
      <c r="F189" s="205" t="s">
        <v>161</v>
      </c>
      <c r="G189" s="202"/>
      <c r="H189" s="204" t="s">
        <v>1</v>
      </c>
      <c r="I189" s="206"/>
      <c r="J189" s="202"/>
      <c r="K189" s="202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152</v>
      </c>
      <c r="AU189" s="211" t="s">
        <v>89</v>
      </c>
      <c r="AV189" s="13" t="s">
        <v>84</v>
      </c>
      <c r="AW189" s="13" t="s">
        <v>33</v>
      </c>
      <c r="AX189" s="13" t="s">
        <v>79</v>
      </c>
      <c r="AY189" s="211" t="s">
        <v>145</v>
      </c>
    </row>
    <row r="190" spans="2:51" s="14" customFormat="1" ht="10.2">
      <c r="B190" s="212"/>
      <c r="C190" s="213"/>
      <c r="D190" s="203" t="s">
        <v>152</v>
      </c>
      <c r="E190" s="214" t="s">
        <v>1</v>
      </c>
      <c r="F190" s="215" t="s">
        <v>197</v>
      </c>
      <c r="G190" s="213"/>
      <c r="H190" s="216">
        <v>14.081</v>
      </c>
      <c r="I190" s="217"/>
      <c r="J190" s="213"/>
      <c r="K190" s="213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152</v>
      </c>
      <c r="AU190" s="222" t="s">
        <v>89</v>
      </c>
      <c r="AV190" s="14" t="s">
        <v>89</v>
      </c>
      <c r="AW190" s="14" t="s">
        <v>33</v>
      </c>
      <c r="AX190" s="14" t="s">
        <v>79</v>
      </c>
      <c r="AY190" s="222" t="s">
        <v>145</v>
      </c>
    </row>
    <row r="191" spans="2:51" s="15" customFormat="1" ht="10.2">
      <c r="B191" s="223"/>
      <c r="C191" s="224"/>
      <c r="D191" s="203" t="s">
        <v>152</v>
      </c>
      <c r="E191" s="225" t="s">
        <v>1</v>
      </c>
      <c r="F191" s="226" t="s">
        <v>156</v>
      </c>
      <c r="G191" s="224"/>
      <c r="H191" s="227">
        <v>14.081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AT191" s="233" t="s">
        <v>152</v>
      </c>
      <c r="AU191" s="233" t="s">
        <v>89</v>
      </c>
      <c r="AV191" s="15" t="s">
        <v>96</v>
      </c>
      <c r="AW191" s="15" t="s">
        <v>33</v>
      </c>
      <c r="AX191" s="15" t="s">
        <v>84</v>
      </c>
      <c r="AY191" s="233" t="s">
        <v>145</v>
      </c>
    </row>
    <row r="192" spans="1:65" s="2" customFormat="1" ht="24.15" customHeight="1">
      <c r="A192" s="34"/>
      <c r="B192" s="35"/>
      <c r="C192" s="187" t="s">
        <v>198</v>
      </c>
      <c r="D192" s="187" t="s">
        <v>147</v>
      </c>
      <c r="E192" s="188" t="s">
        <v>199</v>
      </c>
      <c r="F192" s="189" t="s">
        <v>200</v>
      </c>
      <c r="G192" s="190" t="s">
        <v>150</v>
      </c>
      <c r="H192" s="191">
        <v>3.52</v>
      </c>
      <c r="I192" s="192"/>
      <c r="J192" s="193">
        <f>ROUND(I192*H192,2)</f>
        <v>0</v>
      </c>
      <c r="K192" s="194"/>
      <c r="L192" s="39"/>
      <c r="M192" s="195" t="s">
        <v>1</v>
      </c>
      <c r="N192" s="196" t="s">
        <v>44</v>
      </c>
      <c r="O192" s="71"/>
      <c r="P192" s="197">
        <f>O192*H192</f>
        <v>0</v>
      </c>
      <c r="Q192" s="197">
        <v>0</v>
      </c>
      <c r="R192" s="197">
        <f>Q192*H192</f>
        <v>0</v>
      </c>
      <c r="S192" s="197">
        <v>0</v>
      </c>
      <c r="T192" s="19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96</v>
      </c>
      <c r="AT192" s="199" t="s">
        <v>147</v>
      </c>
      <c r="AU192" s="199" t="s">
        <v>89</v>
      </c>
      <c r="AY192" s="17" t="s">
        <v>145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84</v>
      </c>
      <c r="BK192" s="200">
        <f>ROUND(I192*H192,2)</f>
        <v>0</v>
      </c>
      <c r="BL192" s="17" t="s">
        <v>96</v>
      </c>
      <c r="BM192" s="199" t="s">
        <v>201</v>
      </c>
    </row>
    <row r="193" spans="2:51" s="13" customFormat="1" ht="10.2">
      <c r="B193" s="201"/>
      <c r="C193" s="202"/>
      <c r="D193" s="203" t="s">
        <v>152</v>
      </c>
      <c r="E193" s="204" t="s">
        <v>1</v>
      </c>
      <c r="F193" s="205" t="s">
        <v>160</v>
      </c>
      <c r="G193" s="202"/>
      <c r="H193" s="204" t="s">
        <v>1</v>
      </c>
      <c r="I193" s="206"/>
      <c r="J193" s="202"/>
      <c r="K193" s="202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152</v>
      </c>
      <c r="AU193" s="211" t="s">
        <v>89</v>
      </c>
      <c r="AV193" s="13" t="s">
        <v>84</v>
      </c>
      <c r="AW193" s="13" t="s">
        <v>33</v>
      </c>
      <c r="AX193" s="13" t="s">
        <v>79</v>
      </c>
      <c r="AY193" s="211" t="s">
        <v>145</v>
      </c>
    </row>
    <row r="194" spans="2:51" s="13" customFormat="1" ht="10.2">
      <c r="B194" s="201"/>
      <c r="C194" s="202"/>
      <c r="D194" s="203" t="s">
        <v>152</v>
      </c>
      <c r="E194" s="204" t="s">
        <v>1</v>
      </c>
      <c r="F194" s="205" t="s">
        <v>172</v>
      </c>
      <c r="G194" s="202"/>
      <c r="H194" s="204" t="s">
        <v>1</v>
      </c>
      <c r="I194" s="206"/>
      <c r="J194" s="202"/>
      <c r="K194" s="202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152</v>
      </c>
      <c r="AU194" s="211" t="s">
        <v>89</v>
      </c>
      <c r="AV194" s="13" t="s">
        <v>84</v>
      </c>
      <c r="AW194" s="13" t="s">
        <v>33</v>
      </c>
      <c r="AX194" s="13" t="s">
        <v>79</v>
      </c>
      <c r="AY194" s="211" t="s">
        <v>145</v>
      </c>
    </row>
    <row r="195" spans="2:51" s="14" customFormat="1" ht="10.2">
      <c r="B195" s="212"/>
      <c r="C195" s="213"/>
      <c r="D195" s="203" t="s">
        <v>152</v>
      </c>
      <c r="E195" s="214" t="s">
        <v>1</v>
      </c>
      <c r="F195" s="215" t="s">
        <v>202</v>
      </c>
      <c r="G195" s="213"/>
      <c r="H195" s="216">
        <v>3.52</v>
      </c>
      <c r="I195" s="217"/>
      <c r="J195" s="213"/>
      <c r="K195" s="213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152</v>
      </c>
      <c r="AU195" s="222" t="s">
        <v>89</v>
      </c>
      <c r="AV195" s="14" t="s">
        <v>89</v>
      </c>
      <c r="AW195" s="14" t="s">
        <v>33</v>
      </c>
      <c r="AX195" s="14" t="s">
        <v>79</v>
      </c>
      <c r="AY195" s="222" t="s">
        <v>145</v>
      </c>
    </row>
    <row r="196" spans="2:51" s="15" customFormat="1" ht="10.2">
      <c r="B196" s="223"/>
      <c r="C196" s="224"/>
      <c r="D196" s="203" t="s">
        <v>152</v>
      </c>
      <c r="E196" s="225" t="s">
        <v>1</v>
      </c>
      <c r="F196" s="226" t="s">
        <v>156</v>
      </c>
      <c r="G196" s="224"/>
      <c r="H196" s="227">
        <v>3.52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AT196" s="233" t="s">
        <v>152</v>
      </c>
      <c r="AU196" s="233" t="s">
        <v>89</v>
      </c>
      <c r="AV196" s="15" t="s">
        <v>96</v>
      </c>
      <c r="AW196" s="15" t="s">
        <v>33</v>
      </c>
      <c r="AX196" s="15" t="s">
        <v>84</v>
      </c>
      <c r="AY196" s="233" t="s">
        <v>145</v>
      </c>
    </row>
    <row r="197" spans="1:65" s="2" customFormat="1" ht="33" customHeight="1">
      <c r="A197" s="34"/>
      <c r="B197" s="35"/>
      <c r="C197" s="187" t="s">
        <v>203</v>
      </c>
      <c r="D197" s="187" t="s">
        <v>147</v>
      </c>
      <c r="E197" s="188" t="s">
        <v>204</v>
      </c>
      <c r="F197" s="189" t="s">
        <v>205</v>
      </c>
      <c r="G197" s="190" t="s">
        <v>150</v>
      </c>
      <c r="H197" s="191">
        <v>4.694</v>
      </c>
      <c r="I197" s="192"/>
      <c r="J197" s="193">
        <f>ROUND(I197*H197,2)</f>
        <v>0</v>
      </c>
      <c r="K197" s="194"/>
      <c r="L197" s="39"/>
      <c r="M197" s="195" t="s">
        <v>1</v>
      </c>
      <c r="N197" s="196" t="s">
        <v>44</v>
      </c>
      <c r="O197" s="71"/>
      <c r="P197" s="197">
        <f>O197*H197</f>
        <v>0</v>
      </c>
      <c r="Q197" s="197">
        <v>0</v>
      </c>
      <c r="R197" s="197">
        <f>Q197*H197</f>
        <v>0</v>
      </c>
      <c r="S197" s="197">
        <v>0</v>
      </c>
      <c r="T197" s="19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96</v>
      </c>
      <c r="AT197" s="199" t="s">
        <v>147</v>
      </c>
      <c r="AU197" s="199" t="s">
        <v>89</v>
      </c>
      <c r="AY197" s="17" t="s">
        <v>145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7" t="s">
        <v>84</v>
      </c>
      <c r="BK197" s="200">
        <f>ROUND(I197*H197,2)</f>
        <v>0</v>
      </c>
      <c r="BL197" s="17" t="s">
        <v>96</v>
      </c>
      <c r="BM197" s="199" t="s">
        <v>206</v>
      </c>
    </row>
    <row r="198" spans="2:51" s="13" customFormat="1" ht="10.2">
      <c r="B198" s="201"/>
      <c r="C198" s="202"/>
      <c r="D198" s="203" t="s">
        <v>152</v>
      </c>
      <c r="E198" s="204" t="s">
        <v>1</v>
      </c>
      <c r="F198" s="205" t="s">
        <v>160</v>
      </c>
      <c r="G198" s="202"/>
      <c r="H198" s="204" t="s">
        <v>1</v>
      </c>
      <c r="I198" s="206"/>
      <c r="J198" s="202"/>
      <c r="K198" s="202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152</v>
      </c>
      <c r="AU198" s="211" t="s">
        <v>89</v>
      </c>
      <c r="AV198" s="13" t="s">
        <v>84</v>
      </c>
      <c r="AW198" s="13" t="s">
        <v>33</v>
      </c>
      <c r="AX198" s="13" t="s">
        <v>79</v>
      </c>
      <c r="AY198" s="211" t="s">
        <v>145</v>
      </c>
    </row>
    <row r="199" spans="2:51" s="13" customFormat="1" ht="10.2">
      <c r="B199" s="201"/>
      <c r="C199" s="202"/>
      <c r="D199" s="203" t="s">
        <v>152</v>
      </c>
      <c r="E199" s="204" t="s">
        <v>1</v>
      </c>
      <c r="F199" s="205" t="s">
        <v>182</v>
      </c>
      <c r="G199" s="202"/>
      <c r="H199" s="204" t="s">
        <v>1</v>
      </c>
      <c r="I199" s="206"/>
      <c r="J199" s="202"/>
      <c r="K199" s="202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152</v>
      </c>
      <c r="AU199" s="211" t="s">
        <v>89</v>
      </c>
      <c r="AV199" s="13" t="s">
        <v>84</v>
      </c>
      <c r="AW199" s="13" t="s">
        <v>33</v>
      </c>
      <c r="AX199" s="13" t="s">
        <v>79</v>
      </c>
      <c r="AY199" s="211" t="s">
        <v>145</v>
      </c>
    </row>
    <row r="200" spans="2:51" s="14" customFormat="1" ht="10.2">
      <c r="B200" s="212"/>
      <c r="C200" s="213"/>
      <c r="D200" s="203" t="s">
        <v>152</v>
      </c>
      <c r="E200" s="214" t="s">
        <v>1</v>
      </c>
      <c r="F200" s="215" t="s">
        <v>207</v>
      </c>
      <c r="G200" s="213"/>
      <c r="H200" s="216">
        <v>4.694</v>
      </c>
      <c r="I200" s="217"/>
      <c r="J200" s="213"/>
      <c r="K200" s="213"/>
      <c r="L200" s="218"/>
      <c r="M200" s="219"/>
      <c r="N200" s="220"/>
      <c r="O200" s="220"/>
      <c r="P200" s="220"/>
      <c r="Q200" s="220"/>
      <c r="R200" s="220"/>
      <c r="S200" s="220"/>
      <c r="T200" s="221"/>
      <c r="AT200" s="222" t="s">
        <v>152</v>
      </c>
      <c r="AU200" s="222" t="s">
        <v>89</v>
      </c>
      <c r="AV200" s="14" t="s">
        <v>89</v>
      </c>
      <c r="AW200" s="14" t="s">
        <v>33</v>
      </c>
      <c r="AX200" s="14" t="s">
        <v>79</v>
      </c>
      <c r="AY200" s="222" t="s">
        <v>145</v>
      </c>
    </row>
    <row r="201" spans="2:51" s="15" customFormat="1" ht="10.2">
      <c r="B201" s="223"/>
      <c r="C201" s="224"/>
      <c r="D201" s="203" t="s">
        <v>152</v>
      </c>
      <c r="E201" s="225" t="s">
        <v>1</v>
      </c>
      <c r="F201" s="226" t="s">
        <v>156</v>
      </c>
      <c r="G201" s="224"/>
      <c r="H201" s="227">
        <v>4.694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AT201" s="233" t="s">
        <v>152</v>
      </c>
      <c r="AU201" s="233" t="s">
        <v>89</v>
      </c>
      <c r="AV201" s="15" t="s">
        <v>96</v>
      </c>
      <c r="AW201" s="15" t="s">
        <v>33</v>
      </c>
      <c r="AX201" s="15" t="s">
        <v>84</v>
      </c>
      <c r="AY201" s="233" t="s">
        <v>145</v>
      </c>
    </row>
    <row r="202" spans="1:65" s="2" customFormat="1" ht="24.15" customHeight="1">
      <c r="A202" s="34"/>
      <c r="B202" s="35"/>
      <c r="C202" s="187" t="s">
        <v>208</v>
      </c>
      <c r="D202" s="187" t="s">
        <v>147</v>
      </c>
      <c r="E202" s="188" t="s">
        <v>209</v>
      </c>
      <c r="F202" s="189" t="s">
        <v>210</v>
      </c>
      <c r="G202" s="190" t="s">
        <v>150</v>
      </c>
      <c r="H202" s="191">
        <v>1.173</v>
      </c>
      <c r="I202" s="192"/>
      <c r="J202" s="193">
        <f>ROUND(I202*H202,2)</f>
        <v>0</v>
      </c>
      <c r="K202" s="194"/>
      <c r="L202" s="39"/>
      <c r="M202" s="195" t="s">
        <v>1</v>
      </c>
      <c r="N202" s="196" t="s">
        <v>44</v>
      </c>
      <c r="O202" s="71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96</v>
      </c>
      <c r="AT202" s="199" t="s">
        <v>147</v>
      </c>
      <c r="AU202" s="199" t="s">
        <v>89</v>
      </c>
      <c r="AY202" s="17" t="s">
        <v>145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84</v>
      </c>
      <c r="BK202" s="200">
        <f>ROUND(I202*H202,2)</f>
        <v>0</v>
      </c>
      <c r="BL202" s="17" t="s">
        <v>96</v>
      </c>
      <c r="BM202" s="199" t="s">
        <v>211</v>
      </c>
    </row>
    <row r="203" spans="2:51" s="13" customFormat="1" ht="10.2">
      <c r="B203" s="201"/>
      <c r="C203" s="202"/>
      <c r="D203" s="203" t="s">
        <v>152</v>
      </c>
      <c r="E203" s="204" t="s">
        <v>1</v>
      </c>
      <c r="F203" s="205" t="s">
        <v>160</v>
      </c>
      <c r="G203" s="202"/>
      <c r="H203" s="204" t="s">
        <v>1</v>
      </c>
      <c r="I203" s="206"/>
      <c r="J203" s="202"/>
      <c r="K203" s="202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152</v>
      </c>
      <c r="AU203" s="211" t="s">
        <v>89</v>
      </c>
      <c r="AV203" s="13" t="s">
        <v>84</v>
      </c>
      <c r="AW203" s="13" t="s">
        <v>33</v>
      </c>
      <c r="AX203" s="13" t="s">
        <v>79</v>
      </c>
      <c r="AY203" s="211" t="s">
        <v>145</v>
      </c>
    </row>
    <row r="204" spans="2:51" s="13" customFormat="1" ht="10.2">
      <c r="B204" s="201"/>
      <c r="C204" s="202"/>
      <c r="D204" s="203" t="s">
        <v>152</v>
      </c>
      <c r="E204" s="204" t="s">
        <v>1</v>
      </c>
      <c r="F204" s="205" t="s">
        <v>189</v>
      </c>
      <c r="G204" s="202"/>
      <c r="H204" s="204" t="s">
        <v>1</v>
      </c>
      <c r="I204" s="206"/>
      <c r="J204" s="202"/>
      <c r="K204" s="202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152</v>
      </c>
      <c r="AU204" s="211" t="s">
        <v>89</v>
      </c>
      <c r="AV204" s="13" t="s">
        <v>84</v>
      </c>
      <c r="AW204" s="13" t="s">
        <v>33</v>
      </c>
      <c r="AX204" s="13" t="s">
        <v>79</v>
      </c>
      <c r="AY204" s="211" t="s">
        <v>145</v>
      </c>
    </row>
    <row r="205" spans="2:51" s="14" customFormat="1" ht="10.2">
      <c r="B205" s="212"/>
      <c r="C205" s="213"/>
      <c r="D205" s="203" t="s">
        <v>152</v>
      </c>
      <c r="E205" s="214" t="s">
        <v>1</v>
      </c>
      <c r="F205" s="215" t="s">
        <v>212</v>
      </c>
      <c r="G205" s="213"/>
      <c r="H205" s="216">
        <v>1.173</v>
      </c>
      <c r="I205" s="217"/>
      <c r="J205" s="213"/>
      <c r="K205" s="213"/>
      <c r="L205" s="218"/>
      <c r="M205" s="219"/>
      <c r="N205" s="220"/>
      <c r="O205" s="220"/>
      <c r="P205" s="220"/>
      <c r="Q205" s="220"/>
      <c r="R205" s="220"/>
      <c r="S205" s="220"/>
      <c r="T205" s="221"/>
      <c r="AT205" s="222" t="s">
        <v>152</v>
      </c>
      <c r="AU205" s="222" t="s">
        <v>89</v>
      </c>
      <c r="AV205" s="14" t="s">
        <v>89</v>
      </c>
      <c r="AW205" s="14" t="s">
        <v>33</v>
      </c>
      <c r="AX205" s="14" t="s">
        <v>79</v>
      </c>
      <c r="AY205" s="222" t="s">
        <v>145</v>
      </c>
    </row>
    <row r="206" spans="2:51" s="15" customFormat="1" ht="10.2">
      <c r="B206" s="223"/>
      <c r="C206" s="224"/>
      <c r="D206" s="203" t="s">
        <v>152</v>
      </c>
      <c r="E206" s="225" t="s">
        <v>1</v>
      </c>
      <c r="F206" s="226" t="s">
        <v>156</v>
      </c>
      <c r="G206" s="224"/>
      <c r="H206" s="227">
        <v>1.173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AT206" s="233" t="s">
        <v>152</v>
      </c>
      <c r="AU206" s="233" t="s">
        <v>89</v>
      </c>
      <c r="AV206" s="15" t="s">
        <v>96</v>
      </c>
      <c r="AW206" s="15" t="s">
        <v>33</v>
      </c>
      <c r="AX206" s="15" t="s">
        <v>84</v>
      </c>
      <c r="AY206" s="233" t="s">
        <v>145</v>
      </c>
    </row>
    <row r="207" spans="1:65" s="2" customFormat="1" ht="24.15" customHeight="1">
      <c r="A207" s="34"/>
      <c r="B207" s="35"/>
      <c r="C207" s="187" t="s">
        <v>213</v>
      </c>
      <c r="D207" s="187" t="s">
        <v>147</v>
      </c>
      <c r="E207" s="188" t="s">
        <v>214</v>
      </c>
      <c r="F207" s="189" t="s">
        <v>215</v>
      </c>
      <c r="G207" s="190" t="s">
        <v>150</v>
      </c>
      <c r="H207" s="191">
        <v>124.083</v>
      </c>
      <c r="I207" s="192"/>
      <c r="J207" s="193">
        <f>ROUND(I207*H207,2)</f>
        <v>0</v>
      </c>
      <c r="K207" s="194"/>
      <c r="L207" s="39"/>
      <c r="M207" s="195" t="s">
        <v>1</v>
      </c>
      <c r="N207" s="196" t="s">
        <v>44</v>
      </c>
      <c r="O207" s="71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96</v>
      </c>
      <c r="AT207" s="199" t="s">
        <v>147</v>
      </c>
      <c r="AU207" s="199" t="s">
        <v>89</v>
      </c>
      <c r="AY207" s="17" t="s">
        <v>145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7" t="s">
        <v>84</v>
      </c>
      <c r="BK207" s="200">
        <f>ROUND(I207*H207,2)</f>
        <v>0</v>
      </c>
      <c r="BL207" s="17" t="s">
        <v>96</v>
      </c>
      <c r="BM207" s="199" t="s">
        <v>216</v>
      </c>
    </row>
    <row r="208" spans="2:51" s="14" customFormat="1" ht="40.8">
      <c r="B208" s="212"/>
      <c r="C208" s="213"/>
      <c r="D208" s="203" t="s">
        <v>152</v>
      </c>
      <c r="E208" s="214" t="s">
        <v>1</v>
      </c>
      <c r="F208" s="215" t="s">
        <v>217</v>
      </c>
      <c r="G208" s="213"/>
      <c r="H208" s="216">
        <v>163.428</v>
      </c>
      <c r="I208" s="217"/>
      <c r="J208" s="213"/>
      <c r="K208" s="213"/>
      <c r="L208" s="218"/>
      <c r="M208" s="219"/>
      <c r="N208" s="220"/>
      <c r="O208" s="220"/>
      <c r="P208" s="220"/>
      <c r="Q208" s="220"/>
      <c r="R208" s="220"/>
      <c r="S208" s="220"/>
      <c r="T208" s="221"/>
      <c r="AT208" s="222" t="s">
        <v>152</v>
      </c>
      <c r="AU208" s="222" t="s">
        <v>89</v>
      </c>
      <c r="AV208" s="14" t="s">
        <v>89</v>
      </c>
      <c r="AW208" s="14" t="s">
        <v>33</v>
      </c>
      <c r="AX208" s="14" t="s">
        <v>79</v>
      </c>
      <c r="AY208" s="222" t="s">
        <v>145</v>
      </c>
    </row>
    <row r="209" spans="2:51" s="14" customFormat="1" ht="10.2">
      <c r="B209" s="212"/>
      <c r="C209" s="213"/>
      <c r="D209" s="203" t="s">
        <v>152</v>
      </c>
      <c r="E209" s="214" t="s">
        <v>1</v>
      </c>
      <c r="F209" s="215" t="s">
        <v>218</v>
      </c>
      <c r="G209" s="213"/>
      <c r="H209" s="216">
        <v>-9.76</v>
      </c>
      <c r="I209" s="217"/>
      <c r="J209" s="213"/>
      <c r="K209" s="213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152</v>
      </c>
      <c r="AU209" s="222" t="s">
        <v>89</v>
      </c>
      <c r="AV209" s="14" t="s">
        <v>89</v>
      </c>
      <c r="AW209" s="14" t="s">
        <v>33</v>
      </c>
      <c r="AX209" s="14" t="s">
        <v>79</v>
      </c>
      <c r="AY209" s="222" t="s">
        <v>145</v>
      </c>
    </row>
    <row r="210" spans="2:51" s="14" customFormat="1" ht="10.2">
      <c r="B210" s="212"/>
      <c r="C210" s="213"/>
      <c r="D210" s="203" t="s">
        <v>152</v>
      </c>
      <c r="E210" s="214" t="s">
        <v>1</v>
      </c>
      <c r="F210" s="215" t="s">
        <v>219</v>
      </c>
      <c r="G210" s="213"/>
      <c r="H210" s="216">
        <v>-2.608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152</v>
      </c>
      <c r="AU210" s="222" t="s">
        <v>89</v>
      </c>
      <c r="AV210" s="14" t="s">
        <v>89</v>
      </c>
      <c r="AW210" s="14" t="s">
        <v>33</v>
      </c>
      <c r="AX210" s="14" t="s">
        <v>79</v>
      </c>
      <c r="AY210" s="222" t="s">
        <v>145</v>
      </c>
    </row>
    <row r="211" spans="2:51" s="14" customFormat="1" ht="10.2">
      <c r="B211" s="212"/>
      <c r="C211" s="213"/>
      <c r="D211" s="203" t="s">
        <v>152</v>
      </c>
      <c r="E211" s="214" t="s">
        <v>1</v>
      </c>
      <c r="F211" s="215" t="s">
        <v>220</v>
      </c>
      <c r="G211" s="213"/>
      <c r="H211" s="216">
        <v>82.481</v>
      </c>
      <c r="I211" s="217"/>
      <c r="J211" s="213"/>
      <c r="K211" s="213"/>
      <c r="L211" s="218"/>
      <c r="M211" s="219"/>
      <c r="N211" s="220"/>
      <c r="O211" s="220"/>
      <c r="P211" s="220"/>
      <c r="Q211" s="220"/>
      <c r="R211" s="220"/>
      <c r="S211" s="220"/>
      <c r="T211" s="221"/>
      <c r="AT211" s="222" t="s">
        <v>152</v>
      </c>
      <c r="AU211" s="222" t="s">
        <v>89</v>
      </c>
      <c r="AV211" s="14" t="s">
        <v>89</v>
      </c>
      <c r="AW211" s="14" t="s">
        <v>33</v>
      </c>
      <c r="AX211" s="14" t="s">
        <v>79</v>
      </c>
      <c r="AY211" s="222" t="s">
        <v>145</v>
      </c>
    </row>
    <row r="212" spans="2:51" s="14" customFormat="1" ht="10.2">
      <c r="B212" s="212"/>
      <c r="C212" s="213"/>
      <c r="D212" s="203" t="s">
        <v>152</v>
      </c>
      <c r="E212" s="214" t="s">
        <v>1</v>
      </c>
      <c r="F212" s="215" t="s">
        <v>221</v>
      </c>
      <c r="G212" s="213"/>
      <c r="H212" s="216">
        <v>-37.458</v>
      </c>
      <c r="I212" s="217"/>
      <c r="J212" s="213"/>
      <c r="K212" s="213"/>
      <c r="L212" s="218"/>
      <c r="M212" s="219"/>
      <c r="N212" s="220"/>
      <c r="O212" s="220"/>
      <c r="P212" s="220"/>
      <c r="Q212" s="220"/>
      <c r="R212" s="220"/>
      <c r="S212" s="220"/>
      <c r="T212" s="221"/>
      <c r="AT212" s="222" t="s">
        <v>152</v>
      </c>
      <c r="AU212" s="222" t="s">
        <v>89</v>
      </c>
      <c r="AV212" s="14" t="s">
        <v>89</v>
      </c>
      <c r="AW212" s="14" t="s">
        <v>33</v>
      </c>
      <c r="AX212" s="14" t="s">
        <v>79</v>
      </c>
      <c r="AY212" s="222" t="s">
        <v>145</v>
      </c>
    </row>
    <row r="213" spans="2:51" s="14" customFormat="1" ht="10.2">
      <c r="B213" s="212"/>
      <c r="C213" s="213"/>
      <c r="D213" s="203" t="s">
        <v>152</v>
      </c>
      <c r="E213" s="214" t="s">
        <v>1</v>
      </c>
      <c r="F213" s="215" t="s">
        <v>222</v>
      </c>
      <c r="G213" s="213"/>
      <c r="H213" s="216">
        <v>-54.298</v>
      </c>
      <c r="I213" s="217"/>
      <c r="J213" s="213"/>
      <c r="K213" s="213"/>
      <c r="L213" s="218"/>
      <c r="M213" s="219"/>
      <c r="N213" s="220"/>
      <c r="O213" s="220"/>
      <c r="P213" s="220"/>
      <c r="Q213" s="220"/>
      <c r="R213" s="220"/>
      <c r="S213" s="220"/>
      <c r="T213" s="221"/>
      <c r="AT213" s="222" t="s">
        <v>152</v>
      </c>
      <c r="AU213" s="222" t="s">
        <v>89</v>
      </c>
      <c r="AV213" s="14" t="s">
        <v>89</v>
      </c>
      <c r="AW213" s="14" t="s">
        <v>33</v>
      </c>
      <c r="AX213" s="14" t="s">
        <v>79</v>
      </c>
      <c r="AY213" s="222" t="s">
        <v>145</v>
      </c>
    </row>
    <row r="214" spans="2:51" s="14" customFormat="1" ht="10.2">
      <c r="B214" s="212"/>
      <c r="C214" s="213"/>
      <c r="D214" s="203" t="s">
        <v>152</v>
      </c>
      <c r="E214" s="214" t="s">
        <v>1</v>
      </c>
      <c r="F214" s="215" t="s">
        <v>223</v>
      </c>
      <c r="G214" s="213"/>
      <c r="H214" s="216">
        <v>-17.702</v>
      </c>
      <c r="I214" s="217"/>
      <c r="J214" s="213"/>
      <c r="K214" s="213"/>
      <c r="L214" s="218"/>
      <c r="M214" s="219"/>
      <c r="N214" s="220"/>
      <c r="O214" s="220"/>
      <c r="P214" s="220"/>
      <c r="Q214" s="220"/>
      <c r="R214" s="220"/>
      <c r="S214" s="220"/>
      <c r="T214" s="221"/>
      <c r="AT214" s="222" t="s">
        <v>152</v>
      </c>
      <c r="AU214" s="222" t="s">
        <v>89</v>
      </c>
      <c r="AV214" s="14" t="s">
        <v>89</v>
      </c>
      <c r="AW214" s="14" t="s">
        <v>33</v>
      </c>
      <c r="AX214" s="14" t="s">
        <v>79</v>
      </c>
      <c r="AY214" s="222" t="s">
        <v>145</v>
      </c>
    </row>
    <row r="215" spans="2:51" s="15" customFormat="1" ht="10.2">
      <c r="B215" s="223"/>
      <c r="C215" s="224"/>
      <c r="D215" s="203" t="s">
        <v>152</v>
      </c>
      <c r="E215" s="225" t="s">
        <v>1</v>
      </c>
      <c r="F215" s="226" t="s">
        <v>156</v>
      </c>
      <c r="G215" s="224"/>
      <c r="H215" s="227">
        <v>124.083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AT215" s="233" t="s">
        <v>152</v>
      </c>
      <c r="AU215" s="233" t="s">
        <v>89</v>
      </c>
      <c r="AV215" s="15" t="s">
        <v>96</v>
      </c>
      <c r="AW215" s="15" t="s">
        <v>33</v>
      </c>
      <c r="AX215" s="15" t="s">
        <v>84</v>
      </c>
      <c r="AY215" s="233" t="s">
        <v>145</v>
      </c>
    </row>
    <row r="216" spans="1:65" s="2" customFormat="1" ht="33" customHeight="1">
      <c r="A216" s="34"/>
      <c r="B216" s="35"/>
      <c r="C216" s="187" t="s">
        <v>224</v>
      </c>
      <c r="D216" s="187" t="s">
        <v>147</v>
      </c>
      <c r="E216" s="188" t="s">
        <v>225</v>
      </c>
      <c r="F216" s="189" t="s">
        <v>226</v>
      </c>
      <c r="G216" s="190" t="s">
        <v>150</v>
      </c>
      <c r="H216" s="191">
        <v>485.099</v>
      </c>
      <c r="I216" s="192"/>
      <c r="J216" s="193">
        <f>ROUND(I216*H216,2)</f>
        <v>0</v>
      </c>
      <c r="K216" s="194"/>
      <c r="L216" s="39"/>
      <c r="M216" s="195" t="s">
        <v>1</v>
      </c>
      <c r="N216" s="196" t="s">
        <v>44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96</v>
      </c>
      <c r="AT216" s="199" t="s">
        <v>147</v>
      </c>
      <c r="AU216" s="199" t="s">
        <v>89</v>
      </c>
      <c r="AY216" s="17" t="s">
        <v>145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84</v>
      </c>
      <c r="BK216" s="200">
        <f>ROUND(I216*H216,2)</f>
        <v>0</v>
      </c>
      <c r="BL216" s="17" t="s">
        <v>96</v>
      </c>
      <c r="BM216" s="199" t="s">
        <v>227</v>
      </c>
    </row>
    <row r="217" spans="2:51" s="14" customFormat="1" ht="10.2">
      <c r="B217" s="212"/>
      <c r="C217" s="213"/>
      <c r="D217" s="203" t="s">
        <v>152</v>
      </c>
      <c r="E217" s="214" t="s">
        <v>1</v>
      </c>
      <c r="F217" s="215" t="s">
        <v>228</v>
      </c>
      <c r="G217" s="213"/>
      <c r="H217" s="216">
        <v>445.754</v>
      </c>
      <c r="I217" s="217"/>
      <c r="J217" s="213"/>
      <c r="K217" s="213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152</v>
      </c>
      <c r="AU217" s="222" t="s">
        <v>89</v>
      </c>
      <c r="AV217" s="14" t="s">
        <v>89</v>
      </c>
      <c r="AW217" s="14" t="s">
        <v>33</v>
      </c>
      <c r="AX217" s="14" t="s">
        <v>79</v>
      </c>
      <c r="AY217" s="222" t="s">
        <v>145</v>
      </c>
    </row>
    <row r="218" spans="2:51" s="14" customFormat="1" ht="40.8">
      <c r="B218" s="212"/>
      <c r="C218" s="213"/>
      <c r="D218" s="203" t="s">
        <v>152</v>
      </c>
      <c r="E218" s="214" t="s">
        <v>1</v>
      </c>
      <c r="F218" s="215" t="s">
        <v>217</v>
      </c>
      <c r="G218" s="213"/>
      <c r="H218" s="216">
        <v>163.428</v>
      </c>
      <c r="I218" s="217"/>
      <c r="J218" s="213"/>
      <c r="K218" s="213"/>
      <c r="L218" s="218"/>
      <c r="M218" s="219"/>
      <c r="N218" s="220"/>
      <c r="O218" s="220"/>
      <c r="P218" s="220"/>
      <c r="Q218" s="220"/>
      <c r="R218" s="220"/>
      <c r="S218" s="220"/>
      <c r="T218" s="221"/>
      <c r="AT218" s="222" t="s">
        <v>152</v>
      </c>
      <c r="AU218" s="222" t="s">
        <v>89</v>
      </c>
      <c r="AV218" s="14" t="s">
        <v>89</v>
      </c>
      <c r="AW218" s="14" t="s">
        <v>33</v>
      </c>
      <c r="AX218" s="14" t="s">
        <v>79</v>
      </c>
      <c r="AY218" s="222" t="s">
        <v>145</v>
      </c>
    </row>
    <row r="219" spans="2:51" s="14" customFormat="1" ht="10.2">
      <c r="B219" s="212"/>
      <c r="C219" s="213"/>
      <c r="D219" s="203" t="s">
        <v>152</v>
      </c>
      <c r="E219" s="214" t="s">
        <v>1</v>
      </c>
      <c r="F219" s="215" t="s">
        <v>229</v>
      </c>
      <c r="G219" s="213"/>
      <c r="H219" s="216">
        <v>-124.083</v>
      </c>
      <c r="I219" s="217"/>
      <c r="J219" s="213"/>
      <c r="K219" s="213"/>
      <c r="L219" s="218"/>
      <c r="M219" s="219"/>
      <c r="N219" s="220"/>
      <c r="O219" s="220"/>
      <c r="P219" s="220"/>
      <c r="Q219" s="220"/>
      <c r="R219" s="220"/>
      <c r="S219" s="220"/>
      <c r="T219" s="221"/>
      <c r="AT219" s="222" t="s">
        <v>152</v>
      </c>
      <c r="AU219" s="222" t="s">
        <v>89</v>
      </c>
      <c r="AV219" s="14" t="s">
        <v>89</v>
      </c>
      <c r="AW219" s="14" t="s">
        <v>33</v>
      </c>
      <c r="AX219" s="14" t="s">
        <v>79</v>
      </c>
      <c r="AY219" s="222" t="s">
        <v>145</v>
      </c>
    </row>
    <row r="220" spans="2:51" s="15" customFormat="1" ht="10.2">
      <c r="B220" s="223"/>
      <c r="C220" s="224"/>
      <c r="D220" s="203" t="s">
        <v>152</v>
      </c>
      <c r="E220" s="225" t="s">
        <v>1</v>
      </c>
      <c r="F220" s="226" t="s">
        <v>156</v>
      </c>
      <c r="G220" s="224"/>
      <c r="H220" s="227">
        <v>485.09900000000005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AT220" s="233" t="s">
        <v>152</v>
      </c>
      <c r="AU220" s="233" t="s">
        <v>89</v>
      </c>
      <c r="AV220" s="15" t="s">
        <v>96</v>
      </c>
      <c r="AW220" s="15" t="s">
        <v>33</v>
      </c>
      <c r="AX220" s="15" t="s">
        <v>84</v>
      </c>
      <c r="AY220" s="233" t="s">
        <v>145</v>
      </c>
    </row>
    <row r="221" spans="1:65" s="2" customFormat="1" ht="16.5" customHeight="1">
      <c r="A221" s="34"/>
      <c r="B221" s="35"/>
      <c r="C221" s="187" t="s">
        <v>8</v>
      </c>
      <c r="D221" s="187" t="s">
        <v>147</v>
      </c>
      <c r="E221" s="188" t="s">
        <v>230</v>
      </c>
      <c r="F221" s="189" t="s">
        <v>231</v>
      </c>
      <c r="G221" s="190" t="s">
        <v>150</v>
      </c>
      <c r="H221" s="191">
        <v>485.099</v>
      </c>
      <c r="I221" s="192"/>
      <c r="J221" s="193">
        <f>ROUND(I221*H221,2)</f>
        <v>0</v>
      </c>
      <c r="K221" s="194"/>
      <c r="L221" s="39"/>
      <c r="M221" s="195" t="s">
        <v>1</v>
      </c>
      <c r="N221" s="196" t="s">
        <v>44</v>
      </c>
      <c r="O221" s="71"/>
      <c r="P221" s="197">
        <f>O221*H221</f>
        <v>0</v>
      </c>
      <c r="Q221" s="197">
        <v>0</v>
      </c>
      <c r="R221" s="197">
        <f>Q221*H221</f>
        <v>0</v>
      </c>
      <c r="S221" s="197">
        <v>0</v>
      </c>
      <c r="T221" s="19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96</v>
      </c>
      <c r="AT221" s="199" t="s">
        <v>147</v>
      </c>
      <c r="AU221" s="199" t="s">
        <v>89</v>
      </c>
      <c r="AY221" s="17" t="s">
        <v>145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7" t="s">
        <v>84</v>
      </c>
      <c r="BK221" s="200">
        <f>ROUND(I221*H221,2)</f>
        <v>0</v>
      </c>
      <c r="BL221" s="17" t="s">
        <v>96</v>
      </c>
      <c r="BM221" s="199" t="s">
        <v>232</v>
      </c>
    </row>
    <row r="222" spans="2:51" s="14" customFormat="1" ht="10.2">
      <c r="B222" s="212"/>
      <c r="C222" s="213"/>
      <c r="D222" s="203" t="s">
        <v>152</v>
      </c>
      <c r="E222" s="214" t="s">
        <v>1</v>
      </c>
      <c r="F222" s="215" t="s">
        <v>233</v>
      </c>
      <c r="G222" s="213"/>
      <c r="H222" s="216">
        <v>485.099</v>
      </c>
      <c r="I222" s="217"/>
      <c r="J222" s="213"/>
      <c r="K222" s="213"/>
      <c r="L222" s="218"/>
      <c r="M222" s="219"/>
      <c r="N222" s="220"/>
      <c r="O222" s="220"/>
      <c r="P222" s="220"/>
      <c r="Q222" s="220"/>
      <c r="R222" s="220"/>
      <c r="S222" s="220"/>
      <c r="T222" s="221"/>
      <c r="AT222" s="222" t="s">
        <v>152</v>
      </c>
      <c r="AU222" s="222" t="s">
        <v>89</v>
      </c>
      <c r="AV222" s="14" t="s">
        <v>89</v>
      </c>
      <c r="AW222" s="14" t="s">
        <v>33</v>
      </c>
      <c r="AX222" s="14" t="s">
        <v>79</v>
      </c>
      <c r="AY222" s="222" t="s">
        <v>145</v>
      </c>
    </row>
    <row r="223" spans="2:51" s="15" customFormat="1" ht="10.2">
      <c r="B223" s="223"/>
      <c r="C223" s="224"/>
      <c r="D223" s="203" t="s">
        <v>152</v>
      </c>
      <c r="E223" s="225" t="s">
        <v>1</v>
      </c>
      <c r="F223" s="226" t="s">
        <v>156</v>
      </c>
      <c r="G223" s="224"/>
      <c r="H223" s="227">
        <v>485.099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AT223" s="233" t="s">
        <v>152</v>
      </c>
      <c r="AU223" s="233" t="s">
        <v>89</v>
      </c>
      <c r="AV223" s="15" t="s">
        <v>96</v>
      </c>
      <c r="AW223" s="15" t="s">
        <v>33</v>
      </c>
      <c r="AX223" s="15" t="s">
        <v>84</v>
      </c>
      <c r="AY223" s="233" t="s">
        <v>145</v>
      </c>
    </row>
    <row r="224" spans="1:65" s="2" customFormat="1" ht="33" customHeight="1">
      <c r="A224" s="34"/>
      <c r="B224" s="35"/>
      <c r="C224" s="187" t="s">
        <v>234</v>
      </c>
      <c r="D224" s="187" t="s">
        <v>147</v>
      </c>
      <c r="E224" s="188" t="s">
        <v>235</v>
      </c>
      <c r="F224" s="189" t="s">
        <v>236</v>
      </c>
      <c r="G224" s="190" t="s">
        <v>237</v>
      </c>
      <c r="H224" s="191">
        <v>873.178</v>
      </c>
      <c r="I224" s="192"/>
      <c r="J224" s="193">
        <f>ROUND(I224*H224,2)</f>
        <v>0</v>
      </c>
      <c r="K224" s="194"/>
      <c r="L224" s="39"/>
      <c r="M224" s="195" t="s">
        <v>1</v>
      </c>
      <c r="N224" s="196" t="s">
        <v>44</v>
      </c>
      <c r="O224" s="71"/>
      <c r="P224" s="197">
        <f>O224*H224</f>
        <v>0</v>
      </c>
      <c r="Q224" s="197">
        <v>0</v>
      </c>
      <c r="R224" s="197">
        <f>Q224*H224</f>
        <v>0</v>
      </c>
      <c r="S224" s="197">
        <v>0</v>
      </c>
      <c r="T224" s="19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96</v>
      </c>
      <c r="AT224" s="199" t="s">
        <v>147</v>
      </c>
      <c r="AU224" s="199" t="s">
        <v>89</v>
      </c>
      <c r="AY224" s="17" t="s">
        <v>145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7" t="s">
        <v>84</v>
      </c>
      <c r="BK224" s="200">
        <f>ROUND(I224*H224,2)</f>
        <v>0</v>
      </c>
      <c r="BL224" s="17" t="s">
        <v>96</v>
      </c>
      <c r="BM224" s="199" t="s">
        <v>238</v>
      </c>
    </row>
    <row r="225" spans="2:51" s="14" customFormat="1" ht="10.2">
      <c r="B225" s="212"/>
      <c r="C225" s="213"/>
      <c r="D225" s="203" t="s">
        <v>152</v>
      </c>
      <c r="E225" s="214" t="s">
        <v>1</v>
      </c>
      <c r="F225" s="215" t="s">
        <v>239</v>
      </c>
      <c r="G225" s="213"/>
      <c r="H225" s="216">
        <v>873.178</v>
      </c>
      <c r="I225" s="217"/>
      <c r="J225" s="213"/>
      <c r="K225" s="213"/>
      <c r="L225" s="218"/>
      <c r="M225" s="219"/>
      <c r="N225" s="220"/>
      <c r="O225" s="220"/>
      <c r="P225" s="220"/>
      <c r="Q225" s="220"/>
      <c r="R225" s="220"/>
      <c r="S225" s="220"/>
      <c r="T225" s="221"/>
      <c r="AT225" s="222" t="s">
        <v>152</v>
      </c>
      <c r="AU225" s="222" t="s">
        <v>89</v>
      </c>
      <c r="AV225" s="14" t="s">
        <v>89</v>
      </c>
      <c r="AW225" s="14" t="s">
        <v>33</v>
      </c>
      <c r="AX225" s="14" t="s">
        <v>79</v>
      </c>
      <c r="AY225" s="222" t="s">
        <v>145</v>
      </c>
    </row>
    <row r="226" spans="2:51" s="15" customFormat="1" ht="10.2">
      <c r="B226" s="223"/>
      <c r="C226" s="224"/>
      <c r="D226" s="203" t="s">
        <v>152</v>
      </c>
      <c r="E226" s="225" t="s">
        <v>1</v>
      </c>
      <c r="F226" s="226" t="s">
        <v>156</v>
      </c>
      <c r="G226" s="224"/>
      <c r="H226" s="227">
        <v>873.178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AT226" s="233" t="s">
        <v>152</v>
      </c>
      <c r="AU226" s="233" t="s">
        <v>89</v>
      </c>
      <c r="AV226" s="15" t="s">
        <v>96</v>
      </c>
      <c r="AW226" s="15" t="s">
        <v>33</v>
      </c>
      <c r="AX226" s="15" t="s">
        <v>84</v>
      </c>
      <c r="AY226" s="233" t="s">
        <v>145</v>
      </c>
    </row>
    <row r="227" spans="1:65" s="2" customFormat="1" ht="24.15" customHeight="1">
      <c r="A227" s="34"/>
      <c r="B227" s="35"/>
      <c r="C227" s="187" t="s">
        <v>240</v>
      </c>
      <c r="D227" s="187" t="s">
        <v>147</v>
      </c>
      <c r="E227" s="188" t="s">
        <v>241</v>
      </c>
      <c r="F227" s="189" t="s">
        <v>242</v>
      </c>
      <c r="G227" s="190" t="s">
        <v>150</v>
      </c>
      <c r="H227" s="191">
        <v>6.1</v>
      </c>
      <c r="I227" s="192"/>
      <c r="J227" s="193">
        <f>ROUND(I227*H227,2)</f>
        <v>0</v>
      </c>
      <c r="K227" s="194"/>
      <c r="L227" s="39"/>
      <c r="M227" s="195" t="s">
        <v>1</v>
      </c>
      <c r="N227" s="196" t="s">
        <v>44</v>
      </c>
      <c r="O227" s="71"/>
      <c r="P227" s="197">
        <f>O227*H227</f>
        <v>0</v>
      </c>
      <c r="Q227" s="197">
        <v>0</v>
      </c>
      <c r="R227" s="197">
        <f>Q227*H227</f>
        <v>0</v>
      </c>
      <c r="S227" s="197">
        <v>0</v>
      </c>
      <c r="T227" s="19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96</v>
      </c>
      <c r="AT227" s="199" t="s">
        <v>147</v>
      </c>
      <c r="AU227" s="199" t="s">
        <v>89</v>
      </c>
      <c r="AY227" s="17" t="s">
        <v>145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7" t="s">
        <v>84</v>
      </c>
      <c r="BK227" s="200">
        <f>ROUND(I227*H227,2)</f>
        <v>0</v>
      </c>
      <c r="BL227" s="17" t="s">
        <v>96</v>
      </c>
      <c r="BM227" s="199" t="s">
        <v>243</v>
      </c>
    </row>
    <row r="228" spans="2:51" s="13" customFormat="1" ht="10.2">
      <c r="B228" s="201"/>
      <c r="C228" s="202"/>
      <c r="D228" s="203" t="s">
        <v>152</v>
      </c>
      <c r="E228" s="204" t="s">
        <v>1</v>
      </c>
      <c r="F228" s="205" t="s">
        <v>160</v>
      </c>
      <c r="G228" s="202"/>
      <c r="H228" s="204" t="s">
        <v>1</v>
      </c>
      <c r="I228" s="206"/>
      <c r="J228" s="202"/>
      <c r="K228" s="202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152</v>
      </c>
      <c r="AU228" s="211" t="s">
        <v>89</v>
      </c>
      <c r="AV228" s="13" t="s">
        <v>84</v>
      </c>
      <c r="AW228" s="13" t="s">
        <v>33</v>
      </c>
      <c r="AX228" s="13" t="s">
        <v>79</v>
      </c>
      <c r="AY228" s="211" t="s">
        <v>145</v>
      </c>
    </row>
    <row r="229" spans="2:51" s="14" customFormat="1" ht="20.4">
      <c r="B229" s="212"/>
      <c r="C229" s="213"/>
      <c r="D229" s="203" t="s">
        <v>152</v>
      </c>
      <c r="E229" s="214" t="s">
        <v>1</v>
      </c>
      <c r="F229" s="215" t="s">
        <v>244</v>
      </c>
      <c r="G229" s="213"/>
      <c r="H229" s="216">
        <v>3.25</v>
      </c>
      <c r="I229" s="217"/>
      <c r="J229" s="213"/>
      <c r="K229" s="213"/>
      <c r="L229" s="218"/>
      <c r="M229" s="219"/>
      <c r="N229" s="220"/>
      <c r="O229" s="220"/>
      <c r="P229" s="220"/>
      <c r="Q229" s="220"/>
      <c r="R229" s="220"/>
      <c r="S229" s="220"/>
      <c r="T229" s="221"/>
      <c r="AT229" s="222" t="s">
        <v>152</v>
      </c>
      <c r="AU229" s="222" t="s">
        <v>89</v>
      </c>
      <c r="AV229" s="14" t="s">
        <v>89</v>
      </c>
      <c r="AW229" s="14" t="s">
        <v>33</v>
      </c>
      <c r="AX229" s="14" t="s">
        <v>79</v>
      </c>
      <c r="AY229" s="222" t="s">
        <v>145</v>
      </c>
    </row>
    <row r="230" spans="2:51" s="14" customFormat="1" ht="20.4">
      <c r="B230" s="212"/>
      <c r="C230" s="213"/>
      <c r="D230" s="203" t="s">
        <v>152</v>
      </c>
      <c r="E230" s="214" t="s">
        <v>1</v>
      </c>
      <c r="F230" s="215" t="s">
        <v>245</v>
      </c>
      <c r="G230" s="213"/>
      <c r="H230" s="216">
        <v>2.85</v>
      </c>
      <c r="I230" s="217"/>
      <c r="J230" s="213"/>
      <c r="K230" s="213"/>
      <c r="L230" s="218"/>
      <c r="M230" s="219"/>
      <c r="N230" s="220"/>
      <c r="O230" s="220"/>
      <c r="P230" s="220"/>
      <c r="Q230" s="220"/>
      <c r="R230" s="220"/>
      <c r="S230" s="220"/>
      <c r="T230" s="221"/>
      <c r="AT230" s="222" t="s">
        <v>152</v>
      </c>
      <c r="AU230" s="222" t="s">
        <v>89</v>
      </c>
      <c r="AV230" s="14" t="s">
        <v>89</v>
      </c>
      <c r="AW230" s="14" t="s">
        <v>33</v>
      </c>
      <c r="AX230" s="14" t="s">
        <v>79</v>
      </c>
      <c r="AY230" s="222" t="s">
        <v>145</v>
      </c>
    </row>
    <row r="231" spans="2:51" s="15" customFormat="1" ht="10.2">
      <c r="B231" s="223"/>
      <c r="C231" s="224"/>
      <c r="D231" s="203" t="s">
        <v>152</v>
      </c>
      <c r="E231" s="225" t="s">
        <v>1</v>
      </c>
      <c r="F231" s="226" t="s">
        <v>156</v>
      </c>
      <c r="G231" s="224"/>
      <c r="H231" s="227">
        <v>6.1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AT231" s="233" t="s">
        <v>152</v>
      </c>
      <c r="AU231" s="233" t="s">
        <v>89</v>
      </c>
      <c r="AV231" s="15" t="s">
        <v>96</v>
      </c>
      <c r="AW231" s="15" t="s">
        <v>33</v>
      </c>
      <c r="AX231" s="15" t="s">
        <v>84</v>
      </c>
      <c r="AY231" s="233" t="s">
        <v>145</v>
      </c>
    </row>
    <row r="232" spans="1:65" s="2" customFormat="1" ht="16.5" customHeight="1">
      <c r="A232" s="34"/>
      <c r="B232" s="35"/>
      <c r="C232" s="234" t="s">
        <v>246</v>
      </c>
      <c r="D232" s="234" t="s">
        <v>247</v>
      </c>
      <c r="E232" s="235" t="s">
        <v>248</v>
      </c>
      <c r="F232" s="236" t="s">
        <v>249</v>
      </c>
      <c r="G232" s="237" t="s">
        <v>237</v>
      </c>
      <c r="H232" s="238">
        <v>12.2</v>
      </c>
      <c r="I232" s="239"/>
      <c r="J232" s="240">
        <f>ROUND(I232*H232,2)</f>
        <v>0</v>
      </c>
      <c r="K232" s="241"/>
      <c r="L232" s="242"/>
      <c r="M232" s="243" t="s">
        <v>1</v>
      </c>
      <c r="N232" s="244" t="s">
        <v>44</v>
      </c>
      <c r="O232" s="71"/>
      <c r="P232" s="197">
        <f>O232*H232</f>
        <v>0</v>
      </c>
      <c r="Q232" s="197">
        <v>1</v>
      </c>
      <c r="R232" s="197">
        <f>Q232*H232</f>
        <v>12.2</v>
      </c>
      <c r="S232" s="197">
        <v>0</v>
      </c>
      <c r="T232" s="19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203</v>
      </c>
      <c r="AT232" s="199" t="s">
        <v>247</v>
      </c>
      <c r="AU232" s="199" t="s">
        <v>89</v>
      </c>
      <c r="AY232" s="17" t="s">
        <v>145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7" t="s">
        <v>84</v>
      </c>
      <c r="BK232" s="200">
        <f>ROUND(I232*H232,2)</f>
        <v>0</v>
      </c>
      <c r="BL232" s="17" t="s">
        <v>96</v>
      </c>
      <c r="BM232" s="199" t="s">
        <v>250</v>
      </c>
    </row>
    <row r="233" spans="2:51" s="14" customFormat="1" ht="10.2">
      <c r="B233" s="212"/>
      <c r="C233" s="213"/>
      <c r="D233" s="203" t="s">
        <v>152</v>
      </c>
      <c r="E233" s="214" t="s">
        <v>1</v>
      </c>
      <c r="F233" s="215" t="s">
        <v>251</v>
      </c>
      <c r="G233" s="213"/>
      <c r="H233" s="216">
        <v>12.2</v>
      </c>
      <c r="I233" s="217"/>
      <c r="J233" s="213"/>
      <c r="K233" s="213"/>
      <c r="L233" s="218"/>
      <c r="M233" s="219"/>
      <c r="N233" s="220"/>
      <c r="O233" s="220"/>
      <c r="P233" s="220"/>
      <c r="Q233" s="220"/>
      <c r="R233" s="220"/>
      <c r="S233" s="220"/>
      <c r="T233" s="221"/>
      <c r="AT233" s="222" t="s">
        <v>152</v>
      </c>
      <c r="AU233" s="222" t="s">
        <v>89</v>
      </c>
      <c r="AV233" s="14" t="s">
        <v>89</v>
      </c>
      <c r="AW233" s="14" t="s">
        <v>33</v>
      </c>
      <c r="AX233" s="14" t="s">
        <v>79</v>
      </c>
      <c r="AY233" s="222" t="s">
        <v>145</v>
      </c>
    </row>
    <row r="234" spans="2:51" s="15" customFormat="1" ht="10.2">
      <c r="B234" s="223"/>
      <c r="C234" s="224"/>
      <c r="D234" s="203" t="s">
        <v>152</v>
      </c>
      <c r="E234" s="225" t="s">
        <v>1</v>
      </c>
      <c r="F234" s="226" t="s">
        <v>156</v>
      </c>
      <c r="G234" s="224"/>
      <c r="H234" s="227">
        <v>12.2</v>
      </c>
      <c r="I234" s="228"/>
      <c r="J234" s="224"/>
      <c r="K234" s="224"/>
      <c r="L234" s="229"/>
      <c r="M234" s="230"/>
      <c r="N234" s="231"/>
      <c r="O234" s="231"/>
      <c r="P234" s="231"/>
      <c r="Q234" s="231"/>
      <c r="R234" s="231"/>
      <c r="S234" s="231"/>
      <c r="T234" s="232"/>
      <c r="AT234" s="233" t="s">
        <v>152</v>
      </c>
      <c r="AU234" s="233" t="s">
        <v>89</v>
      </c>
      <c r="AV234" s="15" t="s">
        <v>96</v>
      </c>
      <c r="AW234" s="15" t="s">
        <v>33</v>
      </c>
      <c r="AX234" s="15" t="s">
        <v>84</v>
      </c>
      <c r="AY234" s="233" t="s">
        <v>145</v>
      </c>
    </row>
    <row r="235" spans="1:65" s="2" customFormat="1" ht="24.15" customHeight="1">
      <c r="A235" s="34"/>
      <c r="B235" s="35"/>
      <c r="C235" s="187" t="s">
        <v>252</v>
      </c>
      <c r="D235" s="187" t="s">
        <v>147</v>
      </c>
      <c r="E235" s="188" t="s">
        <v>253</v>
      </c>
      <c r="F235" s="189" t="s">
        <v>254</v>
      </c>
      <c r="G235" s="190" t="s">
        <v>255</v>
      </c>
      <c r="H235" s="191">
        <v>519</v>
      </c>
      <c r="I235" s="192"/>
      <c r="J235" s="193">
        <f>ROUND(I235*H235,2)</f>
        <v>0</v>
      </c>
      <c r="K235" s="194"/>
      <c r="L235" s="39"/>
      <c r="M235" s="195" t="s">
        <v>1</v>
      </c>
      <c r="N235" s="196" t="s">
        <v>44</v>
      </c>
      <c r="O235" s="71"/>
      <c r="P235" s="197">
        <f>O235*H235</f>
        <v>0</v>
      </c>
      <c r="Q235" s="197">
        <v>0</v>
      </c>
      <c r="R235" s="197">
        <f>Q235*H235</f>
        <v>0</v>
      </c>
      <c r="S235" s="197">
        <v>0</v>
      </c>
      <c r="T235" s="19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9" t="s">
        <v>96</v>
      </c>
      <c r="AT235" s="199" t="s">
        <v>147</v>
      </c>
      <c r="AU235" s="199" t="s">
        <v>89</v>
      </c>
      <c r="AY235" s="17" t="s">
        <v>145</v>
      </c>
      <c r="BE235" s="200">
        <f>IF(N235="základní",J235,0)</f>
        <v>0</v>
      </c>
      <c r="BF235" s="200">
        <f>IF(N235="snížená",J235,0)</f>
        <v>0</v>
      </c>
      <c r="BG235" s="200">
        <f>IF(N235="zákl. přenesená",J235,0)</f>
        <v>0</v>
      </c>
      <c r="BH235" s="200">
        <f>IF(N235="sníž. přenesená",J235,0)</f>
        <v>0</v>
      </c>
      <c r="BI235" s="200">
        <f>IF(N235="nulová",J235,0)</f>
        <v>0</v>
      </c>
      <c r="BJ235" s="17" t="s">
        <v>84</v>
      </c>
      <c r="BK235" s="200">
        <f>ROUND(I235*H235,2)</f>
        <v>0</v>
      </c>
      <c r="BL235" s="17" t="s">
        <v>96</v>
      </c>
      <c r="BM235" s="199" t="s">
        <v>256</v>
      </c>
    </row>
    <row r="236" spans="2:51" s="13" customFormat="1" ht="10.2">
      <c r="B236" s="201"/>
      <c r="C236" s="202"/>
      <c r="D236" s="203" t="s">
        <v>152</v>
      </c>
      <c r="E236" s="204" t="s">
        <v>1</v>
      </c>
      <c r="F236" s="205" t="s">
        <v>257</v>
      </c>
      <c r="G236" s="202"/>
      <c r="H236" s="204" t="s">
        <v>1</v>
      </c>
      <c r="I236" s="206"/>
      <c r="J236" s="202"/>
      <c r="K236" s="202"/>
      <c r="L236" s="207"/>
      <c r="M236" s="208"/>
      <c r="N236" s="209"/>
      <c r="O236" s="209"/>
      <c r="P236" s="209"/>
      <c r="Q236" s="209"/>
      <c r="R236" s="209"/>
      <c r="S236" s="209"/>
      <c r="T236" s="210"/>
      <c r="AT236" s="211" t="s">
        <v>152</v>
      </c>
      <c r="AU236" s="211" t="s">
        <v>89</v>
      </c>
      <c r="AV236" s="13" t="s">
        <v>84</v>
      </c>
      <c r="AW236" s="13" t="s">
        <v>33</v>
      </c>
      <c r="AX236" s="13" t="s">
        <v>79</v>
      </c>
      <c r="AY236" s="211" t="s">
        <v>145</v>
      </c>
    </row>
    <row r="237" spans="2:51" s="14" customFormat="1" ht="10.2">
      <c r="B237" s="212"/>
      <c r="C237" s="213"/>
      <c r="D237" s="203" t="s">
        <v>152</v>
      </c>
      <c r="E237" s="214" t="s">
        <v>1</v>
      </c>
      <c r="F237" s="215" t="s">
        <v>258</v>
      </c>
      <c r="G237" s="213"/>
      <c r="H237" s="216">
        <v>519</v>
      </c>
      <c r="I237" s="217"/>
      <c r="J237" s="213"/>
      <c r="K237" s="213"/>
      <c r="L237" s="218"/>
      <c r="M237" s="219"/>
      <c r="N237" s="220"/>
      <c r="O237" s="220"/>
      <c r="P237" s="220"/>
      <c r="Q237" s="220"/>
      <c r="R237" s="220"/>
      <c r="S237" s="220"/>
      <c r="T237" s="221"/>
      <c r="AT237" s="222" t="s">
        <v>152</v>
      </c>
      <c r="AU237" s="222" t="s">
        <v>89</v>
      </c>
      <c r="AV237" s="14" t="s">
        <v>89</v>
      </c>
      <c r="AW237" s="14" t="s">
        <v>33</v>
      </c>
      <c r="AX237" s="14" t="s">
        <v>79</v>
      </c>
      <c r="AY237" s="222" t="s">
        <v>145</v>
      </c>
    </row>
    <row r="238" spans="2:51" s="15" customFormat="1" ht="10.2">
      <c r="B238" s="223"/>
      <c r="C238" s="224"/>
      <c r="D238" s="203" t="s">
        <v>152</v>
      </c>
      <c r="E238" s="225" t="s">
        <v>1</v>
      </c>
      <c r="F238" s="226" t="s">
        <v>156</v>
      </c>
      <c r="G238" s="224"/>
      <c r="H238" s="227">
        <v>519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AT238" s="233" t="s">
        <v>152</v>
      </c>
      <c r="AU238" s="233" t="s">
        <v>89</v>
      </c>
      <c r="AV238" s="15" t="s">
        <v>96</v>
      </c>
      <c r="AW238" s="15" t="s">
        <v>33</v>
      </c>
      <c r="AX238" s="15" t="s">
        <v>84</v>
      </c>
      <c r="AY238" s="233" t="s">
        <v>145</v>
      </c>
    </row>
    <row r="239" spans="1:65" s="2" customFormat="1" ht="16.5" customHeight="1">
      <c r="A239" s="34"/>
      <c r="B239" s="35"/>
      <c r="C239" s="187" t="s">
        <v>259</v>
      </c>
      <c r="D239" s="187" t="s">
        <v>147</v>
      </c>
      <c r="E239" s="188" t="s">
        <v>260</v>
      </c>
      <c r="F239" s="189" t="s">
        <v>261</v>
      </c>
      <c r="G239" s="190" t="s">
        <v>262</v>
      </c>
      <c r="H239" s="191">
        <v>6</v>
      </c>
      <c r="I239" s="192"/>
      <c r="J239" s="193">
        <f>ROUND(I239*H239,2)</f>
        <v>0</v>
      </c>
      <c r="K239" s="194"/>
      <c r="L239" s="39"/>
      <c r="M239" s="195" t="s">
        <v>1</v>
      </c>
      <c r="N239" s="196" t="s">
        <v>44</v>
      </c>
      <c r="O239" s="71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96</v>
      </c>
      <c r="AT239" s="199" t="s">
        <v>147</v>
      </c>
      <c r="AU239" s="199" t="s">
        <v>89</v>
      </c>
      <c r="AY239" s="17" t="s">
        <v>145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7" t="s">
        <v>84</v>
      </c>
      <c r="BK239" s="200">
        <f>ROUND(I239*H239,2)</f>
        <v>0</v>
      </c>
      <c r="BL239" s="17" t="s">
        <v>96</v>
      </c>
      <c r="BM239" s="199" t="s">
        <v>263</v>
      </c>
    </row>
    <row r="240" spans="2:51" s="14" customFormat="1" ht="10.2">
      <c r="B240" s="212"/>
      <c r="C240" s="213"/>
      <c r="D240" s="203" t="s">
        <v>152</v>
      </c>
      <c r="E240" s="214" t="s">
        <v>1</v>
      </c>
      <c r="F240" s="215" t="s">
        <v>264</v>
      </c>
      <c r="G240" s="213"/>
      <c r="H240" s="216">
        <v>6</v>
      </c>
      <c r="I240" s="217"/>
      <c r="J240" s="213"/>
      <c r="K240" s="213"/>
      <c r="L240" s="218"/>
      <c r="M240" s="219"/>
      <c r="N240" s="220"/>
      <c r="O240" s="220"/>
      <c r="P240" s="220"/>
      <c r="Q240" s="220"/>
      <c r="R240" s="220"/>
      <c r="S240" s="220"/>
      <c r="T240" s="221"/>
      <c r="AT240" s="222" t="s">
        <v>152</v>
      </c>
      <c r="AU240" s="222" t="s">
        <v>89</v>
      </c>
      <c r="AV240" s="14" t="s">
        <v>89</v>
      </c>
      <c r="AW240" s="14" t="s">
        <v>33</v>
      </c>
      <c r="AX240" s="14" t="s">
        <v>79</v>
      </c>
      <c r="AY240" s="222" t="s">
        <v>145</v>
      </c>
    </row>
    <row r="241" spans="2:51" s="15" customFormat="1" ht="10.2">
      <c r="B241" s="223"/>
      <c r="C241" s="224"/>
      <c r="D241" s="203" t="s">
        <v>152</v>
      </c>
      <c r="E241" s="225" t="s">
        <v>1</v>
      </c>
      <c r="F241" s="226" t="s">
        <v>156</v>
      </c>
      <c r="G241" s="224"/>
      <c r="H241" s="227">
        <v>6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AT241" s="233" t="s">
        <v>152</v>
      </c>
      <c r="AU241" s="233" t="s">
        <v>89</v>
      </c>
      <c r="AV241" s="15" t="s">
        <v>96</v>
      </c>
      <c r="AW241" s="15" t="s">
        <v>33</v>
      </c>
      <c r="AX241" s="15" t="s">
        <v>84</v>
      </c>
      <c r="AY241" s="233" t="s">
        <v>145</v>
      </c>
    </row>
    <row r="242" spans="2:63" s="12" customFormat="1" ht="22.8" customHeight="1">
      <c r="B242" s="171"/>
      <c r="C242" s="172"/>
      <c r="D242" s="173" t="s">
        <v>78</v>
      </c>
      <c r="E242" s="185" t="s">
        <v>89</v>
      </c>
      <c r="F242" s="185" t="s">
        <v>265</v>
      </c>
      <c r="G242" s="172"/>
      <c r="H242" s="172"/>
      <c r="I242" s="175"/>
      <c r="J242" s="186">
        <f>BK242</f>
        <v>0</v>
      </c>
      <c r="K242" s="172"/>
      <c r="L242" s="177"/>
      <c r="M242" s="178"/>
      <c r="N242" s="179"/>
      <c r="O242" s="179"/>
      <c r="P242" s="180">
        <f>SUM(P243:P271)</f>
        <v>0</v>
      </c>
      <c r="Q242" s="179"/>
      <c r="R242" s="180">
        <f>SUM(R243:R271)</f>
        <v>0.5548399999999999</v>
      </c>
      <c r="S242" s="179"/>
      <c r="T242" s="181">
        <f>SUM(T243:T271)</f>
        <v>0</v>
      </c>
      <c r="AR242" s="182" t="s">
        <v>84</v>
      </c>
      <c r="AT242" s="183" t="s">
        <v>78</v>
      </c>
      <c r="AU242" s="183" t="s">
        <v>84</v>
      </c>
      <c r="AY242" s="182" t="s">
        <v>145</v>
      </c>
      <c r="BK242" s="184">
        <f>SUM(BK243:BK271)</f>
        <v>0</v>
      </c>
    </row>
    <row r="243" spans="1:65" s="2" customFormat="1" ht="33" customHeight="1">
      <c r="A243" s="34"/>
      <c r="B243" s="35"/>
      <c r="C243" s="187" t="s">
        <v>266</v>
      </c>
      <c r="D243" s="187" t="s">
        <v>147</v>
      </c>
      <c r="E243" s="188" t="s">
        <v>148</v>
      </c>
      <c r="F243" s="189" t="s">
        <v>149</v>
      </c>
      <c r="G243" s="190" t="s">
        <v>150</v>
      </c>
      <c r="H243" s="191">
        <v>257.4</v>
      </c>
      <c r="I243" s="192"/>
      <c r="J243" s="193">
        <f>ROUND(I243*H243,2)</f>
        <v>0</v>
      </c>
      <c r="K243" s="194"/>
      <c r="L243" s="39"/>
      <c r="M243" s="195" t="s">
        <v>1</v>
      </c>
      <c r="N243" s="196" t="s">
        <v>44</v>
      </c>
      <c r="O243" s="71"/>
      <c r="P243" s="197">
        <f>O243*H243</f>
        <v>0</v>
      </c>
      <c r="Q243" s="197">
        <v>0</v>
      </c>
      <c r="R243" s="197">
        <f>Q243*H243</f>
        <v>0</v>
      </c>
      <c r="S243" s="197">
        <v>0</v>
      </c>
      <c r="T243" s="19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9" t="s">
        <v>96</v>
      </c>
      <c r="AT243" s="199" t="s">
        <v>147</v>
      </c>
      <c r="AU243" s="199" t="s">
        <v>89</v>
      </c>
      <c r="AY243" s="17" t="s">
        <v>145</v>
      </c>
      <c r="BE243" s="200">
        <f>IF(N243="základní",J243,0)</f>
        <v>0</v>
      </c>
      <c r="BF243" s="200">
        <f>IF(N243="snížená",J243,0)</f>
        <v>0</v>
      </c>
      <c r="BG243" s="200">
        <f>IF(N243="zákl. přenesená",J243,0)</f>
        <v>0</v>
      </c>
      <c r="BH243" s="200">
        <f>IF(N243="sníž. přenesená",J243,0)</f>
        <v>0</v>
      </c>
      <c r="BI243" s="200">
        <f>IF(N243="nulová",J243,0)</f>
        <v>0</v>
      </c>
      <c r="BJ243" s="17" t="s">
        <v>84</v>
      </c>
      <c r="BK243" s="200">
        <f>ROUND(I243*H243,2)</f>
        <v>0</v>
      </c>
      <c r="BL243" s="17" t="s">
        <v>96</v>
      </c>
      <c r="BM243" s="199" t="s">
        <v>267</v>
      </c>
    </row>
    <row r="244" spans="2:51" s="13" customFormat="1" ht="10.2">
      <c r="B244" s="201"/>
      <c r="C244" s="202"/>
      <c r="D244" s="203" t="s">
        <v>152</v>
      </c>
      <c r="E244" s="204" t="s">
        <v>1</v>
      </c>
      <c r="F244" s="205" t="s">
        <v>268</v>
      </c>
      <c r="G244" s="202"/>
      <c r="H244" s="204" t="s">
        <v>1</v>
      </c>
      <c r="I244" s="206"/>
      <c r="J244" s="202"/>
      <c r="K244" s="202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152</v>
      </c>
      <c r="AU244" s="211" t="s">
        <v>89</v>
      </c>
      <c r="AV244" s="13" t="s">
        <v>84</v>
      </c>
      <c r="AW244" s="13" t="s">
        <v>33</v>
      </c>
      <c r="AX244" s="13" t="s">
        <v>79</v>
      </c>
      <c r="AY244" s="211" t="s">
        <v>145</v>
      </c>
    </row>
    <row r="245" spans="2:51" s="14" customFormat="1" ht="10.2">
      <c r="B245" s="212"/>
      <c r="C245" s="213"/>
      <c r="D245" s="203" t="s">
        <v>152</v>
      </c>
      <c r="E245" s="214" t="s">
        <v>1</v>
      </c>
      <c r="F245" s="215" t="s">
        <v>269</v>
      </c>
      <c r="G245" s="213"/>
      <c r="H245" s="216">
        <v>257.4</v>
      </c>
      <c r="I245" s="217"/>
      <c r="J245" s="213"/>
      <c r="K245" s="213"/>
      <c r="L245" s="218"/>
      <c r="M245" s="219"/>
      <c r="N245" s="220"/>
      <c r="O245" s="220"/>
      <c r="P245" s="220"/>
      <c r="Q245" s="220"/>
      <c r="R245" s="220"/>
      <c r="S245" s="220"/>
      <c r="T245" s="221"/>
      <c r="AT245" s="222" t="s">
        <v>152</v>
      </c>
      <c r="AU245" s="222" t="s">
        <v>89</v>
      </c>
      <c r="AV245" s="14" t="s">
        <v>89</v>
      </c>
      <c r="AW245" s="14" t="s">
        <v>33</v>
      </c>
      <c r="AX245" s="14" t="s">
        <v>79</v>
      </c>
      <c r="AY245" s="222" t="s">
        <v>145</v>
      </c>
    </row>
    <row r="246" spans="2:51" s="15" customFormat="1" ht="10.2">
      <c r="B246" s="223"/>
      <c r="C246" s="224"/>
      <c r="D246" s="203" t="s">
        <v>152</v>
      </c>
      <c r="E246" s="225" t="s">
        <v>1</v>
      </c>
      <c r="F246" s="226" t="s">
        <v>156</v>
      </c>
      <c r="G246" s="224"/>
      <c r="H246" s="227">
        <v>257.4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AT246" s="233" t="s">
        <v>152</v>
      </c>
      <c r="AU246" s="233" t="s">
        <v>89</v>
      </c>
      <c r="AV246" s="15" t="s">
        <v>96</v>
      </c>
      <c r="AW246" s="15" t="s">
        <v>33</v>
      </c>
      <c r="AX246" s="15" t="s">
        <v>84</v>
      </c>
      <c r="AY246" s="233" t="s">
        <v>145</v>
      </c>
    </row>
    <row r="247" spans="1:65" s="2" customFormat="1" ht="33" customHeight="1">
      <c r="A247" s="34"/>
      <c r="B247" s="35"/>
      <c r="C247" s="187" t="s">
        <v>270</v>
      </c>
      <c r="D247" s="187" t="s">
        <v>147</v>
      </c>
      <c r="E247" s="188" t="s">
        <v>225</v>
      </c>
      <c r="F247" s="189" t="s">
        <v>226</v>
      </c>
      <c r="G247" s="190" t="s">
        <v>150</v>
      </c>
      <c r="H247" s="191">
        <v>257.4</v>
      </c>
      <c r="I247" s="192"/>
      <c r="J247" s="193">
        <f>ROUND(I247*H247,2)</f>
        <v>0</v>
      </c>
      <c r="K247" s="194"/>
      <c r="L247" s="39"/>
      <c r="M247" s="195" t="s">
        <v>1</v>
      </c>
      <c r="N247" s="196" t="s">
        <v>44</v>
      </c>
      <c r="O247" s="71"/>
      <c r="P247" s="197">
        <f>O247*H247</f>
        <v>0</v>
      </c>
      <c r="Q247" s="197">
        <v>0</v>
      </c>
      <c r="R247" s="197">
        <f>Q247*H247</f>
        <v>0</v>
      </c>
      <c r="S247" s="197">
        <v>0</v>
      </c>
      <c r="T247" s="19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96</v>
      </c>
      <c r="AT247" s="199" t="s">
        <v>147</v>
      </c>
      <c r="AU247" s="199" t="s">
        <v>89</v>
      </c>
      <c r="AY247" s="17" t="s">
        <v>145</v>
      </c>
      <c r="BE247" s="200">
        <f>IF(N247="základní",J247,0)</f>
        <v>0</v>
      </c>
      <c r="BF247" s="200">
        <f>IF(N247="snížená",J247,0)</f>
        <v>0</v>
      </c>
      <c r="BG247" s="200">
        <f>IF(N247="zákl. přenesená",J247,0)</f>
        <v>0</v>
      </c>
      <c r="BH247" s="200">
        <f>IF(N247="sníž. přenesená",J247,0)</f>
        <v>0</v>
      </c>
      <c r="BI247" s="200">
        <f>IF(N247="nulová",J247,0)</f>
        <v>0</v>
      </c>
      <c r="BJ247" s="17" t="s">
        <v>84</v>
      </c>
      <c r="BK247" s="200">
        <f>ROUND(I247*H247,2)</f>
        <v>0</v>
      </c>
      <c r="BL247" s="17" t="s">
        <v>96</v>
      </c>
      <c r="BM247" s="199" t="s">
        <v>271</v>
      </c>
    </row>
    <row r="248" spans="2:51" s="14" customFormat="1" ht="10.2">
      <c r="B248" s="212"/>
      <c r="C248" s="213"/>
      <c r="D248" s="203" t="s">
        <v>152</v>
      </c>
      <c r="E248" s="214" t="s">
        <v>1</v>
      </c>
      <c r="F248" s="215" t="s">
        <v>272</v>
      </c>
      <c r="G248" s="213"/>
      <c r="H248" s="216">
        <v>257.4</v>
      </c>
      <c r="I248" s="217"/>
      <c r="J248" s="213"/>
      <c r="K248" s="213"/>
      <c r="L248" s="218"/>
      <c r="M248" s="219"/>
      <c r="N248" s="220"/>
      <c r="O248" s="220"/>
      <c r="P248" s="220"/>
      <c r="Q248" s="220"/>
      <c r="R248" s="220"/>
      <c r="S248" s="220"/>
      <c r="T248" s="221"/>
      <c r="AT248" s="222" t="s">
        <v>152</v>
      </c>
      <c r="AU248" s="222" t="s">
        <v>89</v>
      </c>
      <c r="AV248" s="14" t="s">
        <v>89</v>
      </c>
      <c r="AW248" s="14" t="s">
        <v>33</v>
      </c>
      <c r="AX248" s="14" t="s">
        <v>79</v>
      </c>
      <c r="AY248" s="222" t="s">
        <v>145</v>
      </c>
    </row>
    <row r="249" spans="2:51" s="15" customFormat="1" ht="10.2">
      <c r="B249" s="223"/>
      <c r="C249" s="224"/>
      <c r="D249" s="203" t="s">
        <v>152</v>
      </c>
      <c r="E249" s="225" t="s">
        <v>1</v>
      </c>
      <c r="F249" s="226" t="s">
        <v>156</v>
      </c>
      <c r="G249" s="224"/>
      <c r="H249" s="227">
        <v>257.4</v>
      </c>
      <c r="I249" s="228"/>
      <c r="J249" s="224"/>
      <c r="K249" s="224"/>
      <c r="L249" s="229"/>
      <c r="M249" s="230"/>
      <c r="N249" s="231"/>
      <c r="O249" s="231"/>
      <c r="P249" s="231"/>
      <c r="Q249" s="231"/>
      <c r="R249" s="231"/>
      <c r="S249" s="231"/>
      <c r="T249" s="232"/>
      <c r="AT249" s="233" t="s">
        <v>152</v>
      </c>
      <c r="AU249" s="233" t="s">
        <v>89</v>
      </c>
      <c r="AV249" s="15" t="s">
        <v>96</v>
      </c>
      <c r="AW249" s="15" t="s">
        <v>33</v>
      </c>
      <c r="AX249" s="15" t="s">
        <v>84</v>
      </c>
      <c r="AY249" s="233" t="s">
        <v>145</v>
      </c>
    </row>
    <row r="250" spans="1:65" s="2" customFormat="1" ht="16.5" customHeight="1">
      <c r="A250" s="34"/>
      <c r="B250" s="35"/>
      <c r="C250" s="187" t="s">
        <v>273</v>
      </c>
      <c r="D250" s="187" t="s">
        <v>147</v>
      </c>
      <c r="E250" s="188" t="s">
        <v>230</v>
      </c>
      <c r="F250" s="189" t="s">
        <v>231</v>
      </c>
      <c r="G250" s="190" t="s">
        <v>150</v>
      </c>
      <c r="H250" s="191">
        <v>257.4</v>
      </c>
      <c r="I250" s="192"/>
      <c r="J250" s="193">
        <f>ROUND(I250*H250,2)</f>
        <v>0</v>
      </c>
      <c r="K250" s="194"/>
      <c r="L250" s="39"/>
      <c r="M250" s="195" t="s">
        <v>1</v>
      </c>
      <c r="N250" s="196" t="s">
        <v>44</v>
      </c>
      <c r="O250" s="71"/>
      <c r="P250" s="197">
        <f>O250*H250</f>
        <v>0</v>
      </c>
      <c r="Q250" s="197">
        <v>0</v>
      </c>
      <c r="R250" s="197">
        <f>Q250*H250</f>
        <v>0</v>
      </c>
      <c r="S250" s="197">
        <v>0</v>
      </c>
      <c r="T250" s="19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9" t="s">
        <v>96</v>
      </c>
      <c r="AT250" s="199" t="s">
        <v>147</v>
      </c>
      <c r="AU250" s="199" t="s">
        <v>89</v>
      </c>
      <c r="AY250" s="17" t="s">
        <v>145</v>
      </c>
      <c r="BE250" s="200">
        <f>IF(N250="základní",J250,0)</f>
        <v>0</v>
      </c>
      <c r="BF250" s="200">
        <f>IF(N250="snížená",J250,0)</f>
        <v>0</v>
      </c>
      <c r="BG250" s="200">
        <f>IF(N250="zákl. přenesená",J250,0)</f>
        <v>0</v>
      </c>
      <c r="BH250" s="200">
        <f>IF(N250="sníž. přenesená",J250,0)</f>
        <v>0</v>
      </c>
      <c r="BI250" s="200">
        <f>IF(N250="nulová",J250,0)</f>
        <v>0</v>
      </c>
      <c r="BJ250" s="17" t="s">
        <v>84</v>
      </c>
      <c r="BK250" s="200">
        <f>ROUND(I250*H250,2)</f>
        <v>0</v>
      </c>
      <c r="BL250" s="17" t="s">
        <v>96</v>
      </c>
      <c r="BM250" s="199" t="s">
        <v>274</v>
      </c>
    </row>
    <row r="251" spans="2:51" s="14" customFormat="1" ht="10.2">
      <c r="B251" s="212"/>
      <c r="C251" s="213"/>
      <c r="D251" s="203" t="s">
        <v>152</v>
      </c>
      <c r="E251" s="214" t="s">
        <v>1</v>
      </c>
      <c r="F251" s="215" t="s">
        <v>275</v>
      </c>
      <c r="G251" s="213"/>
      <c r="H251" s="216">
        <v>257.4</v>
      </c>
      <c r="I251" s="217"/>
      <c r="J251" s="213"/>
      <c r="K251" s="213"/>
      <c r="L251" s="218"/>
      <c r="M251" s="219"/>
      <c r="N251" s="220"/>
      <c r="O251" s="220"/>
      <c r="P251" s="220"/>
      <c r="Q251" s="220"/>
      <c r="R251" s="220"/>
      <c r="S251" s="220"/>
      <c r="T251" s="221"/>
      <c r="AT251" s="222" t="s">
        <v>152</v>
      </c>
      <c r="AU251" s="222" t="s">
        <v>89</v>
      </c>
      <c r="AV251" s="14" t="s">
        <v>89</v>
      </c>
      <c r="AW251" s="14" t="s">
        <v>33</v>
      </c>
      <c r="AX251" s="14" t="s">
        <v>79</v>
      </c>
      <c r="AY251" s="222" t="s">
        <v>145</v>
      </c>
    </row>
    <row r="252" spans="2:51" s="15" customFormat="1" ht="10.2">
      <c r="B252" s="223"/>
      <c r="C252" s="224"/>
      <c r="D252" s="203" t="s">
        <v>152</v>
      </c>
      <c r="E252" s="225" t="s">
        <v>1</v>
      </c>
      <c r="F252" s="226" t="s">
        <v>156</v>
      </c>
      <c r="G252" s="224"/>
      <c r="H252" s="227">
        <v>257.4</v>
      </c>
      <c r="I252" s="228"/>
      <c r="J252" s="224"/>
      <c r="K252" s="224"/>
      <c r="L252" s="229"/>
      <c r="M252" s="230"/>
      <c r="N252" s="231"/>
      <c r="O252" s="231"/>
      <c r="P252" s="231"/>
      <c r="Q252" s="231"/>
      <c r="R252" s="231"/>
      <c r="S252" s="231"/>
      <c r="T252" s="232"/>
      <c r="AT252" s="233" t="s">
        <v>152</v>
      </c>
      <c r="AU252" s="233" t="s">
        <v>89</v>
      </c>
      <c r="AV252" s="15" t="s">
        <v>96</v>
      </c>
      <c r="AW252" s="15" t="s">
        <v>33</v>
      </c>
      <c r="AX252" s="15" t="s">
        <v>84</v>
      </c>
      <c r="AY252" s="233" t="s">
        <v>145</v>
      </c>
    </row>
    <row r="253" spans="1:65" s="2" customFormat="1" ht="33" customHeight="1">
      <c r="A253" s="34"/>
      <c r="B253" s="35"/>
      <c r="C253" s="187" t="s">
        <v>7</v>
      </c>
      <c r="D253" s="187" t="s">
        <v>147</v>
      </c>
      <c r="E253" s="188" t="s">
        <v>235</v>
      </c>
      <c r="F253" s="189" t="s">
        <v>236</v>
      </c>
      <c r="G253" s="190" t="s">
        <v>237</v>
      </c>
      <c r="H253" s="191">
        <v>463.32</v>
      </c>
      <c r="I253" s="192"/>
      <c r="J253" s="193">
        <f>ROUND(I253*H253,2)</f>
        <v>0</v>
      </c>
      <c r="K253" s="194"/>
      <c r="L253" s="39"/>
      <c r="M253" s="195" t="s">
        <v>1</v>
      </c>
      <c r="N253" s="196" t="s">
        <v>44</v>
      </c>
      <c r="O253" s="71"/>
      <c r="P253" s="197">
        <f>O253*H253</f>
        <v>0</v>
      </c>
      <c r="Q253" s="197">
        <v>0</v>
      </c>
      <c r="R253" s="197">
        <f>Q253*H253</f>
        <v>0</v>
      </c>
      <c r="S253" s="197">
        <v>0</v>
      </c>
      <c r="T253" s="19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96</v>
      </c>
      <c r="AT253" s="199" t="s">
        <v>147</v>
      </c>
      <c r="AU253" s="199" t="s">
        <v>89</v>
      </c>
      <c r="AY253" s="17" t="s">
        <v>145</v>
      </c>
      <c r="BE253" s="200">
        <f>IF(N253="základní",J253,0)</f>
        <v>0</v>
      </c>
      <c r="BF253" s="200">
        <f>IF(N253="snížená",J253,0)</f>
        <v>0</v>
      </c>
      <c r="BG253" s="200">
        <f>IF(N253="zákl. přenesená",J253,0)</f>
        <v>0</v>
      </c>
      <c r="BH253" s="200">
        <f>IF(N253="sníž. přenesená",J253,0)</f>
        <v>0</v>
      </c>
      <c r="BI253" s="200">
        <f>IF(N253="nulová",J253,0)</f>
        <v>0</v>
      </c>
      <c r="BJ253" s="17" t="s">
        <v>84</v>
      </c>
      <c r="BK253" s="200">
        <f>ROUND(I253*H253,2)</f>
        <v>0</v>
      </c>
      <c r="BL253" s="17" t="s">
        <v>96</v>
      </c>
      <c r="BM253" s="199" t="s">
        <v>276</v>
      </c>
    </row>
    <row r="254" spans="2:51" s="14" customFormat="1" ht="10.2">
      <c r="B254" s="212"/>
      <c r="C254" s="213"/>
      <c r="D254" s="203" t="s">
        <v>152</v>
      </c>
      <c r="E254" s="214" t="s">
        <v>1</v>
      </c>
      <c r="F254" s="215" t="s">
        <v>277</v>
      </c>
      <c r="G254" s="213"/>
      <c r="H254" s="216">
        <v>463.32</v>
      </c>
      <c r="I254" s="217"/>
      <c r="J254" s="213"/>
      <c r="K254" s="213"/>
      <c r="L254" s="218"/>
      <c r="M254" s="219"/>
      <c r="N254" s="220"/>
      <c r="O254" s="220"/>
      <c r="P254" s="220"/>
      <c r="Q254" s="220"/>
      <c r="R254" s="220"/>
      <c r="S254" s="220"/>
      <c r="T254" s="221"/>
      <c r="AT254" s="222" t="s">
        <v>152</v>
      </c>
      <c r="AU254" s="222" t="s">
        <v>89</v>
      </c>
      <c r="AV254" s="14" t="s">
        <v>89</v>
      </c>
      <c r="AW254" s="14" t="s">
        <v>33</v>
      </c>
      <c r="AX254" s="14" t="s">
        <v>79</v>
      </c>
      <c r="AY254" s="222" t="s">
        <v>145</v>
      </c>
    </row>
    <row r="255" spans="2:51" s="15" customFormat="1" ht="10.2">
      <c r="B255" s="223"/>
      <c r="C255" s="224"/>
      <c r="D255" s="203" t="s">
        <v>152</v>
      </c>
      <c r="E255" s="225" t="s">
        <v>1</v>
      </c>
      <c r="F255" s="226" t="s">
        <v>156</v>
      </c>
      <c r="G255" s="224"/>
      <c r="H255" s="227">
        <v>463.32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AT255" s="233" t="s">
        <v>152</v>
      </c>
      <c r="AU255" s="233" t="s">
        <v>89</v>
      </c>
      <c r="AV255" s="15" t="s">
        <v>96</v>
      </c>
      <c r="AW255" s="15" t="s">
        <v>33</v>
      </c>
      <c r="AX255" s="15" t="s">
        <v>84</v>
      </c>
      <c r="AY255" s="233" t="s">
        <v>145</v>
      </c>
    </row>
    <row r="256" spans="1:65" s="2" customFormat="1" ht="24.15" customHeight="1">
      <c r="A256" s="34"/>
      <c r="B256" s="35"/>
      <c r="C256" s="187" t="s">
        <v>278</v>
      </c>
      <c r="D256" s="187" t="s">
        <v>147</v>
      </c>
      <c r="E256" s="188" t="s">
        <v>253</v>
      </c>
      <c r="F256" s="189" t="s">
        <v>254</v>
      </c>
      <c r="G256" s="190" t="s">
        <v>255</v>
      </c>
      <c r="H256" s="191">
        <v>572</v>
      </c>
      <c r="I256" s="192"/>
      <c r="J256" s="193">
        <f>ROUND(I256*H256,2)</f>
        <v>0</v>
      </c>
      <c r="K256" s="194"/>
      <c r="L256" s="39"/>
      <c r="M256" s="195" t="s">
        <v>1</v>
      </c>
      <c r="N256" s="196" t="s">
        <v>44</v>
      </c>
      <c r="O256" s="71"/>
      <c r="P256" s="197">
        <f>O256*H256</f>
        <v>0</v>
      </c>
      <c r="Q256" s="197">
        <v>0</v>
      </c>
      <c r="R256" s="197">
        <f>Q256*H256</f>
        <v>0</v>
      </c>
      <c r="S256" s="197">
        <v>0</v>
      </c>
      <c r="T256" s="19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9" t="s">
        <v>96</v>
      </c>
      <c r="AT256" s="199" t="s">
        <v>147</v>
      </c>
      <c r="AU256" s="199" t="s">
        <v>89</v>
      </c>
      <c r="AY256" s="17" t="s">
        <v>145</v>
      </c>
      <c r="BE256" s="200">
        <f>IF(N256="základní",J256,0)</f>
        <v>0</v>
      </c>
      <c r="BF256" s="200">
        <f>IF(N256="snížená",J256,0)</f>
        <v>0</v>
      </c>
      <c r="BG256" s="200">
        <f>IF(N256="zákl. přenesená",J256,0)</f>
        <v>0</v>
      </c>
      <c r="BH256" s="200">
        <f>IF(N256="sníž. přenesená",J256,0)</f>
        <v>0</v>
      </c>
      <c r="BI256" s="200">
        <f>IF(N256="nulová",J256,0)</f>
        <v>0</v>
      </c>
      <c r="BJ256" s="17" t="s">
        <v>84</v>
      </c>
      <c r="BK256" s="200">
        <f>ROUND(I256*H256,2)</f>
        <v>0</v>
      </c>
      <c r="BL256" s="17" t="s">
        <v>96</v>
      </c>
      <c r="BM256" s="199" t="s">
        <v>279</v>
      </c>
    </row>
    <row r="257" spans="2:51" s="13" customFormat="1" ht="10.2">
      <c r="B257" s="201"/>
      <c r="C257" s="202"/>
      <c r="D257" s="203" t="s">
        <v>152</v>
      </c>
      <c r="E257" s="204" t="s">
        <v>1</v>
      </c>
      <c r="F257" s="205" t="s">
        <v>280</v>
      </c>
      <c r="G257" s="202"/>
      <c r="H257" s="204" t="s">
        <v>1</v>
      </c>
      <c r="I257" s="206"/>
      <c r="J257" s="202"/>
      <c r="K257" s="202"/>
      <c r="L257" s="207"/>
      <c r="M257" s="208"/>
      <c r="N257" s="209"/>
      <c r="O257" s="209"/>
      <c r="P257" s="209"/>
      <c r="Q257" s="209"/>
      <c r="R257" s="209"/>
      <c r="S257" s="209"/>
      <c r="T257" s="210"/>
      <c r="AT257" s="211" t="s">
        <v>152</v>
      </c>
      <c r="AU257" s="211" t="s">
        <v>89</v>
      </c>
      <c r="AV257" s="13" t="s">
        <v>84</v>
      </c>
      <c r="AW257" s="13" t="s">
        <v>33</v>
      </c>
      <c r="AX257" s="13" t="s">
        <v>79</v>
      </c>
      <c r="AY257" s="211" t="s">
        <v>145</v>
      </c>
    </row>
    <row r="258" spans="2:51" s="14" customFormat="1" ht="10.2">
      <c r="B258" s="212"/>
      <c r="C258" s="213"/>
      <c r="D258" s="203" t="s">
        <v>152</v>
      </c>
      <c r="E258" s="214" t="s">
        <v>1</v>
      </c>
      <c r="F258" s="215" t="s">
        <v>281</v>
      </c>
      <c r="G258" s="213"/>
      <c r="H258" s="216">
        <v>572</v>
      </c>
      <c r="I258" s="217"/>
      <c r="J258" s="213"/>
      <c r="K258" s="213"/>
      <c r="L258" s="218"/>
      <c r="M258" s="219"/>
      <c r="N258" s="220"/>
      <c r="O258" s="220"/>
      <c r="P258" s="220"/>
      <c r="Q258" s="220"/>
      <c r="R258" s="220"/>
      <c r="S258" s="220"/>
      <c r="T258" s="221"/>
      <c r="AT258" s="222" t="s">
        <v>152</v>
      </c>
      <c r="AU258" s="222" t="s">
        <v>89</v>
      </c>
      <c r="AV258" s="14" t="s">
        <v>89</v>
      </c>
      <c r="AW258" s="14" t="s">
        <v>33</v>
      </c>
      <c r="AX258" s="14" t="s">
        <v>79</v>
      </c>
      <c r="AY258" s="222" t="s">
        <v>145</v>
      </c>
    </row>
    <row r="259" spans="2:51" s="15" customFormat="1" ht="10.2">
      <c r="B259" s="223"/>
      <c r="C259" s="224"/>
      <c r="D259" s="203" t="s">
        <v>152</v>
      </c>
      <c r="E259" s="225" t="s">
        <v>1</v>
      </c>
      <c r="F259" s="226" t="s">
        <v>156</v>
      </c>
      <c r="G259" s="224"/>
      <c r="H259" s="227">
        <v>572</v>
      </c>
      <c r="I259" s="228"/>
      <c r="J259" s="224"/>
      <c r="K259" s="224"/>
      <c r="L259" s="229"/>
      <c r="M259" s="230"/>
      <c r="N259" s="231"/>
      <c r="O259" s="231"/>
      <c r="P259" s="231"/>
      <c r="Q259" s="231"/>
      <c r="R259" s="231"/>
      <c r="S259" s="231"/>
      <c r="T259" s="232"/>
      <c r="AT259" s="233" t="s">
        <v>152</v>
      </c>
      <c r="AU259" s="233" t="s">
        <v>89</v>
      </c>
      <c r="AV259" s="15" t="s">
        <v>96</v>
      </c>
      <c r="AW259" s="15" t="s">
        <v>33</v>
      </c>
      <c r="AX259" s="15" t="s">
        <v>84</v>
      </c>
      <c r="AY259" s="233" t="s">
        <v>145</v>
      </c>
    </row>
    <row r="260" spans="1:65" s="2" customFormat="1" ht="16.5" customHeight="1">
      <c r="A260" s="34"/>
      <c r="B260" s="35"/>
      <c r="C260" s="187" t="s">
        <v>282</v>
      </c>
      <c r="D260" s="187" t="s">
        <v>147</v>
      </c>
      <c r="E260" s="188" t="s">
        <v>283</v>
      </c>
      <c r="F260" s="189" t="s">
        <v>284</v>
      </c>
      <c r="G260" s="190" t="s">
        <v>255</v>
      </c>
      <c r="H260" s="191">
        <v>572</v>
      </c>
      <c r="I260" s="192"/>
      <c r="J260" s="193">
        <f>ROUND(I260*H260,2)</f>
        <v>0</v>
      </c>
      <c r="K260" s="194"/>
      <c r="L260" s="39"/>
      <c r="M260" s="195" t="s">
        <v>1</v>
      </c>
      <c r="N260" s="196" t="s">
        <v>44</v>
      </c>
      <c r="O260" s="71"/>
      <c r="P260" s="197">
        <f>O260*H260</f>
        <v>0</v>
      </c>
      <c r="Q260" s="197">
        <v>0</v>
      </c>
      <c r="R260" s="197">
        <f>Q260*H260</f>
        <v>0</v>
      </c>
      <c r="S260" s="197">
        <v>0</v>
      </c>
      <c r="T260" s="19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9" t="s">
        <v>96</v>
      </c>
      <c r="AT260" s="199" t="s">
        <v>147</v>
      </c>
      <c r="AU260" s="199" t="s">
        <v>89</v>
      </c>
      <c r="AY260" s="17" t="s">
        <v>145</v>
      </c>
      <c r="BE260" s="200">
        <f>IF(N260="základní",J260,0)</f>
        <v>0</v>
      </c>
      <c r="BF260" s="200">
        <f>IF(N260="snížená",J260,0)</f>
        <v>0</v>
      </c>
      <c r="BG260" s="200">
        <f>IF(N260="zákl. přenesená",J260,0)</f>
        <v>0</v>
      </c>
      <c r="BH260" s="200">
        <f>IF(N260="sníž. přenesená",J260,0)</f>
        <v>0</v>
      </c>
      <c r="BI260" s="200">
        <f>IF(N260="nulová",J260,0)</f>
        <v>0</v>
      </c>
      <c r="BJ260" s="17" t="s">
        <v>84</v>
      </c>
      <c r="BK260" s="200">
        <f>ROUND(I260*H260,2)</f>
        <v>0</v>
      </c>
      <c r="BL260" s="17" t="s">
        <v>96</v>
      </c>
      <c r="BM260" s="199" t="s">
        <v>285</v>
      </c>
    </row>
    <row r="261" spans="2:51" s="14" customFormat="1" ht="10.2">
      <c r="B261" s="212"/>
      <c r="C261" s="213"/>
      <c r="D261" s="203" t="s">
        <v>152</v>
      </c>
      <c r="E261" s="214" t="s">
        <v>1</v>
      </c>
      <c r="F261" s="215" t="s">
        <v>286</v>
      </c>
      <c r="G261" s="213"/>
      <c r="H261" s="216">
        <v>572</v>
      </c>
      <c r="I261" s="217"/>
      <c r="J261" s="213"/>
      <c r="K261" s="213"/>
      <c r="L261" s="218"/>
      <c r="M261" s="219"/>
      <c r="N261" s="220"/>
      <c r="O261" s="220"/>
      <c r="P261" s="220"/>
      <c r="Q261" s="220"/>
      <c r="R261" s="220"/>
      <c r="S261" s="220"/>
      <c r="T261" s="221"/>
      <c r="AT261" s="222" t="s">
        <v>152</v>
      </c>
      <c r="AU261" s="222" t="s">
        <v>89</v>
      </c>
      <c r="AV261" s="14" t="s">
        <v>89</v>
      </c>
      <c r="AW261" s="14" t="s">
        <v>33</v>
      </c>
      <c r="AX261" s="14" t="s">
        <v>79</v>
      </c>
      <c r="AY261" s="222" t="s">
        <v>145</v>
      </c>
    </row>
    <row r="262" spans="2:51" s="15" customFormat="1" ht="10.2">
      <c r="B262" s="223"/>
      <c r="C262" s="224"/>
      <c r="D262" s="203" t="s">
        <v>152</v>
      </c>
      <c r="E262" s="225" t="s">
        <v>1</v>
      </c>
      <c r="F262" s="226" t="s">
        <v>156</v>
      </c>
      <c r="G262" s="224"/>
      <c r="H262" s="227">
        <v>572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AT262" s="233" t="s">
        <v>152</v>
      </c>
      <c r="AU262" s="233" t="s">
        <v>89</v>
      </c>
      <c r="AV262" s="15" t="s">
        <v>96</v>
      </c>
      <c r="AW262" s="15" t="s">
        <v>33</v>
      </c>
      <c r="AX262" s="15" t="s">
        <v>84</v>
      </c>
      <c r="AY262" s="233" t="s">
        <v>145</v>
      </c>
    </row>
    <row r="263" spans="1:65" s="2" customFormat="1" ht="16.5" customHeight="1">
      <c r="A263" s="34"/>
      <c r="B263" s="35"/>
      <c r="C263" s="187" t="s">
        <v>287</v>
      </c>
      <c r="D263" s="187" t="s">
        <v>147</v>
      </c>
      <c r="E263" s="188" t="s">
        <v>288</v>
      </c>
      <c r="F263" s="189" t="s">
        <v>289</v>
      </c>
      <c r="G263" s="190" t="s">
        <v>255</v>
      </c>
      <c r="H263" s="191">
        <v>572</v>
      </c>
      <c r="I263" s="192"/>
      <c r="J263" s="193">
        <f>ROUND(I263*H263,2)</f>
        <v>0</v>
      </c>
      <c r="K263" s="194"/>
      <c r="L263" s="39"/>
      <c r="M263" s="195" t="s">
        <v>1</v>
      </c>
      <c r="N263" s="196" t="s">
        <v>44</v>
      </c>
      <c r="O263" s="71"/>
      <c r="P263" s="197">
        <f>O263*H263</f>
        <v>0</v>
      </c>
      <c r="Q263" s="197">
        <v>0</v>
      </c>
      <c r="R263" s="197">
        <f>Q263*H263</f>
        <v>0</v>
      </c>
      <c r="S263" s="197">
        <v>0</v>
      </c>
      <c r="T263" s="19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9" t="s">
        <v>96</v>
      </c>
      <c r="AT263" s="199" t="s">
        <v>147</v>
      </c>
      <c r="AU263" s="199" t="s">
        <v>89</v>
      </c>
      <c r="AY263" s="17" t="s">
        <v>145</v>
      </c>
      <c r="BE263" s="200">
        <f>IF(N263="základní",J263,0)</f>
        <v>0</v>
      </c>
      <c r="BF263" s="200">
        <f>IF(N263="snížená",J263,0)</f>
        <v>0</v>
      </c>
      <c r="BG263" s="200">
        <f>IF(N263="zákl. přenesená",J263,0)</f>
        <v>0</v>
      </c>
      <c r="BH263" s="200">
        <f>IF(N263="sníž. přenesená",J263,0)</f>
        <v>0</v>
      </c>
      <c r="BI263" s="200">
        <f>IF(N263="nulová",J263,0)</f>
        <v>0</v>
      </c>
      <c r="BJ263" s="17" t="s">
        <v>84</v>
      </c>
      <c r="BK263" s="200">
        <f>ROUND(I263*H263,2)</f>
        <v>0</v>
      </c>
      <c r="BL263" s="17" t="s">
        <v>96</v>
      </c>
      <c r="BM263" s="199" t="s">
        <v>290</v>
      </c>
    </row>
    <row r="264" spans="2:51" s="14" customFormat="1" ht="10.2">
      <c r="B264" s="212"/>
      <c r="C264" s="213"/>
      <c r="D264" s="203" t="s">
        <v>152</v>
      </c>
      <c r="E264" s="214" t="s">
        <v>1</v>
      </c>
      <c r="F264" s="215" t="s">
        <v>286</v>
      </c>
      <c r="G264" s="213"/>
      <c r="H264" s="216">
        <v>572</v>
      </c>
      <c r="I264" s="217"/>
      <c r="J264" s="213"/>
      <c r="K264" s="213"/>
      <c r="L264" s="218"/>
      <c r="M264" s="219"/>
      <c r="N264" s="220"/>
      <c r="O264" s="220"/>
      <c r="P264" s="220"/>
      <c r="Q264" s="220"/>
      <c r="R264" s="220"/>
      <c r="S264" s="220"/>
      <c r="T264" s="221"/>
      <c r="AT264" s="222" t="s">
        <v>152</v>
      </c>
      <c r="AU264" s="222" t="s">
        <v>89</v>
      </c>
      <c r="AV264" s="14" t="s">
        <v>89</v>
      </c>
      <c r="AW264" s="14" t="s">
        <v>33</v>
      </c>
      <c r="AX264" s="14" t="s">
        <v>79</v>
      </c>
      <c r="AY264" s="222" t="s">
        <v>145</v>
      </c>
    </row>
    <row r="265" spans="2:51" s="15" customFormat="1" ht="10.2">
      <c r="B265" s="223"/>
      <c r="C265" s="224"/>
      <c r="D265" s="203" t="s">
        <v>152</v>
      </c>
      <c r="E265" s="225" t="s">
        <v>1</v>
      </c>
      <c r="F265" s="226" t="s">
        <v>156</v>
      </c>
      <c r="G265" s="224"/>
      <c r="H265" s="227">
        <v>572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AT265" s="233" t="s">
        <v>152</v>
      </c>
      <c r="AU265" s="233" t="s">
        <v>89</v>
      </c>
      <c r="AV265" s="15" t="s">
        <v>96</v>
      </c>
      <c r="AW265" s="15" t="s">
        <v>33</v>
      </c>
      <c r="AX265" s="15" t="s">
        <v>84</v>
      </c>
      <c r="AY265" s="233" t="s">
        <v>145</v>
      </c>
    </row>
    <row r="266" spans="1:65" s="2" customFormat="1" ht="24.15" customHeight="1">
      <c r="A266" s="34"/>
      <c r="B266" s="35"/>
      <c r="C266" s="187" t="s">
        <v>291</v>
      </c>
      <c r="D266" s="187" t="s">
        <v>147</v>
      </c>
      <c r="E266" s="188" t="s">
        <v>292</v>
      </c>
      <c r="F266" s="189" t="s">
        <v>293</v>
      </c>
      <c r="G266" s="190" t="s">
        <v>255</v>
      </c>
      <c r="H266" s="191">
        <v>1144</v>
      </c>
      <c r="I266" s="192"/>
      <c r="J266" s="193">
        <f>ROUND(I266*H266,2)</f>
        <v>0</v>
      </c>
      <c r="K266" s="194"/>
      <c r="L266" s="39"/>
      <c r="M266" s="195" t="s">
        <v>1</v>
      </c>
      <c r="N266" s="196" t="s">
        <v>44</v>
      </c>
      <c r="O266" s="71"/>
      <c r="P266" s="197">
        <f>O266*H266</f>
        <v>0</v>
      </c>
      <c r="Q266" s="197">
        <v>0.00014</v>
      </c>
      <c r="R266" s="197">
        <f>Q266*H266</f>
        <v>0.16016</v>
      </c>
      <c r="S266" s="197">
        <v>0</v>
      </c>
      <c r="T266" s="19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9" t="s">
        <v>96</v>
      </c>
      <c r="AT266" s="199" t="s">
        <v>147</v>
      </c>
      <c r="AU266" s="199" t="s">
        <v>89</v>
      </c>
      <c r="AY266" s="17" t="s">
        <v>145</v>
      </c>
      <c r="BE266" s="200">
        <f>IF(N266="základní",J266,0)</f>
        <v>0</v>
      </c>
      <c r="BF266" s="200">
        <f>IF(N266="snížená",J266,0)</f>
        <v>0</v>
      </c>
      <c r="BG266" s="200">
        <f>IF(N266="zákl. přenesená",J266,0)</f>
        <v>0</v>
      </c>
      <c r="BH266" s="200">
        <f>IF(N266="sníž. přenesená",J266,0)</f>
        <v>0</v>
      </c>
      <c r="BI266" s="200">
        <f>IF(N266="nulová",J266,0)</f>
        <v>0</v>
      </c>
      <c r="BJ266" s="17" t="s">
        <v>84</v>
      </c>
      <c r="BK266" s="200">
        <f>ROUND(I266*H266,2)</f>
        <v>0</v>
      </c>
      <c r="BL266" s="17" t="s">
        <v>96</v>
      </c>
      <c r="BM266" s="199" t="s">
        <v>294</v>
      </c>
    </row>
    <row r="267" spans="2:51" s="14" customFormat="1" ht="10.2">
      <c r="B267" s="212"/>
      <c r="C267" s="213"/>
      <c r="D267" s="203" t="s">
        <v>152</v>
      </c>
      <c r="E267" s="214" t="s">
        <v>1</v>
      </c>
      <c r="F267" s="215" t="s">
        <v>295</v>
      </c>
      <c r="G267" s="213"/>
      <c r="H267" s="216">
        <v>1144</v>
      </c>
      <c r="I267" s="217"/>
      <c r="J267" s="213"/>
      <c r="K267" s="213"/>
      <c r="L267" s="218"/>
      <c r="M267" s="219"/>
      <c r="N267" s="220"/>
      <c r="O267" s="220"/>
      <c r="P267" s="220"/>
      <c r="Q267" s="220"/>
      <c r="R267" s="220"/>
      <c r="S267" s="220"/>
      <c r="T267" s="221"/>
      <c r="AT267" s="222" t="s">
        <v>152</v>
      </c>
      <c r="AU267" s="222" t="s">
        <v>89</v>
      </c>
      <c r="AV267" s="14" t="s">
        <v>89</v>
      </c>
      <c r="AW267" s="14" t="s">
        <v>33</v>
      </c>
      <c r="AX267" s="14" t="s">
        <v>79</v>
      </c>
      <c r="AY267" s="222" t="s">
        <v>145</v>
      </c>
    </row>
    <row r="268" spans="2:51" s="15" customFormat="1" ht="10.2">
      <c r="B268" s="223"/>
      <c r="C268" s="224"/>
      <c r="D268" s="203" t="s">
        <v>152</v>
      </c>
      <c r="E268" s="225" t="s">
        <v>1</v>
      </c>
      <c r="F268" s="226" t="s">
        <v>156</v>
      </c>
      <c r="G268" s="224"/>
      <c r="H268" s="227">
        <v>1144</v>
      </c>
      <c r="I268" s="228"/>
      <c r="J268" s="224"/>
      <c r="K268" s="224"/>
      <c r="L268" s="229"/>
      <c r="M268" s="230"/>
      <c r="N268" s="231"/>
      <c r="O268" s="231"/>
      <c r="P268" s="231"/>
      <c r="Q268" s="231"/>
      <c r="R268" s="231"/>
      <c r="S268" s="231"/>
      <c r="T268" s="232"/>
      <c r="AT268" s="233" t="s">
        <v>152</v>
      </c>
      <c r="AU268" s="233" t="s">
        <v>89</v>
      </c>
      <c r="AV268" s="15" t="s">
        <v>96</v>
      </c>
      <c r="AW268" s="15" t="s">
        <v>33</v>
      </c>
      <c r="AX268" s="15" t="s">
        <v>84</v>
      </c>
      <c r="AY268" s="233" t="s">
        <v>145</v>
      </c>
    </row>
    <row r="269" spans="1:65" s="2" customFormat="1" ht="24.15" customHeight="1">
      <c r="A269" s="34"/>
      <c r="B269" s="35"/>
      <c r="C269" s="234" t="s">
        <v>296</v>
      </c>
      <c r="D269" s="234" t="s">
        <v>247</v>
      </c>
      <c r="E269" s="235" t="s">
        <v>297</v>
      </c>
      <c r="F269" s="236" t="s">
        <v>298</v>
      </c>
      <c r="G269" s="237" t="s">
        <v>255</v>
      </c>
      <c r="H269" s="238">
        <v>1315.6</v>
      </c>
      <c r="I269" s="239"/>
      <c r="J269" s="240">
        <f>ROUND(I269*H269,2)</f>
        <v>0</v>
      </c>
      <c r="K269" s="241"/>
      <c r="L269" s="242"/>
      <c r="M269" s="243" t="s">
        <v>1</v>
      </c>
      <c r="N269" s="244" t="s">
        <v>44</v>
      </c>
      <c r="O269" s="71"/>
      <c r="P269" s="197">
        <f>O269*H269</f>
        <v>0</v>
      </c>
      <c r="Q269" s="197">
        <v>0.0003</v>
      </c>
      <c r="R269" s="197">
        <f>Q269*H269</f>
        <v>0.3946799999999999</v>
      </c>
      <c r="S269" s="197">
        <v>0</v>
      </c>
      <c r="T269" s="19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9" t="s">
        <v>203</v>
      </c>
      <c r="AT269" s="199" t="s">
        <v>247</v>
      </c>
      <c r="AU269" s="199" t="s">
        <v>89</v>
      </c>
      <c r="AY269" s="17" t="s">
        <v>145</v>
      </c>
      <c r="BE269" s="200">
        <f>IF(N269="základní",J269,0)</f>
        <v>0</v>
      </c>
      <c r="BF269" s="200">
        <f>IF(N269="snížená",J269,0)</f>
        <v>0</v>
      </c>
      <c r="BG269" s="200">
        <f>IF(N269="zákl. přenesená",J269,0)</f>
        <v>0</v>
      </c>
      <c r="BH269" s="200">
        <f>IF(N269="sníž. přenesená",J269,0)</f>
        <v>0</v>
      </c>
      <c r="BI269" s="200">
        <f>IF(N269="nulová",J269,0)</f>
        <v>0</v>
      </c>
      <c r="BJ269" s="17" t="s">
        <v>84</v>
      </c>
      <c r="BK269" s="200">
        <f>ROUND(I269*H269,2)</f>
        <v>0</v>
      </c>
      <c r="BL269" s="17" t="s">
        <v>96</v>
      </c>
      <c r="BM269" s="199" t="s">
        <v>299</v>
      </c>
    </row>
    <row r="270" spans="2:51" s="14" customFormat="1" ht="10.2">
      <c r="B270" s="212"/>
      <c r="C270" s="213"/>
      <c r="D270" s="203" t="s">
        <v>152</v>
      </c>
      <c r="E270" s="214" t="s">
        <v>1</v>
      </c>
      <c r="F270" s="215" t="s">
        <v>300</v>
      </c>
      <c r="G270" s="213"/>
      <c r="H270" s="216">
        <v>1315.6</v>
      </c>
      <c r="I270" s="217"/>
      <c r="J270" s="213"/>
      <c r="K270" s="213"/>
      <c r="L270" s="218"/>
      <c r="M270" s="219"/>
      <c r="N270" s="220"/>
      <c r="O270" s="220"/>
      <c r="P270" s="220"/>
      <c r="Q270" s="220"/>
      <c r="R270" s="220"/>
      <c r="S270" s="220"/>
      <c r="T270" s="221"/>
      <c r="AT270" s="222" t="s">
        <v>152</v>
      </c>
      <c r="AU270" s="222" t="s">
        <v>89</v>
      </c>
      <c r="AV270" s="14" t="s">
        <v>89</v>
      </c>
      <c r="AW270" s="14" t="s">
        <v>33</v>
      </c>
      <c r="AX270" s="14" t="s">
        <v>79</v>
      </c>
      <c r="AY270" s="222" t="s">
        <v>145</v>
      </c>
    </row>
    <row r="271" spans="2:51" s="15" customFormat="1" ht="10.2">
      <c r="B271" s="223"/>
      <c r="C271" s="224"/>
      <c r="D271" s="203" t="s">
        <v>152</v>
      </c>
      <c r="E271" s="225" t="s">
        <v>1</v>
      </c>
      <c r="F271" s="226" t="s">
        <v>156</v>
      </c>
      <c r="G271" s="224"/>
      <c r="H271" s="227">
        <v>1315.6</v>
      </c>
      <c r="I271" s="228"/>
      <c r="J271" s="224"/>
      <c r="K271" s="224"/>
      <c r="L271" s="229"/>
      <c r="M271" s="230"/>
      <c r="N271" s="231"/>
      <c r="O271" s="231"/>
      <c r="P271" s="231"/>
      <c r="Q271" s="231"/>
      <c r="R271" s="231"/>
      <c r="S271" s="231"/>
      <c r="T271" s="232"/>
      <c r="AT271" s="233" t="s">
        <v>152</v>
      </c>
      <c r="AU271" s="233" t="s">
        <v>89</v>
      </c>
      <c r="AV271" s="15" t="s">
        <v>96</v>
      </c>
      <c r="AW271" s="15" t="s">
        <v>33</v>
      </c>
      <c r="AX271" s="15" t="s">
        <v>84</v>
      </c>
      <c r="AY271" s="233" t="s">
        <v>145</v>
      </c>
    </row>
    <row r="272" spans="2:63" s="12" customFormat="1" ht="22.8" customHeight="1">
      <c r="B272" s="171"/>
      <c r="C272" s="172"/>
      <c r="D272" s="173" t="s">
        <v>78</v>
      </c>
      <c r="E272" s="185" t="s">
        <v>93</v>
      </c>
      <c r="F272" s="185" t="s">
        <v>301</v>
      </c>
      <c r="G272" s="172"/>
      <c r="H272" s="172"/>
      <c r="I272" s="175"/>
      <c r="J272" s="186">
        <f>BK272</f>
        <v>0</v>
      </c>
      <c r="K272" s="172"/>
      <c r="L272" s="177"/>
      <c r="M272" s="178"/>
      <c r="N272" s="179"/>
      <c r="O272" s="179"/>
      <c r="P272" s="180">
        <f>SUM(P273:P315)</f>
        <v>0</v>
      </c>
      <c r="Q272" s="179"/>
      <c r="R272" s="180">
        <f>SUM(R273:R315)</f>
        <v>31.617638</v>
      </c>
      <c r="S272" s="179"/>
      <c r="T272" s="181">
        <f>SUM(T273:T315)</f>
        <v>0</v>
      </c>
      <c r="AR272" s="182" t="s">
        <v>84</v>
      </c>
      <c r="AT272" s="183" t="s">
        <v>78</v>
      </c>
      <c r="AU272" s="183" t="s">
        <v>84</v>
      </c>
      <c r="AY272" s="182" t="s">
        <v>145</v>
      </c>
      <c r="BK272" s="184">
        <f>SUM(BK273:BK315)</f>
        <v>0</v>
      </c>
    </row>
    <row r="273" spans="1:65" s="2" customFormat="1" ht="16.5" customHeight="1">
      <c r="A273" s="34"/>
      <c r="B273" s="35"/>
      <c r="C273" s="187" t="s">
        <v>302</v>
      </c>
      <c r="D273" s="187" t="s">
        <v>147</v>
      </c>
      <c r="E273" s="188" t="s">
        <v>303</v>
      </c>
      <c r="F273" s="189" t="s">
        <v>304</v>
      </c>
      <c r="G273" s="190" t="s">
        <v>255</v>
      </c>
      <c r="H273" s="191">
        <v>365</v>
      </c>
      <c r="I273" s="192"/>
      <c r="J273" s="193">
        <f>ROUND(I273*H273,2)</f>
        <v>0</v>
      </c>
      <c r="K273" s="194"/>
      <c r="L273" s="39"/>
      <c r="M273" s="195" t="s">
        <v>1</v>
      </c>
      <c r="N273" s="196" t="s">
        <v>44</v>
      </c>
      <c r="O273" s="71"/>
      <c r="P273" s="197">
        <f>O273*H273</f>
        <v>0</v>
      </c>
      <c r="Q273" s="197">
        <v>0</v>
      </c>
      <c r="R273" s="197">
        <f>Q273*H273</f>
        <v>0</v>
      </c>
      <c r="S273" s="197">
        <v>0</v>
      </c>
      <c r="T273" s="19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96</v>
      </c>
      <c r="AT273" s="199" t="s">
        <v>147</v>
      </c>
      <c r="AU273" s="199" t="s">
        <v>89</v>
      </c>
      <c r="AY273" s="17" t="s">
        <v>145</v>
      </c>
      <c r="BE273" s="200">
        <f>IF(N273="základní",J273,0)</f>
        <v>0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17" t="s">
        <v>84</v>
      </c>
      <c r="BK273" s="200">
        <f>ROUND(I273*H273,2)</f>
        <v>0</v>
      </c>
      <c r="BL273" s="17" t="s">
        <v>96</v>
      </c>
      <c r="BM273" s="199" t="s">
        <v>305</v>
      </c>
    </row>
    <row r="274" spans="2:51" s="14" customFormat="1" ht="20.4">
      <c r="B274" s="212"/>
      <c r="C274" s="213"/>
      <c r="D274" s="203" t="s">
        <v>152</v>
      </c>
      <c r="E274" s="214" t="s">
        <v>1</v>
      </c>
      <c r="F274" s="215" t="s">
        <v>306</v>
      </c>
      <c r="G274" s="213"/>
      <c r="H274" s="216">
        <v>365</v>
      </c>
      <c r="I274" s="217"/>
      <c r="J274" s="213"/>
      <c r="K274" s="213"/>
      <c r="L274" s="218"/>
      <c r="M274" s="219"/>
      <c r="N274" s="220"/>
      <c r="O274" s="220"/>
      <c r="P274" s="220"/>
      <c r="Q274" s="220"/>
      <c r="R274" s="220"/>
      <c r="S274" s="220"/>
      <c r="T274" s="221"/>
      <c r="AT274" s="222" t="s">
        <v>152</v>
      </c>
      <c r="AU274" s="222" t="s">
        <v>89</v>
      </c>
      <c r="AV274" s="14" t="s">
        <v>89</v>
      </c>
      <c r="AW274" s="14" t="s">
        <v>33</v>
      </c>
      <c r="AX274" s="14" t="s">
        <v>79</v>
      </c>
      <c r="AY274" s="222" t="s">
        <v>145</v>
      </c>
    </row>
    <row r="275" spans="2:51" s="15" customFormat="1" ht="10.2">
      <c r="B275" s="223"/>
      <c r="C275" s="224"/>
      <c r="D275" s="203" t="s">
        <v>152</v>
      </c>
      <c r="E275" s="225" t="s">
        <v>1</v>
      </c>
      <c r="F275" s="226" t="s">
        <v>156</v>
      </c>
      <c r="G275" s="224"/>
      <c r="H275" s="227">
        <v>365</v>
      </c>
      <c r="I275" s="228"/>
      <c r="J275" s="224"/>
      <c r="K275" s="224"/>
      <c r="L275" s="229"/>
      <c r="M275" s="230"/>
      <c r="N275" s="231"/>
      <c r="O275" s="231"/>
      <c r="P275" s="231"/>
      <c r="Q275" s="231"/>
      <c r="R275" s="231"/>
      <c r="S275" s="231"/>
      <c r="T275" s="232"/>
      <c r="AT275" s="233" t="s">
        <v>152</v>
      </c>
      <c r="AU275" s="233" t="s">
        <v>89</v>
      </c>
      <c r="AV275" s="15" t="s">
        <v>96</v>
      </c>
      <c r="AW275" s="15" t="s">
        <v>33</v>
      </c>
      <c r="AX275" s="15" t="s">
        <v>84</v>
      </c>
      <c r="AY275" s="233" t="s">
        <v>145</v>
      </c>
    </row>
    <row r="276" spans="1:65" s="2" customFormat="1" ht="24.15" customHeight="1">
      <c r="A276" s="34"/>
      <c r="B276" s="35"/>
      <c r="C276" s="187" t="s">
        <v>307</v>
      </c>
      <c r="D276" s="187" t="s">
        <v>147</v>
      </c>
      <c r="E276" s="188" t="s">
        <v>308</v>
      </c>
      <c r="F276" s="189" t="s">
        <v>309</v>
      </c>
      <c r="G276" s="190" t="s">
        <v>255</v>
      </c>
      <c r="H276" s="191">
        <v>365</v>
      </c>
      <c r="I276" s="192"/>
      <c r="J276" s="193">
        <f>ROUND(I276*H276,2)</f>
        <v>0</v>
      </c>
      <c r="K276" s="194"/>
      <c r="L276" s="39"/>
      <c r="M276" s="195" t="s">
        <v>1</v>
      </c>
      <c r="N276" s="196" t="s">
        <v>44</v>
      </c>
      <c r="O276" s="71"/>
      <c r="P276" s="197">
        <f>O276*H276</f>
        <v>0</v>
      </c>
      <c r="Q276" s="197">
        <v>0</v>
      </c>
      <c r="R276" s="197">
        <f>Q276*H276</f>
        <v>0</v>
      </c>
      <c r="S276" s="197">
        <v>0</v>
      </c>
      <c r="T276" s="19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96</v>
      </c>
      <c r="AT276" s="199" t="s">
        <v>147</v>
      </c>
      <c r="AU276" s="199" t="s">
        <v>89</v>
      </c>
      <c r="AY276" s="17" t="s">
        <v>145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7" t="s">
        <v>84</v>
      </c>
      <c r="BK276" s="200">
        <f>ROUND(I276*H276,2)</f>
        <v>0</v>
      </c>
      <c r="BL276" s="17" t="s">
        <v>96</v>
      </c>
      <c r="BM276" s="199" t="s">
        <v>310</v>
      </c>
    </row>
    <row r="277" spans="2:51" s="14" customFormat="1" ht="10.2">
      <c r="B277" s="212"/>
      <c r="C277" s="213"/>
      <c r="D277" s="203" t="s">
        <v>152</v>
      </c>
      <c r="E277" s="214" t="s">
        <v>1</v>
      </c>
      <c r="F277" s="215" t="s">
        <v>311</v>
      </c>
      <c r="G277" s="213"/>
      <c r="H277" s="216">
        <v>365</v>
      </c>
      <c r="I277" s="217"/>
      <c r="J277" s="213"/>
      <c r="K277" s="213"/>
      <c r="L277" s="218"/>
      <c r="M277" s="219"/>
      <c r="N277" s="220"/>
      <c r="O277" s="220"/>
      <c r="P277" s="220"/>
      <c r="Q277" s="220"/>
      <c r="R277" s="220"/>
      <c r="S277" s="220"/>
      <c r="T277" s="221"/>
      <c r="AT277" s="222" t="s">
        <v>152</v>
      </c>
      <c r="AU277" s="222" t="s">
        <v>89</v>
      </c>
      <c r="AV277" s="14" t="s">
        <v>89</v>
      </c>
      <c r="AW277" s="14" t="s">
        <v>33</v>
      </c>
      <c r="AX277" s="14" t="s">
        <v>79</v>
      </c>
      <c r="AY277" s="222" t="s">
        <v>145</v>
      </c>
    </row>
    <row r="278" spans="2:51" s="15" customFormat="1" ht="10.2">
      <c r="B278" s="223"/>
      <c r="C278" s="224"/>
      <c r="D278" s="203" t="s">
        <v>152</v>
      </c>
      <c r="E278" s="225" t="s">
        <v>1</v>
      </c>
      <c r="F278" s="226" t="s">
        <v>156</v>
      </c>
      <c r="G278" s="224"/>
      <c r="H278" s="227">
        <v>365</v>
      </c>
      <c r="I278" s="228"/>
      <c r="J278" s="224"/>
      <c r="K278" s="224"/>
      <c r="L278" s="229"/>
      <c r="M278" s="230"/>
      <c r="N278" s="231"/>
      <c r="O278" s="231"/>
      <c r="P278" s="231"/>
      <c r="Q278" s="231"/>
      <c r="R278" s="231"/>
      <c r="S278" s="231"/>
      <c r="T278" s="232"/>
      <c r="AT278" s="233" t="s">
        <v>152</v>
      </c>
      <c r="AU278" s="233" t="s">
        <v>89</v>
      </c>
      <c r="AV278" s="15" t="s">
        <v>96</v>
      </c>
      <c r="AW278" s="15" t="s">
        <v>33</v>
      </c>
      <c r="AX278" s="15" t="s">
        <v>84</v>
      </c>
      <c r="AY278" s="233" t="s">
        <v>145</v>
      </c>
    </row>
    <row r="279" spans="1:65" s="2" customFormat="1" ht="24.15" customHeight="1">
      <c r="A279" s="34"/>
      <c r="B279" s="35"/>
      <c r="C279" s="187" t="s">
        <v>312</v>
      </c>
      <c r="D279" s="187" t="s">
        <v>147</v>
      </c>
      <c r="E279" s="188" t="s">
        <v>313</v>
      </c>
      <c r="F279" s="189" t="s">
        <v>314</v>
      </c>
      <c r="G279" s="190" t="s">
        <v>255</v>
      </c>
      <c r="H279" s="191">
        <v>365</v>
      </c>
      <c r="I279" s="192"/>
      <c r="J279" s="193">
        <f>ROUND(I279*H279,2)</f>
        <v>0</v>
      </c>
      <c r="K279" s="194"/>
      <c r="L279" s="39"/>
      <c r="M279" s="195" t="s">
        <v>1</v>
      </c>
      <c r="N279" s="196" t="s">
        <v>44</v>
      </c>
      <c r="O279" s="71"/>
      <c r="P279" s="197">
        <f>O279*H279</f>
        <v>0</v>
      </c>
      <c r="Q279" s="197">
        <v>0</v>
      </c>
      <c r="R279" s="197">
        <f>Q279*H279</f>
        <v>0</v>
      </c>
      <c r="S279" s="197">
        <v>0</v>
      </c>
      <c r="T279" s="198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9" t="s">
        <v>96</v>
      </c>
      <c r="AT279" s="199" t="s">
        <v>147</v>
      </c>
      <c r="AU279" s="199" t="s">
        <v>89</v>
      </c>
      <c r="AY279" s="17" t="s">
        <v>145</v>
      </c>
      <c r="BE279" s="200">
        <f>IF(N279="základní",J279,0)</f>
        <v>0</v>
      </c>
      <c r="BF279" s="200">
        <f>IF(N279="snížená",J279,0)</f>
        <v>0</v>
      </c>
      <c r="BG279" s="200">
        <f>IF(N279="zákl. přenesená",J279,0)</f>
        <v>0</v>
      </c>
      <c r="BH279" s="200">
        <f>IF(N279="sníž. přenesená",J279,0)</f>
        <v>0</v>
      </c>
      <c r="BI279" s="200">
        <f>IF(N279="nulová",J279,0)</f>
        <v>0</v>
      </c>
      <c r="BJ279" s="17" t="s">
        <v>84</v>
      </c>
      <c r="BK279" s="200">
        <f>ROUND(I279*H279,2)</f>
        <v>0</v>
      </c>
      <c r="BL279" s="17" t="s">
        <v>96</v>
      </c>
      <c r="BM279" s="199" t="s">
        <v>315</v>
      </c>
    </row>
    <row r="280" spans="2:51" s="14" customFormat="1" ht="10.2">
      <c r="B280" s="212"/>
      <c r="C280" s="213"/>
      <c r="D280" s="203" t="s">
        <v>152</v>
      </c>
      <c r="E280" s="214" t="s">
        <v>1</v>
      </c>
      <c r="F280" s="215" t="s">
        <v>311</v>
      </c>
      <c r="G280" s="213"/>
      <c r="H280" s="216">
        <v>365</v>
      </c>
      <c r="I280" s="217"/>
      <c r="J280" s="213"/>
      <c r="K280" s="213"/>
      <c r="L280" s="218"/>
      <c r="M280" s="219"/>
      <c r="N280" s="220"/>
      <c r="O280" s="220"/>
      <c r="P280" s="220"/>
      <c r="Q280" s="220"/>
      <c r="R280" s="220"/>
      <c r="S280" s="220"/>
      <c r="T280" s="221"/>
      <c r="AT280" s="222" t="s">
        <v>152</v>
      </c>
      <c r="AU280" s="222" t="s">
        <v>89</v>
      </c>
      <c r="AV280" s="14" t="s">
        <v>89</v>
      </c>
      <c r="AW280" s="14" t="s">
        <v>33</v>
      </c>
      <c r="AX280" s="14" t="s">
        <v>79</v>
      </c>
      <c r="AY280" s="222" t="s">
        <v>145</v>
      </c>
    </row>
    <row r="281" spans="2:51" s="15" customFormat="1" ht="10.2">
      <c r="B281" s="223"/>
      <c r="C281" s="224"/>
      <c r="D281" s="203" t="s">
        <v>152</v>
      </c>
      <c r="E281" s="225" t="s">
        <v>1</v>
      </c>
      <c r="F281" s="226" t="s">
        <v>156</v>
      </c>
      <c r="G281" s="224"/>
      <c r="H281" s="227">
        <v>365</v>
      </c>
      <c r="I281" s="228"/>
      <c r="J281" s="224"/>
      <c r="K281" s="224"/>
      <c r="L281" s="229"/>
      <c r="M281" s="230"/>
      <c r="N281" s="231"/>
      <c r="O281" s="231"/>
      <c r="P281" s="231"/>
      <c r="Q281" s="231"/>
      <c r="R281" s="231"/>
      <c r="S281" s="231"/>
      <c r="T281" s="232"/>
      <c r="AT281" s="233" t="s">
        <v>152</v>
      </c>
      <c r="AU281" s="233" t="s">
        <v>89</v>
      </c>
      <c r="AV281" s="15" t="s">
        <v>96</v>
      </c>
      <c r="AW281" s="15" t="s">
        <v>33</v>
      </c>
      <c r="AX281" s="15" t="s">
        <v>84</v>
      </c>
      <c r="AY281" s="233" t="s">
        <v>145</v>
      </c>
    </row>
    <row r="282" spans="1:65" s="2" customFormat="1" ht="33" customHeight="1">
      <c r="A282" s="34"/>
      <c r="B282" s="35"/>
      <c r="C282" s="187" t="s">
        <v>316</v>
      </c>
      <c r="D282" s="187" t="s">
        <v>147</v>
      </c>
      <c r="E282" s="188" t="s">
        <v>317</v>
      </c>
      <c r="F282" s="189" t="s">
        <v>318</v>
      </c>
      <c r="G282" s="190" t="s">
        <v>255</v>
      </c>
      <c r="H282" s="191">
        <v>365</v>
      </c>
      <c r="I282" s="192"/>
      <c r="J282" s="193">
        <f>ROUND(I282*H282,2)</f>
        <v>0</v>
      </c>
      <c r="K282" s="194"/>
      <c r="L282" s="39"/>
      <c r="M282" s="195" t="s">
        <v>1</v>
      </c>
      <c r="N282" s="196" t="s">
        <v>44</v>
      </c>
      <c r="O282" s="71"/>
      <c r="P282" s="197">
        <f>O282*H282</f>
        <v>0</v>
      </c>
      <c r="Q282" s="197">
        <v>0</v>
      </c>
      <c r="R282" s="197">
        <f>Q282*H282</f>
        <v>0</v>
      </c>
      <c r="S282" s="197">
        <v>0</v>
      </c>
      <c r="T282" s="19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9" t="s">
        <v>96</v>
      </c>
      <c r="AT282" s="199" t="s">
        <v>147</v>
      </c>
      <c r="AU282" s="199" t="s">
        <v>89</v>
      </c>
      <c r="AY282" s="17" t="s">
        <v>145</v>
      </c>
      <c r="BE282" s="200">
        <f>IF(N282="základní",J282,0)</f>
        <v>0</v>
      </c>
      <c r="BF282" s="200">
        <f>IF(N282="snížená",J282,0)</f>
        <v>0</v>
      </c>
      <c r="BG282" s="200">
        <f>IF(N282="zákl. přenesená",J282,0)</f>
        <v>0</v>
      </c>
      <c r="BH282" s="200">
        <f>IF(N282="sníž. přenesená",J282,0)</f>
        <v>0</v>
      </c>
      <c r="BI282" s="200">
        <f>IF(N282="nulová",J282,0)</f>
        <v>0</v>
      </c>
      <c r="BJ282" s="17" t="s">
        <v>84</v>
      </c>
      <c r="BK282" s="200">
        <f>ROUND(I282*H282,2)</f>
        <v>0</v>
      </c>
      <c r="BL282" s="17" t="s">
        <v>96</v>
      </c>
      <c r="BM282" s="199" t="s">
        <v>319</v>
      </c>
    </row>
    <row r="283" spans="2:51" s="14" customFormat="1" ht="10.2">
      <c r="B283" s="212"/>
      <c r="C283" s="213"/>
      <c r="D283" s="203" t="s">
        <v>152</v>
      </c>
      <c r="E283" s="214" t="s">
        <v>1</v>
      </c>
      <c r="F283" s="215" t="s">
        <v>311</v>
      </c>
      <c r="G283" s="213"/>
      <c r="H283" s="216">
        <v>365</v>
      </c>
      <c r="I283" s="217"/>
      <c r="J283" s="213"/>
      <c r="K283" s="213"/>
      <c r="L283" s="218"/>
      <c r="M283" s="219"/>
      <c r="N283" s="220"/>
      <c r="O283" s="220"/>
      <c r="P283" s="220"/>
      <c r="Q283" s="220"/>
      <c r="R283" s="220"/>
      <c r="S283" s="220"/>
      <c r="T283" s="221"/>
      <c r="AT283" s="222" t="s">
        <v>152</v>
      </c>
      <c r="AU283" s="222" t="s">
        <v>89</v>
      </c>
      <c r="AV283" s="14" t="s">
        <v>89</v>
      </c>
      <c r="AW283" s="14" t="s">
        <v>33</v>
      </c>
      <c r="AX283" s="14" t="s">
        <v>79</v>
      </c>
      <c r="AY283" s="222" t="s">
        <v>145</v>
      </c>
    </row>
    <row r="284" spans="2:51" s="15" customFormat="1" ht="10.2">
      <c r="B284" s="223"/>
      <c r="C284" s="224"/>
      <c r="D284" s="203" t="s">
        <v>152</v>
      </c>
      <c r="E284" s="225" t="s">
        <v>1</v>
      </c>
      <c r="F284" s="226" t="s">
        <v>156</v>
      </c>
      <c r="G284" s="224"/>
      <c r="H284" s="227">
        <v>365</v>
      </c>
      <c r="I284" s="228"/>
      <c r="J284" s="224"/>
      <c r="K284" s="224"/>
      <c r="L284" s="229"/>
      <c r="M284" s="230"/>
      <c r="N284" s="231"/>
      <c r="O284" s="231"/>
      <c r="P284" s="231"/>
      <c r="Q284" s="231"/>
      <c r="R284" s="231"/>
      <c r="S284" s="231"/>
      <c r="T284" s="232"/>
      <c r="AT284" s="233" t="s">
        <v>152</v>
      </c>
      <c r="AU284" s="233" t="s">
        <v>89</v>
      </c>
      <c r="AV284" s="15" t="s">
        <v>96</v>
      </c>
      <c r="AW284" s="15" t="s">
        <v>33</v>
      </c>
      <c r="AX284" s="15" t="s">
        <v>84</v>
      </c>
      <c r="AY284" s="233" t="s">
        <v>145</v>
      </c>
    </row>
    <row r="285" spans="1:65" s="2" customFormat="1" ht="24.15" customHeight="1">
      <c r="A285" s="34"/>
      <c r="B285" s="35"/>
      <c r="C285" s="187" t="s">
        <v>320</v>
      </c>
      <c r="D285" s="187" t="s">
        <v>147</v>
      </c>
      <c r="E285" s="188" t="s">
        <v>321</v>
      </c>
      <c r="F285" s="189" t="s">
        <v>322</v>
      </c>
      <c r="G285" s="190" t="s">
        <v>255</v>
      </c>
      <c r="H285" s="191">
        <v>365</v>
      </c>
      <c r="I285" s="192"/>
      <c r="J285" s="193">
        <f>ROUND(I285*H285,2)</f>
        <v>0</v>
      </c>
      <c r="K285" s="194"/>
      <c r="L285" s="39"/>
      <c r="M285" s="195" t="s">
        <v>1</v>
      </c>
      <c r="N285" s="196" t="s">
        <v>44</v>
      </c>
      <c r="O285" s="71"/>
      <c r="P285" s="197">
        <f>O285*H285</f>
        <v>0</v>
      </c>
      <c r="Q285" s="197">
        <v>0</v>
      </c>
      <c r="R285" s="197">
        <f>Q285*H285</f>
        <v>0</v>
      </c>
      <c r="S285" s="197">
        <v>0</v>
      </c>
      <c r="T285" s="19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9" t="s">
        <v>96</v>
      </c>
      <c r="AT285" s="199" t="s">
        <v>147</v>
      </c>
      <c r="AU285" s="199" t="s">
        <v>89</v>
      </c>
      <c r="AY285" s="17" t="s">
        <v>145</v>
      </c>
      <c r="BE285" s="200">
        <f>IF(N285="základní",J285,0)</f>
        <v>0</v>
      </c>
      <c r="BF285" s="200">
        <f>IF(N285="snížená",J285,0)</f>
        <v>0</v>
      </c>
      <c r="BG285" s="200">
        <f>IF(N285="zákl. přenesená",J285,0)</f>
        <v>0</v>
      </c>
      <c r="BH285" s="200">
        <f>IF(N285="sníž. přenesená",J285,0)</f>
        <v>0</v>
      </c>
      <c r="BI285" s="200">
        <f>IF(N285="nulová",J285,0)</f>
        <v>0</v>
      </c>
      <c r="BJ285" s="17" t="s">
        <v>84</v>
      </c>
      <c r="BK285" s="200">
        <f>ROUND(I285*H285,2)</f>
        <v>0</v>
      </c>
      <c r="BL285" s="17" t="s">
        <v>96</v>
      </c>
      <c r="BM285" s="199" t="s">
        <v>323</v>
      </c>
    </row>
    <row r="286" spans="2:51" s="14" customFormat="1" ht="10.2">
      <c r="B286" s="212"/>
      <c r="C286" s="213"/>
      <c r="D286" s="203" t="s">
        <v>152</v>
      </c>
      <c r="E286" s="214" t="s">
        <v>1</v>
      </c>
      <c r="F286" s="215" t="s">
        <v>311</v>
      </c>
      <c r="G286" s="213"/>
      <c r="H286" s="216">
        <v>365</v>
      </c>
      <c r="I286" s="217"/>
      <c r="J286" s="213"/>
      <c r="K286" s="213"/>
      <c r="L286" s="218"/>
      <c r="M286" s="219"/>
      <c r="N286" s="220"/>
      <c r="O286" s="220"/>
      <c r="P286" s="220"/>
      <c r="Q286" s="220"/>
      <c r="R286" s="220"/>
      <c r="S286" s="220"/>
      <c r="T286" s="221"/>
      <c r="AT286" s="222" t="s">
        <v>152</v>
      </c>
      <c r="AU286" s="222" t="s">
        <v>89</v>
      </c>
      <c r="AV286" s="14" t="s">
        <v>89</v>
      </c>
      <c r="AW286" s="14" t="s">
        <v>33</v>
      </c>
      <c r="AX286" s="14" t="s">
        <v>79</v>
      </c>
      <c r="AY286" s="222" t="s">
        <v>145</v>
      </c>
    </row>
    <row r="287" spans="2:51" s="15" customFormat="1" ht="10.2">
      <c r="B287" s="223"/>
      <c r="C287" s="224"/>
      <c r="D287" s="203" t="s">
        <v>152</v>
      </c>
      <c r="E287" s="225" t="s">
        <v>1</v>
      </c>
      <c r="F287" s="226" t="s">
        <v>156</v>
      </c>
      <c r="G287" s="224"/>
      <c r="H287" s="227">
        <v>365</v>
      </c>
      <c r="I287" s="228"/>
      <c r="J287" s="224"/>
      <c r="K287" s="224"/>
      <c r="L287" s="229"/>
      <c r="M287" s="230"/>
      <c r="N287" s="231"/>
      <c r="O287" s="231"/>
      <c r="P287" s="231"/>
      <c r="Q287" s="231"/>
      <c r="R287" s="231"/>
      <c r="S287" s="231"/>
      <c r="T287" s="232"/>
      <c r="AT287" s="233" t="s">
        <v>152</v>
      </c>
      <c r="AU287" s="233" t="s">
        <v>89</v>
      </c>
      <c r="AV287" s="15" t="s">
        <v>96</v>
      </c>
      <c r="AW287" s="15" t="s">
        <v>33</v>
      </c>
      <c r="AX287" s="15" t="s">
        <v>84</v>
      </c>
      <c r="AY287" s="233" t="s">
        <v>145</v>
      </c>
    </row>
    <row r="288" spans="1:65" s="2" customFormat="1" ht="24.15" customHeight="1">
      <c r="A288" s="34"/>
      <c r="B288" s="35"/>
      <c r="C288" s="187" t="s">
        <v>324</v>
      </c>
      <c r="D288" s="187" t="s">
        <v>147</v>
      </c>
      <c r="E288" s="188" t="s">
        <v>325</v>
      </c>
      <c r="F288" s="189" t="s">
        <v>326</v>
      </c>
      <c r="G288" s="190" t="s">
        <v>255</v>
      </c>
      <c r="H288" s="191">
        <v>365</v>
      </c>
      <c r="I288" s="192"/>
      <c r="J288" s="193">
        <f>ROUND(I288*H288,2)</f>
        <v>0</v>
      </c>
      <c r="K288" s="194"/>
      <c r="L288" s="39"/>
      <c r="M288" s="195" t="s">
        <v>1</v>
      </c>
      <c r="N288" s="196" t="s">
        <v>44</v>
      </c>
      <c r="O288" s="71"/>
      <c r="P288" s="197">
        <f>O288*H288</f>
        <v>0</v>
      </c>
      <c r="Q288" s="197">
        <v>0</v>
      </c>
      <c r="R288" s="197">
        <f>Q288*H288</f>
        <v>0</v>
      </c>
      <c r="S288" s="197">
        <v>0</v>
      </c>
      <c r="T288" s="19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9" t="s">
        <v>96</v>
      </c>
      <c r="AT288" s="199" t="s">
        <v>147</v>
      </c>
      <c r="AU288" s="199" t="s">
        <v>89</v>
      </c>
      <c r="AY288" s="17" t="s">
        <v>145</v>
      </c>
      <c r="BE288" s="200">
        <f>IF(N288="základní",J288,0)</f>
        <v>0</v>
      </c>
      <c r="BF288" s="200">
        <f>IF(N288="snížená",J288,0)</f>
        <v>0</v>
      </c>
      <c r="BG288" s="200">
        <f>IF(N288="zákl. přenesená",J288,0)</f>
        <v>0</v>
      </c>
      <c r="BH288" s="200">
        <f>IF(N288="sníž. přenesená",J288,0)</f>
        <v>0</v>
      </c>
      <c r="BI288" s="200">
        <f>IF(N288="nulová",J288,0)</f>
        <v>0</v>
      </c>
      <c r="BJ288" s="17" t="s">
        <v>84</v>
      </c>
      <c r="BK288" s="200">
        <f>ROUND(I288*H288,2)</f>
        <v>0</v>
      </c>
      <c r="BL288" s="17" t="s">
        <v>96</v>
      </c>
      <c r="BM288" s="199" t="s">
        <v>327</v>
      </c>
    </row>
    <row r="289" spans="2:51" s="14" customFormat="1" ht="10.2">
      <c r="B289" s="212"/>
      <c r="C289" s="213"/>
      <c r="D289" s="203" t="s">
        <v>152</v>
      </c>
      <c r="E289" s="214" t="s">
        <v>1</v>
      </c>
      <c r="F289" s="215" t="s">
        <v>311</v>
      </c>
      <c r="G289" s="213"/>
      <c r="H289" s="216">
        <v>365</v>
      </c>
      <c r="I289" s="217"/>
      <c r="J289" s="213"/>
      <c r="K289" s="213"/>
      <c r="L289" s="218"/>
      <c r="M289" s="219"/>
      <c r="N289" s="220"/>
      <c r="O289" s="220"/>
      <c r="P289" s="220"/>
      <c r="Q289" s="220"/>
      <c r="R289" s="220"/>
      <c r="S289" s="220"/>
      <c r="T289" s="221"/>
      <c r="AT289" s="222" t="s">
        <v>152</v>
      </c>
      <c r="AU289" s="222" t="s">
        <v>89</v>
      </c>
      <c r="AV289" s="14" t="s">
        <v>89</v>
      </c>
      <c r="AW289" s="14" t="s">
        <v>33</v>
      </c>
      <c r="AX289" s="14" t="s">
        <v>79</v>
      </c>
      <c r="AY289" s="222" t="s">
        <v>145</v>
      </c>
    </row>
    <row r="290" spans="2:51" s="15" customFormat="1" ht="10.2">
      <c r="B290" s="223"/>
      <c r="C290" s="224"/>
      <c r="D290" s="203" t="s">
        <v>152</v>
      </c>
      <c r="E290" s="225" t="s">
        <v>1</v>
      </c>
      <c r="F290" s="226" t="s">
        <v>156</v>
      </c>
      <c r="G290" s="224"/>
      <c r="H290" s="227">
        <v>365</v>
      </c>
      <c r="I290" s="228"/>
      <c r="J290" s="224"/>
      <c r="K290" s="224"/>
      <c r="L290" s="229"/>
      <c r="M290" s="230"/>
      <c r="N290" s="231"/>
      <c r="O290" s="231"/>
      <c r="P290" s="231"/>
      <c r="Q290" s="231"/>
      <c r="R290" s="231"/>
      <c r="S290" s="231"/>
      <c r="T290" s="232"/>
      <c r="AT290" s="233" t="s">
        <v>152</v>
      </c>
      <c r="AU290" s="233" t="s">
        <v>89</v>
      </c>
      <c r="AV290" s="15" t="s">
        <v>96</v>
      </c>
      <c r="AW290" s="15" t="s">
        <v>33</v>
      </c>
      <c r="AX290" s="15" t="s">
        <v>84</v>
      </c>
      <c r="AY290" s="233" t="s">
        <v>145</v>
      </c>
    </row>
    <row r="291" spans="1:65" s="2" customFormat="1" ht="24.15" customHeight="1">
      <c r="A291" s="34"/>
      <c r="B291" s="35"/>
      <c r="C291" s="187" t="s">
        <v>328</v>
      </c>
      <c r="D291" s="187" t="s">
        <v>147</v>
      </c>
      <c r="E291" s="188" t="s">
        <v>321</v>
      </c>
      <c r="F291" s="189" t="s">
        <v>322</v>
      </c>
      <c r="G291" s="190" t="s">
        <v>255</v>
      </c>
      <c r="H291" s="191">
        <v>365</v>
      </c>
      <c r="I291" s="192"/>
      <c r="J291" s="193">
        <f>ROUND(I291*H291,2)</f>
        <v>0</v>
      </c>
      <c r="K291" s="194"/>
      <c r="L291" s="39"/>
      <c r="M291" s="195" t="s">
        <v>1</v>
      </c>
      <c r="N291" s="196" t="s">
        <v>44</v>
      </c>
      <c r="O291" s="71"/>
      <c r="P291" s="197">
        <f>O291*H291</f>
        <v>0</v>
      </c>
      <c r="Q291" s="197">
        <v>0</v>
      </c>
      <c r="R291" s="197">
        <f>Q291*H291</f>
        <v>0</v>
      </c>
      <c r="S291" s="197">
        <v>0</v>
      </c>
      <c r="T291" s="198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9" t="s">
        <v>96</v>
      </c>
      <c r="AT291" s="199" t="s">
        <v>147</v>
      </c>
      <c r="AU291" s="199" t="s">
        <v>89</v>
      </c>
      <c r="AY291" s="17" t="s">
        <v>145</v>
      </c>
      <c r="BE291" s="200">
        <f>IF(N291="základní",J291,0)</f>
        <v>0</v>
      </c>
      <c r="BF291" s="200">
        <f>IF(N291="snížená",J291,0)</f>
        <v>0</v>
      </c>
      <c r="BG291" s="200">
        <f>IF(N291="zákl. přenesená",J291,0)</f>
        <v>0</v>
      </c>
      <c r="BH291" s="200">
        <f>IF(N291="sníž. přenesená",J291,0)</f>
        <v>0</v>
      </c>
      <c r="BI291" s="200">
        <f>IF(N291="nulová",J291,0)</f>
        <v>0</v>
      </c>
      <c r="BJ291" s="17" t="s">
        <v>84</v>
      </c>
      <c r="BK291" s="200">
        <f>ROUND(I291*H291,2)</f>
        <v>0</v>
      </c>
      <c r="BL291" s="17" t="s">
        <v>96</v>
      </c>
      <c r="BM291" s="199" t="s">
        <v>329</v>
      </c>
    </row>
    <row r="292" spans="2:51" s="14" customFormat="1" ht="10.2">
      <c r="B292" s="212"/>
      <c r="C292" s="213"/>
      <c r="D292" s="203" t="s">
        <v>152</v>
      </c>
      <c r="E292" s="214" t="s">
        <v>1</v>
      </c>
      <c r="F292" s="215" t="s">
        <v>311</v>
      </c>
      <c r="G292" s="213"/>
      <c r="H292" s="216">
        <v>365</v>
      </c>
      <c r="I292" s="217"/>
      <c r="J292" s="213"/>
      <c r="K292" s="213"/>
      <c r="L292" s="218"/>
      <c r="M292" s="219"/>
      <c r="N292" s="220"/>
      <c r="O292" s="220"/>
      <c r="P292" s="220"/>
      <c r="Q292" s="220"/>
      <c r="R292" s="220"/>
      <c r="S292" s="220"/>
      <c r="T292" s="221"/>
      <c r="AT292" s="222" t="s">
        <v>152</v>
      </c>
      <c r="AU292" s="222" t="s">
        <v>89</v>
      </c>
      <c r="AV292" s="14" t="s">
        <v>89</v>
      </c>
      <c r="AW292" s="14" t="s">
        <v>33</v>
      </c>
      <c r="AX292" s="14" t="s">
        <v>79</v>
      </c>
      <c r="AY292" s="222" t="s">
        <v>145</v>
      </c>
    </row>
    <row r="293" spans="2:51" s="15" customFormat="1" ht="10.2">
      <c r="B293" s="223"/>
      <c r="C293" s="224"/>
      <c r="D293" s="203" t="s">
        <v>152</v>
      </c>
      <c r="E293" s="225" t="s">
        <v>1</v>
      </c>
      <c r="F293" s="226" t="s">
        <v>156</v>
      </c>
      <c r="G293" s="224"/>
      <c r="H293" s="227">
        <v>365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AT293" s="233" t="s">
        <v>152</v>
      </c>
      <c r="AU293" s="233" t="s">
        <v>89</v>
      </c>
      <c r="AV293" s="15" t="s">
        <v>96</v>
      </c>
      <c r="AW293" s="15" t="s">
        <v>33</v>
      </c>
      <c r="AX293" s="15" t="s">
        <v>84</v>
      </c>
      <c r="AY293" s="233" t="s">
        <v>145</v>
      </c>
    </row>
    <row r="294" spans="1:65" s="2" customFormat="1" ht="24.15" customHeight="1">
      <c r="A294" s="34"/>
      <c r="B294" s="35"/>
      <c r="C294" s="187" t="s">
        <v>330</v>
      </c>
      <c r="D294" s="187" t="s">
        <v>147</v>
      </c>
      <c r="E294" s="188" t="s">
        <v>331</v>
      </c>
      <c r="F294" s="189" t="s">
        <v>332</v>
      </c>
      <c r="G294" s="190" t="s">
        <v>255</v>
      </c>
      <c r="H294" s="191">
        <v>365</v>
      </c>
      <c r="I294" s="192"/>
      <c r="J294" s="193">
        <f>ROUND(I294*H294,2)</f>
        <v>0</v>
      </c>
      <c r="K294" s="194"/>
      <c r="L294" s="39"/>
      <c r="M294" s="195" t="s">
        <v>1</v>
      </c>
      <c r="N294" s="196" t="s">
        <v>44</v>
      </c>
      <c r="O294" s="71"/>
      <c r="P294" s="197">
        <f>O294*H294</f>
        <v>0</v>
      </c>
      <c r="Q294" s="197">
        <v>0</v>
      </c>
      <c r="R294" s="197">
        <f>Q294*H294</f>
        <v>0</v>
      </c>
      <c r="S294" s="197">
        <v>0</v>
      </c>
      <c r="T294" s="198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9" t="s">
        <v>96</v>
      </c>
      <c r="AT294" s="199" t="s">
        <v>147</v>
      </c>
      <c r="AU294" s="199" t="s">
        <v>89</v>
      </c>
      <c r="AY294" s="17" t="s">
        <v>145</v>
      </c>
      <c r="BE294" s="200">
        <f>IF(N294="základní",J294,0)</f>
        <v>0</v>
      </c>
      <c r="BF294" s="200">
        <f>IF(N294="snížená",J294,0)</f>
        <v>0</v>
      </c>
      <c r="BG294" s="200">
        <f>IF(N294="zákl. přenesená",J294,0)</f>
        <v>0</v>
      </c>
      <c r="BH294" s="200">
        <f>IF(N294="sníž. přenesená",J294,0)</f>
        <v>0</v>
      </c>
      <c r="BI294" s="200">
        <f>IF(N294="nulová",J294,0)</f>
        <v>0</v>
      </c>
      <c r="BJ294" s="17" t="s">
        <v>84</v>
      </c>
      <c r="BK294" s="200">
        <f>ROUND(I294*H294,2)</f>
        <v>0</v>
      </c>
      <c r="BL294" s="17" t="s">
        <v>96</v>
      </c>
      <c r="BM294" s="199" t="s">
        <v>333</v>
      </c>
    </row>
    <row r="295" spans="2:51" s="14" customFormat="1" ht="10.2">
      <c r="B295" s="212"/>
      <c r="C295" s="213"/>
      <c r="D295" s="203" t="s">
        <v>152</v>
      </c>
      <c r="E295" s="214" t="s">
        <v>1</v>
      </c>
      <c r="F295" s="215" t="s">
        <v>311</v>
      </c>
      <c r="G295" s="213"/>
      <c r="H295" s="216">
        <v>365</v>
      </c>
      <c r="I295" s="217"/>
      <c r="J295" s="213"/>
      <c r="K295" s="213"/>
      <c r="L295" s="218"/>
      <c r="M295" s="219"/>
      <c r="N295" s="220"/>
      <c r="O295" s="220"/>
      <c r="P295" s="220"/>
      <c r="Q295" s="220"/>
      <c r="R295" s="220"/>
      <c r="S295" s="220"/>
      <c r="T295" s="221"/>
      <c r="AT295" s="222" t="s">
        <v>152</v>
      </c>
      <c r="AU295" s="222" t="s">
        <v>89</v>
      </c>
      <c r="AV295" s="14" t="s">
        <v>89</v>
      </c>
      <c r="AW295" s="14" t="s">
        <v>33</v>
      </c>
      <c r="AX295" s="14" t="s">
        <v>79</v>
      </c>
      <c r="AY295" s="222" t="s">
        <v>145</v>
      </c>
    </row>
    <row r="296" spans="2:51" s="15" customFormat="1" ht="10.2">
      <c r="B296" s="223"/>
      <c r="C296" s="224"/>
      <c r="D296" s="203" t="s">
        <v>152</v>
      </c>
      <c r="E296" s="225" t="s">
        <v>1</v>
      </c>
      <c r="F296" s="226" t="s">
        <v>156</v>
      </c>
      <c r="G296" s="224"/>
      <c r="H296" s="227">
        <v>365</v>
      </c>
      <c r="I296" s="228"/>
      <c r="J296" s="224"/>
      <c r="K296" s="224"/>
      <c r="L296" s="229"/>
      <c r="M296" s="230"/>
      <c r="N296" s="231"/>
      <c r="O296" s="231"/>
      <c r="P296" s="231"/>
      <c r="Q296" s="231"/>
      <c r="R296" s="231"/>
      <c r="S296" s="231"/>
      <c r="T296" s="232"/>
      <c r="AT296" s="233" t="s">
        <v>152</v>
      </c>
      <c r="AU296" s="233" t="s">
        <v>89</v>
      </c>
      <c r="AV296" s="15" t="s">
        <v>96</v>
      </c>
      <c r="AW296" s="15" t="s">
        <v>33</v>
      </c>
      <c r="AX296" s="15" t="s">
        <v>84</v>
      </c>
      <c r="AY296" s="233" t="s">
        <v>145</v>
      </c>
    </row>
    <row r="297" spans="1:65" s="2" customFormat="1" ht="33" customHeight="1">
      <c r="A297" s="34"/>
      <c r="B297" s="35"/>
      <c r="C297" s="187" t="s">
        <v>334</v>
      </c>
      <c r="D297" s="187" t="s">
        <v>147</v>
      </c>
      <c r="E297" s="188" t="s">
        <v>335</v>
      </c>
      <c r="F297" s="189" t="s">
        <v>336</v>
      </c>
      <c r="G297" s="190" t="s">
        <v>337</v>
      </c>
      <c r="H297" s="191">
        <v>91</v>
      </c>
      <c r="I297" s="192"/>
      <c r="J297" s="193">
        <f>ROUND(I297*H297,2)</f>
        <v>0</v>
      </c>
      <c r="K297" s="194"/>
      <c r="L297" s="39"/>
      <c r="M297" s="195" t="s">
        <v>1</v>
      </c>
      <c r="N297" s="196" t="s">
        <v>44</v>
      </c>
      <c r="O297" s="71"/>
      <c r="P297" s="197">
        <f>O297*H297</f>
        <v>0</v>
      </c>
      <c r="Q297" s="197">
        <v>0.1554</v>
      </c>
      <c r="R297" s="197">
        <f>Q297*H297</f>
        <v>14.1414</v>
      </c>
      <c r="S297" s="197">
        <v>0</v>
      </c>
      <c r="T297" s="198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9" t="s">
        <v>96</v>
      </c>
      <c r="AT297" s="199" t="s">
        <v>147</v>
      </c>
      <c r="AU297" s="199" t="s">
        <v>89</v>
      </c>
      <c r="AY297" s="17" t="s">
        <v>145</v>
      </c>
      <c r="BE297" s="200">
        <f>IF(N297="základní",J297,0)</f>
        <v>0</v>
      </c>
      <c r="BF297" s="200">
        <f>IF(N297="snížená",J297,0)</f>
        <v>0</v>
      </c>
      <c r="BG297" s="200">
        <f>IF(N297="zákl. přenesená",J297,0)</f>
        <v>0</v>
      </c>
      <c r="BH297" s="200">
        <f>IF(N297="sníž. přenesená",J297,0)</f>
        <v>0</v>
      </c>
      <c r="BI297" s="200">
        <f>IF(N297="nulová",J297,0)</f>
        <v>0</v>
      </c>
      <c r="BJ297" s="17" t="s">
        <v>84</v>
      </c>
      <c r="BK297" s="200">
        <f>ROUND(I297*H297,2)</f>
        <v>0</v>
      </c>
      <c r="BL297" s="17" t="s">
        <v>96</v>
      </c>
      <c r="BM297" s="199" t="s">
        <v>338</v>
      </c>
    </row>
    <row r="298" spans="2:51" s="14" customFormat="1" ht="10.2">
      <c r="B298" s="212"/>
      <c r="C298" s="213"/>
      <c r="D298" s="203" t="s">
        <v>152</v>
      </c>
      <c r="E298" s="214" t="s">
        <v>1</v>
      </c>
      <c r="F298" s="215" t="s">
        <v>339</v>
      </c>
      <c r="G298" s="213"/>
      <c r="H298" s="216">
        <v>91</v>
      </c>
      <c r="I298" s="217"/>
      <c r="J298" s="213"/>
      <c r="K298" s="213"/>
      <c r="L298" s="218"/>
      <c r="M298" s="219"/>
      <c r="N298" s="220"/>
      <c r="O298" s="220"/>
      <c r="P298" s="220"/>
      <c r="Q298" s="220"/>
      <c r="R298" s="220"/>
      <c r="S298" s="220"/>
      <c r="T298" s="221"/>
      <c r="AT298" s="222" t="s">
        <v>152</v>
      </c>
      <c r="AU298" s="222" t="s">
        <v>89</v>
      </c>
      <c r="AV298" s="14" t="s">
        <v>89</v>
      </c>
      <c r="AW298" s="14" t="s">
        <v>33</v>
      </c>
      <c r="AX298" s="14" t="s">
        <v>79</v>
      </c>
      <c r="AY298" s="222" t="s">
        <v>145</v>
      </c>
    </row>
    <row r="299" spans="2:51" s="15" customFormat="1" ht="10.2">
      <c r="B299" s="223"/>
      <c r="C299" s="224"/>
      <c r="D299" s="203" t="s">
        <v>152</v>
      </c>
      <c r="E299" s="225" t="s">
        <v>1</v>
      </c>
      <c r="F299" s="226" t="s">
        <v>156</v>
      </c>
      <c r="G299" s="224"/>
      <c r="H299" s="227">
        <v>91</v>
      </c>
      <c r="I299" s="228"/>
      <c r="J299" s="224"/>
      <c r="K299" s="224"/>
      <c r="L299" s="229"/>
      <c r="M299" s="230"/>
      <c r="N299" s="231"/>
      <c r="O299" s="231"/>
      <c r="P299" s="231"/>
      <c r="Q299" s="231"/>
      <c r="R299" s="231"/>
      <c r="S299" s="231"/>
      <c r="T299" s="232"/>
      <c r="AT299" s="233" t="s">
        <v>152</v>
      </c>
      <c r="AU299" s="233" t="s">
        <v>89</v>
      </c>
      <c r="AV299" s="15" t="s">
        <v>96</v>
      </c>
      <c r="AW299" s="15" t="s">
        <v>33</v>
      </c>
      <c r="AX299" s="15" t="s">
        <v>84</v>
      </c>
      <c r="AY299" s="233" t="s">
        <v>145</v>
      </c>
    </row>
    <row r="300" spans="1:65" s="2" customFormat="1" ht="16.5" customHeight="1">
      <c r="A300" s="34"/>
      <c r="B300" s="35"/>
      <c r="C300" s="234" t="s">
        <v>340</v>
      </c>
      <c r="D300" s="234" t="s">
        <v>247</v>
      </c>
      <c r="E300" s="235" t="s">
        <v>341</v>
      </c>
      <c r="F300" s="236" t="s">
        <v>342</v>
      </c>
      <c r="G300" s="237" t="s">
        <v>337</v>
      </c>
      <c r="H300" s="238">
        <v>89.89</v>
      </c>
      <c r="I300" s="239"/>
      <c r="J300" s="240">
        <f>ROUND(I300*H300,2)</f>
        <v>0</v>
      </c>
      <c r="K300" s="241"/>
      <c r="L300" s="242"/>
      <c r="M300" s="243" t="s">
        <v>1</v>
      </c>
      <c r="N300" s="244" t="s">
        <v>44</v>
      </c>
      <c r="O300" s="71"/>
      <c r="P300" s="197">
        <f>O300*H300</f>
        <v>0</v>
      </c>
      <c r="Q300" s="197">
        <v>0.081</v>
      </c>
      <c r="R300" s="197">
        <f>Q300*H300</f>
        <v>7.28109</v>
      </c>
      <c r="S300" s="197">
        <v>0</v>
      </c>
      <c r="T300" s="19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9" t="s">
        <v>203</v>
      </c>
      <c r="AT300" s="199" t="s">
        <v>247</v>
      </c>
      <c r="AU300" s="199" t="s">
        <v>89</v>
      </c>
      <c r="AY300" s="17" t="s">
        <v>145</v>
      </c>
      <c r="BE300" s="200">
        <f>IF(N300="základní",J300,0)</f>
        <v>0</v>
      </c>
      <c r="BF300" s="200">
        <f>IF(N300="snížená",J300,0)</f>
        <v>0</v>
      </c>
      <c r="BG300" s="200">
        <f>IF(N300="zákl. přenesená",J300,0)</f>
        <v>0</v>
      </c>
      <c r="BH300" s="200">
        <f>IF(N300="sníž. přenesená",J300,0)</f>
        <v>0</v>
      </c>
      <c r="BI300" s="200">
        <f>IF(N300="nulová",J300,0)</f>
        <v>0</v>
      </c>
      <c r="BJ300" s="17" t="s">
        <v>84</v>
      </c>
      <c r="BK300" s="200">
        <f>ROUND(I300*H300,2)</f>
        <v>0</v>
      </c>
      <c r="BL300" s="17" t="s">
        <v>96</v>
      </c>
      <c r="BM300" s="199" t="s">
        <v>343</v>
      </c>
    </row>
    <row r="301" spans="2:51" s="14" customFormat="1" ht="10.2">
      <c r="B301" s="212"/>
      <c r="C301" s="213"/>
      <c r="D301" s="203" t="s">
        <v>152</v>
      </c>
      <c r="E301" s="214" t="s">
        <v>1</v>
      </c>
      <c r="F301" s="215" t="s">
        <v>344</v>
      </c>
      <c r="G301" s="213"/>
      <c r="H301" s="216">
        <v>89.89</v>
      </c>
      <c r="I301" s="217"/>
      <c r="J301" s="213"/>
      <c r="K301" s="213"/>
      <c r="L301" s="218"/>
      <c r="M301" s="219"/>
      <c r="N301" s="220"/>
      <c r="O301" s="220"/>
      <c r="P301" s="220"/>
      <c r="Q301" s="220"/>
      <c r="R301" s="220"/>
      <c r="S301" s="220"/>
      <c r="T301" s="221"/>
      <c r="AT301" s="222" t="s">
        <v>152</v>
      </c>
      <c r="AU301" s="222" t="s">
        <v>89</v>
      </c>
      <c r="AV301" s="14" t="s">
        <v>89</v>
      </c>
      <c r="AW301" s="14" t="s">
        <v>33</v>
      </c>
      <c r="AX301" s="14" t="s">
        <v>79</v>
      </c>
      <c r="AY301" s="222" t="s">
        <v>145</v>
      </c>
    </row>
    <row r="302" spans="2:51" s="15" customFormat="1" ht="10.2">
      <c r="B302" s="223"/>
      <c r="C302" s="224"/>
      <c r="D302" s="203" t="s">
        <v>152</v>
      </c>
      <c r="E302" s="225" t="s">
        <v>1</v>
      </c>
      <c r="F302" s="226" t="s">
        <v>156</v>
      </c>
      <c r="G302" s="224"/>
      <c r="H302" s="227">
        <v>89.89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AT302" s="233" t="s">
        <v>152</v>
      </c>
      <c r="AU302" s="233" t="s">
        <v>89</v>
      </c>
      <c r="AV302" s="15" t="s">
        <v>96</v>
      </c>
      <c r="AW302" s="15" t="s">
        <v>33</v>
      </c>
      <c r="AX302" s="15" t="s">
        <v>84</v>
      </c>
      <c r="AY302" s="233" t="s">
        <v>145</v>
      </c>
    </row>
    <row r="303" spans="1:65" s="2" customFormat="1" ht="24.15" customHeight="1">
      <c r="A303" s="34"/>
      <c r="B303" s="35"/>
      <c r="C303" s="234" t="s">
        <v>345</v>
      </c>
      <c r="D303" s="234" t="s">
        <v>247</v>
      </c>
      <c r="E303" s="235" t="s">
        <v>346</v>
      </c>
      <c r="F303" s="236" t="s">
        <v>347</v>
      </c>
      <c r="G303" s="237" t="s">
        <v>337</v>
      </c>
      <c r="H303" s="238">
        <v>2.02</v>
      </c>
      <c r="I303" s="239"/>
      <c r="J303" s="240">
        <f>ROUND(I303*H303,2)</f>
        <v>0</v>
      </c>
      <c r="K303" s="241"/>
      <c r="L303" s="242"/>
      <c r="M303" s="243" t="s">
        <v>1</v>
      </c>
      <c r="N303" s="244" t="s">
        <v>44</v>
      </c>
      <c r="O303" s="71"/>
      <c r="P303" s="197">
        <f>O303*H303</f>
        <v>0</v>
      </c>
      <c r="Q303" s="197">
        <v>0.064</v>
      </c>
      <c r="R303" s="197">
        <f>Q303*H303</f>
        <v>0.12928</v>
      </c>
      <c r="S303" s="197">
        <v>0</v>
      </c>
      <c r="T303" s="198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9" t="s">
        <v>203</v>
      </c>
      <c r="AT303" s="199" t="s">
        <v>247</v>
      </c>
      <c r="AU303" s="199" t="s">
        <v>89</v>
      </c>
      <c r="AY303" s="17" t="s">
        <v>145</v>
      </c>
      <c r="BE303" s="200">
        <f>IF(N303="základní",J303,0)</f>
        <v>0</v>
      </c>
      <c r="BF303" s="200">
        <f>IF(N303="snížená",J303,0)</f>
        <v>0</v>
      </c>
      <c r="BG303" s="200">
        <f>IF(N303="zákl. přenesená",J303,0)</f>
        <v>0</v>
      </c>
      <c r="BH303" s="200">
        <f>IF(N303="sníž. přenesená",J303,0)</f>
        <v>0</v>
      </c>
      <c r="BI303" s="200">
        <f>IF(N303="nulová",J303,0)</f>
        <v>0</v>
      </c>
      <c r="BJ303" s="17" t="s">
        <v>84</v>
      </c>
      <c r="BK303" s="200">
        <f>ROUND(I303*H303,2)</f>
        <v>0</v>
      </c>
      <c r="BL303" s="17" t="s">
        <v>96</v>
      </c>
      <c r="BM303" s="199" t="s">
        <v>348</v>
      </c>
    </row>
    <row r="304" spans="2:51" s="14" customFormat="1" ht="10.2">
      <c r="B304" s="212"/>
      <c r="C304" s="213"/>
      <c r="D304" s="203" t="s">
        <v>152</v>
      </c>
      <c r="E304" s="214" t="s">
        <v>1</v>
      </c>
      <c r="F304" s="215" t="s">
        <v>349</v>
      </c>
      <c r="G304" s="213"/>
      <c r="H304" s="216">
        <v>2.02</v>
      </c>
      <c r="I304" s="217"/>
      <c r="J304" s="213"/>
      <c r="K304" s="213"/>
      <c r="L304" s="218"/>
      <c r="M304" s="219"/>
      <c r="N304" s="220"/>
      <c r="O304" s="220"/>
      <c r="P304" s="220"/>
      <c r="Q304" s="220"/>
      <c r="R304" s="220"/>
      <c r="S304" s="220"/>
      <c r="T304" s="221"/>
      <c r="AT304" s="222" t="s">
        <v>152</v>
      </c>
      <c r="AU304" s="222" t="s">
        <v>89</v>
      </c>
      <c r="AV304" s="14" t="s">
        <v>89</v>
      </c>
      <c r="AW304" s="14" t="s">
        <v>33</v>
      </c>
      <c r="AX304" s="14" t="s">
        <v>79</v>
      </c>
      <c r="AY304" s="222" t="s">
        <v>145</v>
      </c>
    </row>
    <row r="305" spans="2:51" s="15" customFormat="1" ht="10.2">
      <c r="B305" s="223"/>
      <c r="C305" s="224"/>
      <c r="D305" s="203" t="s">
        <v>152</v>
      </c>
      <c r="E305" s="225" t="s">
        <v>1</v>
      </c>
      <c r="F305" s="226" t="s">
        <v>156</v>
      </c>
      <c r="G305" s="224"/>
      <c r="H305" s="227">
        <v>2.02</v>
      </c>
      <c r="I305" s="228"/>
      <c r="J305" s="224"/>
      <c r="K305" s="224"/>
      <c r="L305" s="229"/>
      <c r="M305" s="230"/>
      <c r="N305" s="231"/>
      <c r="O305" s="231"/>
      <c r="P305" s="231"/>
      <c r="Q305" s="231"/>
      <c r="R305" s="231"/>
      <c r="S305" s="231"/>
      <c r="T305" s="232"/>
      <c r="AT305" s="233" t="s">
        <v>152</v>
      </c>
      <c r="AU305" s="233" t="s">
        <v>89</v>
      </c>
      <c r="AV305" s="15" t="s">
        <v>96</v>
      </c>
      <c r="AW305" s="15" t="s">
        <v>33</v>
      </c>
      <c r="AX305" s="15" t="s">
        <v>84</v>
      </c>
      <c r="AY305" s="233" t="s">
        <v>145</v>
      </c>
    </row>
    <row r="306" spans="1:65" s="2" customFormat="1" ht="24.15" customHeight="1">
      <c r="A306" s="34"/>
      <c r="B306" s="35"/>
      <c r="C306" s="187" t="s">
        <v>350</v>
      </c>
      <c r="D306" s="187" t="s">
        <v>147</v>
      </c>
      <c r="E306" s="188" t="s">
        <v>351</v>
      </c>
      <c r="F306" s="189" t="s">
        <v>352</v>
      </c>
      <c r="G306" s="190" t="s">
        <v>337</v>
      </c>
      <c r="H306" s="191">
        <v>91</v>
      </c>
      <c r="I306" s="192"/>
      <c r="J306" s="193">
        <f>ROUND(I306*H306,2)</f>
        <v>0</v>
      </c>
      <c r="K306" s="194"/>
      <c r="L306" s="39"/>
      <c r="M306" s="195" t="s">
        <v>1</v>
      </c>
      <c r="N306" s="196" t="s">
        <v>44</v>
      </c>
      <c r="O306" s="71"/>
      <c r="P306" s="197">
        <f>O306*H306</f>
        <v>0</v>
      </c>
      <c r="Q306" s="197">
        <v>0.08978</v>
      </c>
      <c r="R306" s="197">
        <f>Q306*H306</f>
        <v>8.16998</v>
      </c>
      <c r="S306" s="197">
        <v>0</v>
      </c>
      <c r="T306" s="198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9" t="s">
        <v>96</v>
      </c>
      <c r="AT306" s="199" t="s">
        <v>147</v>
      </c>
      <c r="AU306" s="199" t="s">
        <v>89</v>
      </c>
      <c r="AY306" s="17" t="s">
        <v>145</v>
      </c>
      <c r="BE306" s="200">
        <f>IF(N306="základní",J306,0)</f>
        <v>0</v>
      </c>
      <c r="BF306" s="200">
        <f>IF(N306="snížená",J306,0)</f>
        <v>0</v>
      </c>
      <c r="BG306" s="200">
        <f>IF(N306="zákl. přenesená",J306,0)</f>
        <v>0</v>
      </c>
      <c r="BH306" s="200">
        <f>IF(N306="sníž. přenesená",J306,0)</f>
        <v>0</v>
      </c>
      <c r="BI306" s="200">
        <f>IF(N306="nulová",J306,0)</f>
        <v>0</v>
      </c>
      <c r="BJ306" s="17" t="s">
        <v>84</v>
      </c>
      <c r="BK306" s="200">
        <f>ROUND(I306*H306,2)</f>
        <v>0</v>
      </c>
      <c r="BL306" s="17" t="s">
        <v>96</v>
      </c>
      <c r="BM306" s="199" t="s">
        <v>353</v>
      </c>
    </row>
    <row r="307" spans="2:51" s="14" customFormat="1" ht="10.2">
      <c r="B307" s="212"/>
      <c r="C307" s="213"/>
      <c r="D307" s="203" t="s">
        <v>152</v>
      </c>
      <c r="E307" s="214" t="s">
        <v>1</v>
      </c>
      <c r="F307" s="215" t="s">
        <v>354</v>
      </c>
      <c r="G307" s="213"/>
      <c r="H307" s="216">
        <v>91</v>
      </c>
      <c r="I307" s="217"/>
      <c r="J307" s="213"/>
      <c r="K307" s="213"/>
      <c r="L307" s="218"/>
      <c r="M307" s="219"/>
      <c r="N307" s="220"/>
      <c r="O307" s="220"/>
      <c r="P307" s="220"/>
      <c r="Q307" s="220"/>
      <c r="R307" s="220"/>
      <c r="S307" s="220"/>
      <c r="T307" s="221"/>
      <c r="AT307" s="222" t="s">
        <v>152</v>
      </c>
      <c r="AU307" s="222" t="s">
        <v>89</v>
      </c>
      <c r="AV307" s="14" t="s">
        <v>89</v>
      </c>
      <c r="AW307" s="14" t="s">
        <v>33</v>
      </c>
      <c r="AX307" s="14" t="s">
        <v>79</v>
      </c>
      <c r="AY307" s="222" t="s">
        <v>145</v>
      </c>
    </row>
    <row r="308" spans="2:51" s="15" customFormat="1" ht="10.2">
      <c r="B308" s="223"/>
      <c r="C308" s="224"/>
      <c r="D308" s="203" t="s">
        <v>152</v>
      </c>
      <c r="E308" s="225" t="s">
        <v>1</v>
      </c>
      <c r="F308" s="226" t="s">
        <v>156</v>
      </c>
      <c r="G308" s="224"/>
      <c r="H308" s="227">
        <v>91</v>
      </c>
      <c r="I308" s="228"/>
      <c r="J308" s="224"/>
      <c r="K308" s="224"/>
      <c r="L308" s="229"/>
      <c r="M308" s="230"/>
      <c r="N308" s="231"/>
      <c r="O308" s="231"/>
      <c r="P308" s="231"/>
      <c r="Q308" s="231"/>
      <c r="R308" s="231"/>
      <c r="S308" s="231"/>
      <c r="T308" s="232"/>
      <c r="AT308" s="233" t="s">
        <v>152</v>
      </c>
      <c r="AU308" s="233" t="s">
        <v>89</v>
      </c>
      <c r="AV308" s="15" t="s">
        <v>96</v>
      </c>
      <c r="AW308" s="15" t="s">
        <v>33</v>
      </c>
      <c r="AX308" s="15" t="s">
        <v>84</v>
      </c>
      <c r="AY308" s="233" t="s">
        <v>145</v>
      </c>
    </row>
    <row r="309" spans="1:65" s="2" customFormat="1" ht="16.5" customHeight="1">
      <c r="A309" s="34"/>
      <c r="B309" s="35"/>
      <c r="C309" s="234" t="s">
        <v>355</v>
      </c>
      <c r="D309" s="234" t="s">
        <v>247</v>
      </c>
      <c r="E309" s="235" t="s">
        <v>356</v>
      </c>
      <c r="F309" s="236" t="s">
        <v>357</v>
      </c>
      <c r="G309" s="237" t="s">
        <v>255</v>
      </c>
      <c r="H309" s="238">
        <v>9.373</v>
      </c>
      <c r="I309" s="239"/>
      <c r="J309" s="240">
        <f>ROUND(I309*H309,2)</f>
        <v>0</v>
      </c>
      <c r="K309" s="241"/>
      <c r="L309" s="242"/>
      <c r="M309" s="243" t="s">
        <v>1</v>
      </c>
      <c r="N309" s="244" t="s">
        <v>44</v>
      </c>
      <c r="O309" s="71"/>
      <c r="P309" s="197">
        <f>O309*H309</f>
        <v>0</v>
      </c>
      <c r="Q309" s="197">
        <v>0.176</v>
      </c>
      <c r="R309" s="197">
        <f>Q309*H309</f>
        <v>1.6496479999999998</v>
      </c>
      <c r="S309" s="197">
        <v>0</v>
      </c>
      <c r="T309" s="198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9" t="s">
        <v>203</v>
      </c>
      <c r="AT309" s="199" t="s">
        <v>247</v>
      </c>
      <c r="AU309" s="199" t="s">
        <v>89</v>
      </c>
      <c r="AY309" s="17" t="s">
        <v>145</v>
      </c>
      <c r="BE309" s="200">
        <f>IF(N309="základní",J309,0)</f>
        <v>0</v>
      </c>
      <c r="BF309" s="200">
        <f>IF(N309="snížená",J309,0)</f>
        <v>0</v>
      </c>
      <c r="BG309" s="200">
        <f>IF(N309="zákl. přenesená",J309,0)</f>
        <v>0</v>
      </c>
      <c r="BH309" s="200">
        <f>IF(N309="sníž. přenesená",J309,0)</f>
        <v>0</v>
      </c>
      <c r="BI309" s="200">
        <f>IF(N309="nulová",J309,0)</f>
        <v>0</v>
      </c>
      <c r="BJ309" s="17" t="s">
        <v>84</v>
      </c>
      <c r="BK309" s="200">
        <f>ROUND(I309*H309,2)</f>
        <v>0</v>
      </c>
      <c r="BL309" s="17" t="s">
        <v>96</v>
      </c>
      <c r="BM309" s="199" t="s">
        <v>358</v>
      </c>
    </row>
    <row r="310" spans="2:51" s="14" customFormat="1" ht="10.2">
      <c r="B310" s="212"/>
      <c r="C310" s="213"/>
      <c r="D310" s="203" t="s">
        <v>152</v>
      </c>
      <c r="E310" s="214" t="s">
        <v>1</v>
      </c>
      <c r="F310" s="215" t="s">
        <v>359</v>
      </c>
      <c r="G310" s="213"/>
      <c r="H310" s="216">
        <v>9.373</v>
      </c>
      <c r="I310" s="217"/>
      <c r="J310" s="213"/>
      <c r="K310" s="213"/>
      <c r="L310" s="218"/>
      <c r="M310" s="219"/>
      <c r="N310" s="220"/>
      <c r="O310" s="220"/>
      <c r="P310" s="220"/>
      <c r="Q310" s="220"/>
      <c r="R310" s="220"/>
      <c r="S310" s="220"/>
      <c r="T310" s="221"/>
      <c r="AT310" s="222" t="s">
        <v>152</v>
      </c>
      <c r="AU310" s="222" t="s">
        <v>89</v>
      </c>
      <c r="AV310" s="14" t="s">
        <v>89</v>
      </c>
      <c r="AW310" s="14" t="s">
        <v>33</v>
      </c>
      <c r="AX310" s="14" t="s">
        <v>79</v>
      </c>
      <c r="AY310" s="222" t="s">
        <v>145</v>
      </c>
    </row>
    <row r="311" spans="2:51" s="15" customFormat="1" ht="10.2">
      <c r="B311" s="223"/>
      <c r="C311" s="224"/>
      <c r="D311" s="203" t="s">
        <v>152</v>
      </c>
      <c r="E311" s="225" t="s">
        <v>1</v>
      </c>
      <c r="F311" s="226" t="s">
        <v>156</v>
      </c>
      <c r="G311" s="224"/>
      <c r="H311" s="227">
        <v>9.373</v>
      </c>
      <c r="I311" s="228"/>
      <c r="J311" s="224"/>
      <c r="K311" s="224"/>
      <c r="L311" s="229"/>
      <c r="M311" s="230"/>
      <c r="N311" s="231"/>
      <c r="O311" s="231"/>
      <c r="P311" s="231"/>
      <c r="Q311" s="231"/>
      <c r="R311" s="231"/>
      <c r="S311" s="231"/>
      <c r="T311" s="232"/>
      <c r="AT311" s="233" t="s">
        <v>152</v>
      </c>
      <c r="AU311" s="233" t="s">
        <v>89</v>
      </c>
      <c r="AV311" s="15" t="s">
        <v>96</v>
      </c>
      <c r="AW311" s="15" t="s">
        <v>33</v>
      </c>
      <c r="AX311" s="15" t="s">
        <v>84</v>
      </c>
      <c r="AY311" s="233" t="s">
        <v>145</v>
      </c>
    </row>
    <row r="312" spans="1:65" s="2" customFormat="1" ht="16.5" customHeight="1">
      <c r="A312" s="34"/>
      <c r="B312" s="35"/>
      <c r="C312" s="187" t="s">
        <v>360</v>
      </c>
      <c r="D312" s="187" t="s">
        <v>147</v>
      </c>
      <c r="E312" s="188" t="s">
        <v>361</v>
      </c>
      <c r="F312" s="189" t="s">
        <v>362</v>
      </c>
      <c r="G312" s="190" t="s">
        <v>337</v>
      </c>
      <c r="H312" s="191">
        <v>68.4</v>
      </c>
      <c r="I312" s="192"/>
      <c r="J312" s="193">
        <f>ROUND(I312*H312,2)</f>
        <v>0</v>
      </c>
      <c r="K312" s="194"/>
      <c r="L312" s="39"/>
      <c r="M312" s="195" t="s">
        <v>1</v>
      </c>
      <c r="N312" s="196" t="s">
        <v>44</v>
      </c>
      <c r="O312" s="71"/>
      <c r="P312" s="197">
        <f>O312*H312</f>
        <v>0</v>
      </c>
      <c r="Q312" s="197">
        <v>0.0036</v>
      </c>
      <c r="R312" s="197">
        <f>Q312*H312</f>
        <v>0.24624000000000001</v>
      </c>
      <c r="S312" s="197">
        <v>0</v>
      </c>
      <c r="T312" s="198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9" t="s">
        <v>96</v>
      </c>
      <c r="AT312" s="199" t="s">
        <v>147</v>
      </c>
      <c r="AU312" s="199" t="s">
        <v>89</v>
      </c>
      <c r="AY312" s="17" t="s">
        <v>145</v>
      </c>
      <c r="BE312" s="200">
        <f>IF(N312="základní",J312,0)</f>
        <v>0</v>
      </c>
      <c r="BF312" s="200">
        <f>IF(N312="snížená",J312,0)</f>
        <v>0</v>
      </c>
      <c r="BG312" s="200">
        <f>IF(N312="zákl. přenesená",J312,0)</f>
        <v>0</v>
      </c>
      <c r="BH312" s="200">
        <f>IF(N312="sníž. přenesená",J312,0)</f>
        <v>0</v>
      </c>
      <c r="BI312" s="200">
        <f>IF(N312="nulová",J312,0)</f>
        <v>0</v>
      </c>
      <c r="BJ312" s="17" t="s">
        <v>84</v>
      </c>
      <c r="BK312" s="200">
        <f>ROUND(I312*H312,2)</f>
        <v>0</v>
      </c>
      <c r="BL312" s="17" t="s">
        <v>96</v>
      </c>
      <c r="BM312" s="199" t="s">
        <v>363</v>
      </c>
    </row>
    <row r="313" spans="2:51" s="14" customFormat="1" ht="10.2">
      <c r="B313" s="212"/>
      <c r="C313" s="213"/>
      <c r="D313" s="203" t="s">
        <v>152</v>
      </c>
      <c r="E313" s="214" t="s">
        <v>1</v>
      </c>
      <c r="F313" s="215" t="s">
        <v>364</v>
      </c>
      <c r="G313" s="213"/>
      <c r="H313" s="216">
        <v>68.4</v>
      </c>
      <c r="I313" s="217"/>
      <c r="J313" s="213"/>
      <c r="K313" s="213"/>
      <c r="L313" s="218"/>
      <c r="M313" s="219"/>
      <c r="N313" s="220"/>
      <c r="O313" s="220"/>
      <c r="P313" s="220"/>
      <c r="Q313" s="220"/>
      <c r="R313" s="220"/>
      <c r="S313" s="220"/>
      <c r="T313" s="221"/>
      <c r="AT313" s="222" t="s">
        <v>152</v>
      </c>
      <c r="AU313" s="222" t="s">
        <v>89</v>
      </c>
      <c r="AV313" s="14" t="s">
        <v>89</v>
      </c>
      <c r="AW313" s="14" t="s">
        <v>33</v>
      </c>
      <c r="AX313" s="14" t="s">
        <v>79</v>
      </c>
      <c r="AY313" s="222" t="s">
        <v>145</v>
      </c>
    </row>
    <row r="314" spans="2:51" s="15" customFormat="1" ht="10.2">
      <c r="B314" s="223"/>
      <c r="C314" s="224"/>
      <c r="D314" s="203" t="s">
        <v>152</v>
      </c>
      <c r="E314" s="225" t="s">
        <v>1</v>
      </c>
      <c r="F314" s="226" t="s">
        <v>156</v>
      </c>
      <c r="G314" s="224"/>
      <c r="H314" s="227">
        <v>68.4</v>
      </c>
      <c r="I314" s="228"/>
      <c r="J314" s="224"/>
      <c r="K314" s="224"/>
      <c r="L314" s="229"/>
      <c r="M314" s="230"/>
      <c r="N314" s="231"/>
      <c r="O314" s="231"/>
      <c r="P314" s="231"/>
      <c r="Q314" s="231"/>
      <c r="R314" s="231"/>
      <c r="S314" s="231"/>
      <c r="T314" s="232"/>
      <c r="AT314" s="233" t="s">
        <v>152</v>
      </c>
      <c r="AU314" s="233" t="s">
        <v>89</v>
      </c>
      <c r="AV314" s="15" t="s">
        <v>96</v>
      </c>
      <c r="AW314" s="15" t="s">
        <v>33</v>
      </c>
      <c r="AX314" s="15" t="s">
        <v>84</v>
      </c>
      <c r="AY314" s="233" t="s">
        <v>145</v>
      </c>
    </row>
    <row r="315" spans="1:65" s="2" customFormat="1" ht="33" customHeight="1">
      <c r="A315" s="34"/>
      <c r="B315" s="35"/>
      <c r="C315" s="187" t="s">
        <v>365</v>
      </c>
      <c r="D315" s="187" t="s">
        <v>147</v>
      </c>
      <c r="E315" s="188" t="s">
        <v>366</v>
      </c>
      <c r="F315" s="189" t="s">
        <v>367</v>
      </c>
      <c r="G315" s="190" t="s">
        <v>237</v>
      </c>
      <c r="H315" s="191">
        <v>31.618</v>
      </c>
      <c r="I315" s="192"/>
      <c r="J315" s="193">
        <f>ROUND(I315*H315,2)</f>
        <v>0</v>
      </c>
      <c r="K315" s="194"/>
      <c r="L315" s="39"/>
      <c r="M315" s="195" t="s">
        <v>1</v>
      </c>
      <c r="N315" s="196" t="s">
        <v>44</v>
      </c>
      <c r="O315" s="71"/>
      <c r="P315" s="197">
        <f>O315*H315</f>
        <v>0</v>
      </c>
      <c r="Q315" s="197">
        <v>0</v>
      </c>
      <c r="R315" s="197">
        <f>Q315*H315</f>
        <v>0</v>
      </c>
      <c r="S315" s="197">
        <v>0</v>
      </c>
      <c r="T315" s="19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9" t="s">
        <v>96</v>
      </c>
      <c r="AT315" s="199" t="s">
        <v>147</v>
      </c>
      <c r="AU315" s="199" t="s">
        <v>89</v>
      </c>
      <c r="AY315" s="17" t="s">
        <v>145</v>
      </c>
      <c r="BE315" s="200">
        <f>IF(N315="základní",J315,0)</f>
        <v>0</v>
      </c>
      <c r="BF315" s="200">
        <f>IF(N315="snížená",J315,0)</f>
        <v>0</v>
      </c>
      <c r="BG315" s="200">
        <f>IF(N315="zákl. přenesená",J315,0)</f>
        <v>0</v>
      </c>
      <c r="BH315" s="200">
        <f>IF(N315="sníž. přenesená",J315,0)</f>
        <v>0</v>
      </c>
      <c r="BI315" s="200">
        <f>IF(N315="nulová",J315,0)</f>
        <v>0</v>
      </c>
      <c r="BJ315" s="17" t="s">
        <v>84</v>
      </c>
      <c r="BK315" s="200">
        <f>ROUND(I315*H315,2)</f>
        <v>0</v>
      </c>
      <c r="BL315" s="17" t="s">
        <v>96</v>
      </c>
      <c r="BM315" s="199" t="s">
        <v>368</v>
      </c>
    </row>
    <row r="316" spans="2:63" s="12" customFormat="1" ht="22.8" customHeight="1">
      <c r="B316" s="171"/>
      <c r="C316" s="172"/>
      <c r="D316" s="173" t="s">
        <v>78</v>
      </c>
      <c r="E316" s="185" t="s">
        <v>96</v>
      </c>
      <c r="F316" s="185" t="s">
        <v>369</v>
      </c>
      <c r="G316" s="172"/>
      <c r="H316" s="172"/>
      <c r="I316" s="175"/>
      <c r="J316" s="186">
        <f>BK316</f>
        <v>0</v>
      </c>
      <c r="K316" s="172"/>
      <c r="L316" s="177"/>
      <c r="M316" s="178"/>
      <c r="N316" s="179"/>
      <c r="O316" s="179"/>
      <c r="P316" s="180">
        <f>SUM(P317:P329)</f>
        <v>0</v>
      </c>
      <c r="Q316" s="179"/>
      <c r="R316" s="180">
        <f>SUM(R317:R329)</f>
        <v>0.023759999999999996</v>
      </c>
      <c r="S316" s="179"/>
      <c r="T316" s="181">
        <f>SUM(T317:T329)</f>
        <v>0</v>
      </c>
      <c r="AR316" s="182" t="s">
        <v>84</v>
      </c>
      <c r="AT316" s="183" t="s">
        <v>78</v>
      </c>
      <c r="AU316" s="183" t="s">
        <v>84</v>
      </c>
      <c r="AY316" s="182" t="s">
        <v>145</v>
      </c>
      <c r="BK316" s="184">
        <f>SUM(BK317:BK329)</f>
        <v>0</v>
      </c>
    </row>
    <row r="317" spans="1:65" s="2" customFormat="1" ht="24.15" customHeight="1">
      <c r="A317" s="34"/>
      <c r="B317" s="35"/>
      <c r="C317" s="187" t="s">
        <v>370</v>
      </c>
      <c r="D317" s="187" t="s">
        <v>147</v>
      </c>
      <c r="E317" s="188" t="s">
        <v>371</v>
      </c>
      <c r="F317" s="189" t="s">
        <v>372</v>
      </c>
      <c r="G317" s="190" t="s">
        <v>255</v>
      </c>
      <c r="H317" s="191">
        <v>378</v>
      </c>
      <c r="I317" s="192"/>
      <c r="J317" s="193">
        <f>ROUND(I317*H317,2)</f>
        <v>0</v>
      </c>
      <c r="K317" s="194"/>
      <c r="L317" s="39"/>
      <c r="M317" s="195" t="s">
        <v>1</v>
      </c>
      <c r="N317" s="196" t="s">
        <v>44</v>
      </c>
      <c r="O317" s="71"/>
      <c r="P317" s="197">
        <f>O317*H317</f>
        <v>0</v>
      </c>
      <c r="Q317" s="197">
        <v>0</v>
      </c>
      <c r="R317" s="197">
        <f>Q317*H317</f>
        <v>0</v>
      </c>
      <c r="S317" s="197">
        <v>0</v>
      </c>
      <c r="T317" s="198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9" t="s">
        <v>96</v>
      </c>
      <c r="AT317" s="199" t="s">
        <v>147</v>
      </c>
      <c r="AU317" s="199" t="s">
        <v>89</v>
      </c>
      <c r="AY317" s="17" t="s">
        <v>145</v>
      </c>
      <c r="BE317" s="200">
        <f>IF(N317="základní",J317,0)</f>
        <v>0</v>
      </c>
      <c r="BF317" s="200">
        <f>IF(N317="snížená",J317,0)</f>
        <v>0</v>
      </c>
      <c r="BG317" s="200">
        <f>IF(N317="zákl. přenesená",J317,0)</f>
        <v>0</v>
      </c>
      <c r="BH317" s="200">
        <f>IF(N317="sníž. přenesená",J317,0)</f>
        <v>0</v>
      </c>
      <c r="BI317" s="200">
        <f>IF(N317="nulová",J317,0)</f>
        <v>0</v>
      </c>
      <c r="BJ317" s="17" t="s">
        <v>84</v>
      </c>
      <c r="BK317" s="200">
        <f>ROUND(I317*H317,2)</f>
        <v>0</v>
      </c>
      <c r="BL317" s="17" t="s">
        <v>96</v>
      </c>
      <c r="BM317" s="199" t="s">
        <v>373</v>
      </c>
    </row>
    <row r="318" spans="2:51" s="14" customFormat="1" ht="20.4">
      <c r="B318" s="212"/>
      <c r="C318" s="213"/>
      <c r="D318" s="203" t="s">
        <v>152</v>
      </c>
      <c r="E318" s="214" t="s">
        <v>1</v>
      </c>
      <c r="F318" s="215" t="s">
        <v>374</v>
      </c>
      <c r="G318" s="213"/>
      <c r="H318" s="216">
        <v>378</v>
      </c>
      <c r="I318" s="217"/>
      <c r="J318" s="213"/>
      <c r="K318" s="213"/>
      <c r="L318" s="218"/>
      <c r="M318" s="219"/>
      <c r="N318" s="220"/>
      <c r="O318" s="220"/>
      <c r="P318" s="220"/>
      <c r="Q318" s="220"/>
      <c r="R318" s="220"/>
      <c r="S318" s="220"/>
      <c r="T318" s="221"/>
      <c r="AT318" s="222" t="s">
        <v>152</v>
      </c>
      <c r="AU318" s="222" t="s">
        <v>89</v>
      </c>
      <c r="AV318" s="14" t="s">
        <v>89</v>
      </c>
      <c r="AW318" s="14" t="s">
        <v>33</v>
      </c>
      <c r="AX318" s="14" t="s">
        <v>79</v>
      </c>
      <c r="AY318" s="222" t="s">
        <v>145</v>
      </c>
    </row>
    <row r="319" spans="2:51" s="15" customFormat="1" ht="10.2">
      <c r="B319" s="223"/>
      <c r="C319" s="224"/>
      <c r="D319" s="203" t="s">
        <v>152</v>
      </c>
      <c r="E319" s="225" t="s">
        <v>1</v>
      </c>
      <c r="F319" s="226" t="s">
        <v>156</v>
      </c>
      <c r="G319" s="224"/>
      <c r="H319" s="227">
        <v>378</v>
      </c>
      <c r="I319" s="228"/>
      <c r="J319" s="224"/>
      <c r="K319" s="224"/>
      <c r="L319" s="229"/>
      <c r="M319" s="230"/>
      <c r="N319" s="231"/>
      <c r="O319" s="231"/>
      <c r="P319" s="231"/>
      <c r="Q319" s="231"/>
      <c r="R319" s="231"/>
      <c r="S319" s="231"/>
      <c r="T319" s="232"/>
      <c r="AT319" s="233" t="s">
        <v>152</v>
      </c>
      <c r="AU319" s="233" t="s">
        <v>89</v>
      </c>
      <c r="AV319" s="15" t="s">
        <v>96</v>
      </c>
      <c r="AW319" s="15" t="s">
        <v>33</v>
      </c>
      <c r="AX319" s="15" t="s">
        <v>84</v>
      </c>
      <c r="AY319" s="233" t="s">
        <v>145</v>
      </c>
    </row>
    <row r="320" spans="1:65" s="2" customFormat="1" ht="24.15" customHeight="1">
      <c r="A320" s="34"/>
      <c r="B320" s="35"/>
      <c r="C320" s="187" t="s">
        <v>375</v>
      </c>
      <c r="D320" s="187" t="s">
        <v>147</v>
      </c>
      <c r="E320" s="188" t="s">
        <v>321</v>
      </c>
      <c r="F320" s="189" t="s">
        <v>322</v>
      </c>
      <c r="G320" s="190" t="s">
        <v>255</v>
      </c>
      <c r="H320" s="191">
        <v>378</v>
      </c>
      <c r="I320" s="192"/>
      <c r="J320" s="193">
        <f>ROUND(I320*H320,2)</f>
        <v>0</v>
      </c>
      <c r="K320" s="194"/>
      <c r="L320" s="39"/>
      <c r="M320" s="195" t="s">
        <v>1</v>
      </c>
      <c r="N320" s="196" t="s">
        <v>44</v>
      </c>
      <c r="O320" s="71"/>
      <c r="P320" s="197">
        <f>O320*H320</f>
        <v>0</v>
      </c>
      <c r="Q320" s="197">
        <v>0</v>
      </c>
      <c r="R320" s="197">
        <f>Q320*H320</f>
        <v>0</v>
      </c>
      <c r="S320" s="197">
        <v>0</v>
      </c>
      <c r="T320" s="198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9" t="s">
        <v>96</v>
      </c>
      <c r="AT320" s="199" t="s">
        <v>147</v>
      </c>
      <c r="AU320" s="199" t="s">
        <v>89</v>
      </c>
      <c r="AY320" s="17" t="s">
        <v>145</v>
      </c>
      <c r="BE320" s="200">
        <f>IF(N320="základní",J320,0)</f>
        <v>0</v>
      </c>
      <c r="BF320" s="200">
        <f>IF(N320="snížená",J320,0)</f>
        <v>0</v>
      </c>
      <c r="BG320" s="200">
        <f>IF(N320="zákl. přenesená",J320,0)</f>
        <v>0</v>
      </c>
      <c r="BH320" s="200">
        <f>IF(N320="sníž. přenesená",J320,0)</f>
        <v>0</v>
      </c>
      <c r="BI320" s="200">
        <f>IF(N320="nulová",J320,0)</f>
        <v>0</v>
      </c>
      <c r="BJ320" s="17" t="s">
        <v>84</v>
      </c>
      <c r="BK320" s="200">
        <f>ROUND(I320*H320,2)</f>
        <v>0</v>
      </c>
      <c r="BL320" s="17" t="s">
        <v>96</v>
      </c>
      <c r="BM320" s="199" t="s">
        <v>376</v>
      </c>
    </row>
    <row r="321" spans="2:51" s="14" customFormat="1" ht="10.2">
      <c r="B321" s="212"/>
      <c r="C321" s="213"/>
      <c r="D321" s="203" t="s">
        <v>152</v>
      </c>
      <c r="E321" s="214" t="s">
        <v>1</v>
      </c>
      <c r="F321" s="215" t="s">
        <v>377</v>
      </c>
      <c r="G321" s="213"/>
      <c r="H321" s="216">
        <v>378</v>
      </c>
      <c r="I321" s="217"/>
      <c r="J321" s="213"/>
      <c r="K321" s="213"/>
      <c r="L321" s="218"/>
      <c r="M321" s="219"/>
      <c r="N321" s="220"/>
      <c r="O321" s="220"/>
      <c r="P321" s="220"/>
      <c r="Q321" s="220"/>
      <c r="R321" s="220"/>
      <c r="S321" s="220"/>
      <c r="T321" s="221"/>
      <c r="AT321" s="222" t="s">
        <v>152</v>
      </c>
      <c r="AU321" s="222" t="s">
        <v>89</v>
      </c>
      <c r="AV321" s="14" t="s">
        <v>89</v>
      </c>
      <c r="AW321" s="14" t="s">
        <v>33</v>
      </c>
      <c r="AX321" s="14" t="s">
        <v>79</v>
      </c>
      <c r="AY321" s="222" t="s">
        <v>145</v>
      </c>
    </row>
    <row r="322" spans="2:51" s="15" customFormat="1" ht="10.2">
      <c r="B322" s="223"/>
      <c r="C322" s="224"/>
      <c r="D322" s="203" t="s">
        <v>152</v>
      </c>
      <c r="E322" s="225" t="s">
        <v>1</v>
      </c>
      <c r="F322" s="226" t="s">
        <v>156</v>
      </c>
      <c r="G322" s="224"/>
      <c r="H322" s="227">
        <v>378</v>
      </c>
      <c r="I322" s="228"/>
      <c r="J322" s="224"/>
      <c r="K322" s="224"/>
      <c r="L322" s="229"/>
      <c r="M322" s="230"/>
      <c r="N322" s="231"/>
      <c r="O322" s="231"/>
      <c r="P322" s="231"/>
      <c r="Q322" s="231"/>
      <c r="R322" s="231"/>
      <c r="S322" s="231"/>
      <c r="T322" s="232"/>
      <c r="AT322" s="233" t="s">
        <v>152</v>
      </c>
      <c r="AU322" s="233" t="s">
        <v>89</v>
      </c>
      <c r="AV322" s="15" t="s">
        <v>96</v>
      </c>
      <c r="AW322" s="15" t="s">
        <v>33</v>
      </c>
      <c r="AX322" s="15" t="s">
        <v>84</v>
      </c>
      <c r="AY322" s="233" t="s">
        <v>145</v>
      </c>
    </row>
    <row r="323" spans="1:65" s="2" customFormat="1" ht="24.15" customHeight="1">
      <c r="A323" s="34"/>
      <c r="B323" s="35"/>
      <c r="C323" s="187" t="s">
        <v>378</v>
      </c>
      <c r="D323" s="187" t="s">
        <v>147</v>
      </c>
      <c r="E323" s="188" t="s">
        <v>331</v>
      </c>
      <c r="F323" s="189" t="s">
        <v>332</v>
      </c>
      <c r="G323" s="190" t="s">
        <v>255</v>
      </c>
      <c r="H323" s="191">
        <v>378</v>
      </c>
      <c r="I323" s="192"/>
      <c r="J323" s="193">
        <f>ROUND(I323*H323,2)</f>
        <v>0</v>
      </c>
      <c r="K323" s="194"/>
      <c r="L323" s="39"/>
      <c r="M323" s="195" t="s">
        <v>1</v>
      </c>
      <c r="N323" s="196" t="s">
        <v>44</v>
      </c>
      <c r="O323" s="71"/>
      <c r="P323" s="197">
        <f>O323*H323</f>
        <v>0</v>
      </c>
      <c r="Q323" s="197">
        <v>0</v>
      </c>
      <c r="R323" s="197">
        <f>Q323*H323</f>
        <v>0</v>
      </c>
      <c r="S323" s="197">
        <v>0</v>
      </c>
      <c r="T323" s="198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9" t="s">
        <v>96</v>
      </c>
      <c r="AT323" s="199" t="s">
        <v>147</v>
      </c>
      <c r="AU323" s="199" t="s">
        <v>89</v>
      </c>
      <c r="AY323" s="17" t="s">
        <v>145</v>
      </c>
      <c r="BE323" s="200">
        <f>IF(N323="základní",J323,0)</f>
        <v>0</v>
      </c>
      <c r="BF323" s="200">
        <f>IF(N323="snížená",J323,0)</f>
        <v>0</v>
      </c>
      <c r="BG323" s="200">
        <f>IF(N323="zákl. přenesená",J323,0)</f>
        <v>0</v>
      </c>
      <c r="BH323" s="200">
        <f>IF(N323="sníž. přenesená",J323,0)</f>
        <v>0</v>
      </c>
      <c r="BI323" s="200">
        <f>IF(N323="nulová",J323,0)</f>
        <v>0</v>
      </c>
      <c r="BJ323" s="17" t="s">
        <v>84</v>
      </c>
      <c r="BK323" s="200">
        <f>ROUND(I323*H323,2)</f>
        <v>0</v>
      </c>
      <c r="BL323" s="17" t="s">
        <v>96</v>
      </c>
      <c r="BM323" s="199" t="s">
        <v>379</v>
      </c>
    </row>
    <row r="324" spans="2:51" s="14" customFormat="1" ht="10.2">
      <c r="B324" s="212"/>
      <c r="C324" s="213"/>
      <c r="D324" s="203" t="s">
        <v>152</v>
      </c>
      <c r="E324" s="214" t="s">
        <v>1</v>
      </c>
      <c r="F324" s="215" t="s">
        <v>377</v>
      </c>
      <c r="G324" s="213"/>
      <c r="H324" s="216">
        <v>378</v>
      </c>
      <c r="I324" s="217"/>
      <c r="J324" s="213"/>
      <c r="K324" s="213"/>
      <c r="L324" s="218"/>
      <c r="M324" s="219"/>
      <c r="N324" s="220"/>
      <c r="O324" s="220"/>
      <c r="P324" s="220"/>
      <c r="Q324" s="220"/>
      <c r="R324" s="220"/>
      <c r="S324" s="220"/>
      <c r="T324" s="221"/>
      <c r="AT324" s="222" t="s">
        <v>152</v>
      </c>
      <c r="AU324" s="222" t="s">
        <v>89</v>
      </c>
      <c r="AV324" s="14" t="s">
        <v>89</v>
      </c>
      <c r="AW324" s="14" t="s">
        <v>33</v>
      </c>
      <c r="AX324" s="14" t="s">
        <v>79</v>
      </c>
      <c r="AY324" s="222" t="s">
        <v>145</v>
      </c>
    </row>
    <row r="325" spans="2:51" s="15" customFormat="1" ht="10.2">
      <c r="B325" s="223"/>
      <c r="C325" s="224"/>
      <c r="D325" s="203" t="s">
        <v>152</v>
      </c>
      <c r="E325" s="225" t="s">
        <v>1</v>
      </c>
      <c r="F325" s="226" t="s">
        <v>156</v>
      </c>
      <c r="G325" s="224"/>
      <c r="H325" s="227">
        <v>378</v>
      </c>
      <c r="I325" s="228"/>
      <c r="J325" s="224"/>
      <c r="K325" s="224"/>
      <c r="L325" s="229"/>
      <c r="M325" s="230"/>
      <c r="N325" s="231"/>
      <c r="O325" s="231"/>
      <c r="P325" s="231"/>
      <c r="Q325" s="231"/>
      <c r="R325" s="231"/>
      <c r="S325" s="231"/>
      <c r="T325" s="232"/>
      <c r="AT325" s="233" t="s">
        <v>152</v>
      </c>
      <c r="AU325" s="233" t="s">
        <v>89</v>
      </c>
      <c r="AV325" s="15" t="s">
        <v>96</v>
      </c>
      <c r="AW325" s="15" t="s">
        <v>33</v>
      </c>
      <c r="AX325" s="15" t="s">
        <v>84</v>
      </c>
      <c r="AY325" s="233" t="s">
        <v>145</v>
      </c>
    </row>
    <row r="326" spans="1:65" s="2" customFormat="1" ht="16.5" customHeight="1">
      <c r="A326" s="34"/>
      <c r="B326" s="35"/>
      <c r="C326" s="187" t="s">
        <v>380</v>
      </c>
      <c r="D326" s="187" t="s">
        <v>147</v>
      </c>
      <c r="E326" s="188" t="s">
        <v>361</v>
      </c>
      <c r="F326" s="189" t="s">
        <v>362</v>
      </c>
      <c r="G326" s="190" t="s">
        <v>337</v>
      </c>
      <c r="H326" s="191">
        <v>6.6</v>
      </c>
      <c r="I326" s="192"/>
      <c r="J326" s="193">
        <f>ROUND(I326*H326,2)</f>
        <v>0</v>
      </c>
      <c r="K326" s="194"/>
      <c r="L326" s="39"/>
      <c r="M326" s="195" t="s">
        <v>1</v>
      </c>
      <c r="N326" s="196" t="s">
        <v>44</v>
      </c>
      <c r="O326" s="71"/>
      <c r="P326" s="197">
        <f>O326*H326</f>
        <v>0</v>
      </c>
      <c r="Q326" s="197">
        <v>0.0036</v>
      </c>
      <c r="R326" s="197">
        <f>Q326*H326</f>
        <v>0.023759999999999996</v>
      </c>
      <c r="S326" s="197">
        <v>0</v>
      </c>
      <c r="T326" s="198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9" t="s">
        <v>96</v>
      </c>
      <c r="AT326" s="199" t="s">
        <v>147</v>
      </c>
      <c r="AU326" s="199" t="s">
        <v>89</v>
      </c>
      <c r="AY326" s="17" t="s">
        <v>145</v>
      </c>
      <c r="BE326" s="200">
        <f>IF(N326="základní",J326,0)</f>
        <v>0</v>
      </c>
      <c r="BF326" s="200">
        <f>IF(N326="snížená",J326,0)</f>
        <v>0</v>
      </c>
      <c r="BG326" s="200">
        <f>IF(N326="zákl. přenesená",J326,0)</f>
        <v>0</v>
      </c>
      <c r="BH326" s="200">
        <f>IF(N326="sníž. přenesená",J326,0)</f>
        <v>0</v>
      </c>
      <c r="BI326" s="200">
        <f>IF(N326="nulová",J326,0)</f>
        <v>0</v>
      </c>
      <c r="BJ326" s="17" t="s">
        <v>84</v>
      </c>
      <c r="BK326" s="200">
        <f>ROUND(I326*H326,2)</f>
        <v>0</v>
      </c>
      <c r="BL326" s="17" t="s">
        <v>96</v>
      </c>
      <c r="BM326" s="199" t="s">
        <v>381</v>
      </c>
    </row>
    <row r="327" spans="2:51" s="14" customFormat="1" ht="10.2">
      <c r="B327" s="212"/>
      <c r="C327" s="213"/>
      <c r="D327" s="203" t="s">
        <v>152</v>
      </c>
      <c r="E327" s="214" t="s">
        <v>1</v>
      </c>
      <c r="F327" s="215" t="s">
        <v>382</v>
      </c>
      <c r="G327" s="213"/>
      <c r="H327" s="216">
        <v>6.6</v>
      </c>
      <c r="I327" s="217"/>
      <c r="J327" s="213"/>
      <c r="K327" s="213"/>
      <c r="L327" s="218"/>
      <c r="M327" s="219"/>
      <c r="N327" s="220"/>
      <c r="O327" s="220"/>
      <c r="P327" s="220"/>
      <c r="Q327" s="220"/>
      <c r="R327" s="220"/>
      <c r="S327" s="220"/>
      <c r="T327" s="221"/>
      <c r="AT327" s="222" t="s">
        <v>152</v>
      </c>
      <c r="AU327" s="222" t="s">
        <v>89</v>
      </c>
      <c r="AV327" s="14" t="s">
        <v>89</v>
      </c>
      <c r="AW327" s="14" t="s">
        <v>33</v>
      </c>
      <c r="AX327" s="14" t="s">
        <v>79</v>
      </c>
      <c r="AY327" s="222" t="s">
        <v>145</v>
      </c>
    </row>
    <row r="328" spans="2:51" s="15" customFormat="1" ht="10.2">
      <c r="B328" s="223"/>
      <c r="C328" s="224"/>
      <c r="D328" s="203" t="s">
        <v>152</v>
      </c>
      <c r="E328" s="225" t="s">
        <v>1</v>
      </c>
      <c r="F328" s="226" t="s">
        <v>156</v>
      </c>
      <c r="G328" s="224"/>
      <c r="H328" s="227">
        <v>6.6</v>
      </c>
      <c r="I328" s="228"/>
      <c r="J328" s="224"/>
      <c r="K328" s="224"/>
      <c r="L328" s="229"/>
      <c r="M328" s="230"/>
      <c r="N328" s="231"/>
      <c r="O328" s="231"/>
      <c r="P328" s="231"/>
      <c r="Q328" s="231"/>
      <c r="R328" s="231"/>
      <c r="S328" s="231"/>
      <c r="T328" s="232"/>
      <c r="AT328" s="233" t="s">
        <v>152</v>
      </c>
      <c r="AU328" s="233" t="s">
        <v>89</v>
      </c>
      <c r="AV328" s="15" t="s">
        <v>96</v>
      </c>
      <c r="AW328" s="15" t="s">
        <v>33</v>
      </c>
      <c r="AX328" s="15" t="s">
        <v>84</v>
      </c>
      <c r="AY328" s="233" t="s">
        <v>145</v>
      </c>
    </row>
    <row r="329" spans="1:65" s="2" customFormat="1" ht="33" customHeight="1">
      <c r="A329" s="34"/>
      <c r="B329" s="35"/>
      <c r="C329" s="187" t="s">
        <v>383</v>
      </c>
      <c r="D329" s="187" t="s">
        <v>147</v>
      </c>
      <c r="E329" s="188" t="s">
        <v>366</v>
      </c>
      <c r="F329" s="189" t="s">
        <v>367</v>
      </c>
      <c r="G329" s="190" t="s">
        <v>237</v>
      </c>
      <c r="H329" s="191">
        <v>0.024</v>
      </c>
      <c r="I329" s="192"/>
      <c r="J329" s="193">
        <f>ROUND(I329*H329,2)</f>
        <v>0</v>
      </c>
      <c r="K329" s="194"/>
      <c r="L329" s="39"/>
      <c r="M329" s="195" t="s">
        <v>1</v>
      </c>
      <c r="N329" s="196" t="s">
        <v>44</v>
      </c>
      <c r="O329" s="71"/>
      <c r="P329" s="197">
        <f>O329*H329</f>
        <v>0</v>
      </c>
      <c r="Q329" s="197">
        <v>0</v>
      </c>
      <c r="R329" s="197">
        <f>Q329*H329</f>
        <v>0</v>
      </c>
      <c r="S329" s="197">
        <v>0</v>
      </c>
      <c r="T329" s="198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9" t="s">
        <v>96</v>
      </c>
      <c r="AT329" s="199" t="s">
        <v>147</v>
      </c>
      <c r="AU329" s="199" t="s">
        <v>89</v>
      </c>
      <c r="AY329" s="17" t="s">
        <v>145</v>
      </c>
      <c r="BE329" s="200">
        <f>IF(N329="základní",J329,0)</f>
        <v>0</v>
      </c>
      <c r="BF329" s="200">
        <f>IF(N329="snížená",J329,0)</f>
        <v>0</v>
      </c>
      <c r="BG329" s="200">
        <f>IF(N329="zákl. přenesená",J329,0)</f>
        <v>0</v>
      </c>
      <c r="BH329" s="200">
        <f>IF(N329="sníž. přenesená",J329,0)</f>
        <v>0</v>
      </c>
      <c r="BI329" s="200">
        <f>IF(N329="nulová",J329,0)</f>
        <v>0</v>
      </c>
      <c r="BJ329" s="17" t="s">
        <v>84</v>
      </c>
      <c r="BK329" s="200">
        <f>ROUND(I329*H329,2)</f>
        <v>0</v>
      </c>
      <c r="BL329" s="17" t="s">
        <v>96</v>
      </c>
      <c r="BM329" s="199" t="s">
        <v>384</v>
      </c>
    </row>
    <row r="330" spans="2:63" s="12" customFormat="1" ht="22.8" customHeight="1">
      <c r="B330" s="171"/>
      <c r="C330" s="172"/>
      <c r="D330" s="173" t="s">
        <v>78</v>
      </c>
      <c r="E330" s="185" t="s">
        <v>100</v>
      </c>
      <c r="F330" s="185" t="s">
        <v>385</v>
      </c>
      <c r="G330" s="172"/>
      <c r="H330" s="172"/>
      <c r="I330" s="175"/>
      <c r="J330" s="186">
        <f>BK330</f>
        <v>0</v>
      </c>
      <c r="K330" s="172"/>
      <c r="L330" s="177"/>
      <c r="M330" s="178"/>
      <c r="N330" s="179"/>
      <c r="O330" s="179"/>
      <c r="P330" s="180">
        <f>SUM(P331:P373)</f>
        <v>0</v>
      </c>
      <c r="Q330" s="179"/>
      <c r="R330" s="180">
        <f>SUM(R331:R373)</f>
        <v>8.60549</v>
      </c>
      <c r="S330" s="179"/>
      <c r="T330" s="181">
        <f>SUM(T331:T373)</f>
        <v>0</v>
      </c>
      <c r="AR330" s="182" t="s">
        <v>84</v>
      </c>
      <c r="AT330" s="183" t="s">
        <v>78</v>
      </c>
      <c r="AU330" s="183" t="s">
        <v>84</v>
      </c>
      <c r="AY330" s="182" t="s">
        <v>145</v>
      </c>
      <c r="BK330" s="184">
        <f>SUM(BK331:BK373)</f>
        <v>0</v>
      </c>
    </row>
    <row r="331" spans="1:65" s="2" customFormat="1" ht="16.5" customHeight="1">
      <c r="A331" s="34"/>
      <c r="B331" s="35"/>
      <c r="C331" s="187" t="s">
        <v>386</v>
      </c>
      <c r="D331" s="187" t="s">
        <v>147</v>
      </c>
      <c r="E331" s="188" t="s">
        <v>303</v>
      </c>
      <c r="F331" s="189" t="s">
        <v>304</v>
      </c>
      <c r="G331" s="190" t="s">
        <v>255</v>
      </c>
      <c r="H331" s="191">
        <v>83</v>
      </c>
      <c r="I331" s="192"/>
      <c r="J331" s="193">
        <f>ROUND(I331*H331,2)</f>
        <v>0</v>
      </c>
      <c r="K331" s="194"/>
      <c r="L331" s="39"/>
      <c r="M331" s="195" t="s">
        <v>1</v>
      </c>
      <c r="N331" s="196" t="s">
        <v>44</v>
      </c>
      <c r="O331" s="71"/>
      <c r="P331" s="197">
        <f>O331*H331</f>
        <v>0</v>
      </c>
      <c r="Q331" s="197">
        <v>0</v>
      </c>
      <c r="R331" s="197">
        <f>Q331*H331</f>
        <v>0</v>
      </c>
      <c r="S331" s="197">
        <v>0</v>
      </c>
      <c r="T331" s="19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9" t="s">
        <v>96</v>
      </c>
      <c r="AT331" s="199" t="s">
        <v>147</v>
      </c>
      <c r="AU331" s="199" t="s">
        <v>89</v>
      </c>
      <c r="AY331" s="17" t="s">
        <v>145</v>
      </c>
      <c r="BE331" s="200">
        <f>IF(N331="základní",J331,0)</f>
        <v>0</v>
      </c>
      <c r="BF331" s="200">
        <f>IF(N331="snížená",J331,0)</f>
        <v>0</v>
      </c>
      <c r="BG331" s="200">
        <f>IF(N331="zákl. přenesená",J331,0)</f>
        <v>0</v>
      </c>
      <c r="BH331" s="200">
        <f>IF(N331="sníž. přenesená",J331,0)</f>
        <v>0</v>
      </c>
      <c r="BI331" s="200">
        <f>IF(N331="nulová",J331,0)</f>
        <v>0</v>
      </c>
      <c r="BJ331" s="17" t="s">
        <v>84</v>
      </c>
      <c r="BK331" s="200">
        <f>ROUND(I331*H331,2)</f>
        <v>0</v>
      </c>
      <c r="BL331" s="17" t="s">
        <v>96</v>
      </c>
      <c r="BM331" s="199" t="s">
        <v>387</v>
      </c>
    </row>
    <row r="332" spans="2:51" s="14" customFormat="1" ht="10.2">
      <c r="B332" s="212"/>
      <c r="C332" s="213"/>
      <c r="D332" s="203" t="s">
        <v>152</v>
      </c>
      <c r="E332" s="214" t="s">
        <v>1</v>
      </c>
      <c r="F332" s="215" t="s">
        <v>388</v>
      </c>
      <c r="G332" s="213"/>
      <c r="H332" s="216">
        <v>83</v>
      </c>
      <c r="I332" s="217"/>
      <c r="J332" s="213"/>
      <c r="K332" s="213"/>
      <c r="L332" s="218"/>
      <c r="M332" s="219"/>
      <c r="N332" s="220"/>
      <c r="O332" s="220"/>
      <c r="P332" s="220"/>
      <c r="Q332" s="220"/>
      <c r="R332" s="220"/>
      <c r="S332" s="220"/>
      <c r="T332" s="221"/>
      <c r="AT332" s="222" t="s">
        <v>152</v>
      </c>
      <c r="AU332" s="222" t="s">
        <v>89</v>
      </c>
      <c r="AV332" s="14" t="s">
        <v>89</v>
      </c>
      <c r="AW332" s="14" t="s">
        <v>33</v>
      </c>
      <c r="AX332" s="14" t="s">
        <v>79</v>
      </c>
      <c r="AY332" s="222" t="s">
        <v>145</v>
      </c>
    </row>
    <row r="333" spans="2:51" s="15" customFormat="1" ht="10.2">
      <c r="B333" s="223"/>
      <c r="C333" s="224"/>
      <c r="D333" s="203" t="s">
        <v>152</v>
      </c>
      <c r="E333" s="225" t="s">
        <v>1</v>
      </c>
      <c r="F333" s="226" t="s">
        <v>156</v>
      </c>
      <c r="G333" s="224"/>
      <c r="H333" s="227">
        <v>83</v>
      </c>
      <c r="I333" s="228"/>
      <c r="J333" s="224"/>
      <c r="K333" s="224"/>
      <c r="L333" s="229"/>
      <c r="M333" s="230"/>
      <c r="N333" s="231"/>
      <c r="O333" s="231"/>
      <c r="P333" s="231"/>
      <c r="Q333" s="231"/>
      <c r="R333" s="231"/>
      <c r="S333" s="231"/>
      <c r="T333" s="232"/>
      <c r="AT333" s="233" t="s">
        <v>152</v>
      </c>
      <c r="AU333" s="233" t="s">
        <v>89</v>
      </c>
      <c r="AV333" s="15" t="s">
        <v>96</v>
      </c>
      <c r="AW333" s="15" t="s">
        <v>33</v>
      </c>
      <c r="AX333" s="15" t="s">
        <v>84</v>
      </c>
      <c r="AY333" s="233" t="s">
        <v>145</v>
      </c>
    </row>
    <row r="334" spans="1:65" s="2" customFormat="1" ht="24.15" customHeight="1">
      <c r="A334" s="34"/>
      <c r="B334" s="35"/>
      <c r="C334" s="187" t="s">
        <v>389</v>
      </c>
      <c r="D334" s="187" t="s">
        <v>147</v>
      </c>
      <c r="E334" s="188" t="s">
        <v>308</v>
      </c>
      <c r="F334" s="189" t="s">
        <v>309</v>
      </c>
      <c r="G334" s="190" t="s">
        <v>255</v>
      </c>
      <c r="H334" s="191">
        <v>83</v>
      </c>
      <c r="I334" s="192"/>
      <c r="J334" s="193">
        <f>ROUND(I334*H334,2)</f>
        <v>0</v>
      </c>
      <c r="K334" s="194"/>
      <c r="L334" s="39"/>
      <c r="M334" s="195" t="s">
        <v>1</v>
      </c>
      <c r="N334" s="196" t="s">
        <v>44</v>
      </c>
      <c r="O334" s="71"/>
      <c r="P334" s="197">
        <f>O334*H334</f>
        <v>0</v>
      </c>
      <c r="Q334" s="197">
        <v>0</v>
      </c>
      <c r="R334" s="197">
        <f>Q334*H334</f>
        <v>0</v>
      </c>
      <c r="S334" s="197">
        <v>0</v>
      </c>
      <c r="T334" s="19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9" t="s">
        <v>96</v>
      </c>
      <c r="AT334" s="199" t="s">
        <v>147</v>
      </c>
      <c r="AU334" s="199" t="s">
        <v>89</v>
      </c>
      <c r="AY334" s="17" t="s">
        <v>145</v>
      </c>
      <c r="BE334" s="200">
        <f>IF(N334="základní",J334,0)</f>
        <v>0</v>
      </c>
      <c r="BF334" s="200">
        <f>IF(N334="snížená",J334,0)</f>
        <v>0</v>
      </c>
      <c r="BG334" s="200">
        <f>IF(N334="zákl. přenesená",J334,0)</f>
        <v>0</v>
      </c>
      <c r="BH334" s="200">
        <f>IF(N334="sníž. přenesená",J334,0)</f>
        <v>0</v>
      </c>
      <c r="BI334" s="200">
        <f>IF(N334="nulová",J334,0)</f>
        <v>0</v>
      </c>
      <c r="BJ334" s="17" t="s">
        <v>84</v>
      </c>
      <c r="BK334" s="200">
        <f>ROUND(I334*H334,2)</f>
        <v>0</v>
      </c>
      <c r="BL334" s="17" t="s">
        <v>96</v>
      </c>
      <c r="BM334" s="199" t="s">
        <v>390</v>
      </c>
    </row>
    <row r="335" spans="2:51" s="14" customFormat="1" ht="10.2">
      <c r="B335" s="212"/>
      <c r="C335" s="213"/>
      <c r="D335" s="203" t="s">
        <v>152</v>
      </c>
      <c r="E335" s="214" t="s">
        <v>1</v>
      </c>
      <c r="F335" s="215" t="s">
        <v>391</v>
      </c>
      <c r="G335" s="213"/>
      <c r="H335" s="216">
        <v>83</v>
      </c>
      <c r="I335" s="217"/>
      <c r="J335" s="213"/>
      <c r="K335" s="213"/>
      <c r="L335" s="218"/>
      <c r="M335" s="219"/>
      <c r="N335" s="220"/>
      <c r="O335" s="220"/>
      <c r="P335" s="220"/>
      <c r="Q335" s="220"/>
      <c r="R335" s="220"/>
      <c r="S335" s="220"/>
      <c r="T335" s="221"/>
      <c r="AT335" s="222" t="s">
        <v>152</v>
      </c>
      <c r="AU335" s="222" t="s">
        <v>89</v>
      </c>
      <c r="AV335" s="14" t="s">
        <v>89</v>
      </c>
      <c r="AW335" s="14" t="s">
        <v>33</v>
      </c>
      <c r="AX335" s="14" t="s">
        <v>79</v>
      </c>
      <c r="AY335" s="222" t="s">
        <v>145</v>
      </c>
    </row>
    <row r="336" spans="2:51" s="15" customFormat="1" ht="10.2">
      <c r="B336" s="223"/>
      <c r="C336" s="224"/>
      <c r="D336" s="203" t="s">
        <v>152</v>
      </c>
      <c r="E336" s="225" t="s">
        <v>1</v>
      </c>
      <c r="F336" s="226" t="s">
        <v>156</v>
      </c>
      <c r="G336" s="224"/>
      <c r="H336" s="227">
        <v>83</v>
      </c>
      <c r="I336" s="228"/>
      <c r="J336" s="224"/>
      <c r="K336" s="224"/>
      <c r="L336" s="229"/>
      <c r="M336" s="230"/>
      <c r="N336" s="231"/>
      <c r="O336" s="231"/>
      <c r="P336" s="231"/>
      <c r="Q336" s="231"/>
      <c r="R336" s="231"/>
      <c r="S336" s="231"/>
      <c r="T336" s="232"/>
      <c r="AT336" s="233" t="s">
        <v>152</v>
      </c>
      <c r="AU336" s="233" t="s">
        <v>89</v>
      </c>
      <c r="AV336" s="15" t="s">
        <v>96</v>
      </c>
      <c r="AW336" s="15" t="s">
        <v>33</v>
      </c>
      <c r="AX336" s="15" t="s">
        <v>84</v>
      </c>
      <c r="AY336" s="233" t="s">
        <v>145</v>
      </c>
    </row>
    <row r="337" spans="1:65" s="2" customFormat="1" ht="24.15" customHeight="1">
      <c r="A337" s="34"/>
      <c r="B337" s="35"/>
      <c r="C337" s="187" t="s">
        <v>392</v>
      </c>
      <c r="D337" s="187" t="s">
        <v>147</v>
      </c>
      <c r="E337" s="188" t="s">
        <v>313</v>
      </c>
      <c r="F337" s="189" t="s">
        <v>314</v>
      </c>
      <c r="G337" s="190" t="s">
        <v>255</v>
      </c>
      <c r="H337" s="191">
        <v>83</v>
      </c>
      <c r="I337" s="192"/>
      <c r="J337" s="193">
        <f>ROUND(I337*H337,2)</f>
        <v>0</v>
      </c>
      <c r="K337" s="194"/>
      <c r="L337" s="39"/>
      <c r="M337" s="195" t="s">
        <v>1</v>
      </c>
      <c r="N337" s="196" t="s">
        <v>44</v>
      </c>
      <c r="O337" s="71"/>
      <c r="P337" s="197">
        <f>O337*H337</f>
        <v>0</v>
      </c>
      <c r="Q337" s="197">
        <v>0</v>
      </c>
      <c r="R337" s="197">
        <f>Q337*H337</f>
        <v>0</v>
      </c>
      <c r="S337" s="197">
        <v>0</v>
      </c>
      <c r="T337" s="198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9" t="s">
        <v>96</v>
      </c>
      <c r="AT337" s="199" t="s">
        <v>147</v>
      </c>
      <c r="AU337" s="199" t="s">
        <v>89</v>
      </c>
      <c r="AY337" s="17" t="s">
        <v>145</v>
      </c>
      <c r="BE337" s="200">
        <f>IF(N337="základní",J337,0)</f>
        <v>0</v>
      </c>
      <c r="BF337" s="200">
        <f>IF(N337="snížená",J337,0)</f>
        <v>0</v>
      </c>
      <c r="BG337" s="200">
        <f>IF(N337="zákl. přenesená",J337,0)</f>
        <v>0</v>
      </c>
      <c r="BH337" s="200">
        <f>IF(N337="sníž. přenesená",J337,0)</f>
        <v>0</v>
      </c>
      <c r="BI337" s="200">
        <f>IF(N337="nulová",J337,0)</f>
        <v>0</v>
      </c>
      <c r="BJ337" s="17" t="s">
        <v>84</v>
      </c>
      <c r="BK337" s="200">
        <f>ROUND(I337*H337,2)</f>
        <v>0</v>
      </c>
      <c r="BL337" s="17" t="s">
        <v>96</v>
      </c>
      <c r="BM337" s="199" t="s">
        <v>393</v>
      </c>
    </row>
    <row r="338" spans="2:51" s="14" customFormat="1" ht="10.2">
      <c r="B338" s="212"/>
      <c r="C338" s="213"/>
      <c r="D338" s="203" t="s">
        <v>152</v>
      </c>
      <c r="E338" s="214" t="s">
        <v>1</v>
      </c>
      <c r="F338" s="215" t="s">
        <v>391</v>
      </c>
      <c r="G338" s="213"/>
      <c r="H338" s="216">
        <v>83</v>
      </c>
      <c r="I338" s="217"/>
      <c r="J338" s="213"/>
      <c r="K338" s="213"/>
      <c r="L338" s="218"/>
      <c r="M338" s="219"/>
      <c r="N338" s="220"/>
      <c r="O338" s="220"/>
      <c r="P338" s="220"/>
      <c r="Q338" s="220"/>
      <c r="R338" s="220"/>
      <c r="S338" s="220"/>
      <c r="T338" s="221"/>
      <c r="AT338" s="222" t="s">
        <v>152</v>
      </c>
      <c r="AU338" s="222" t="s">
        <v>89</v>
      </c>
      <c r="AV338" s="14" t="s">
        <v>89</v>
      </c>
      <c r="AW338" s="14" t="s">
        <v>33</v>
      </c>
      <c r="AX338" s="14" t="s">
        <v>79</v>
      </c>
      <c r="AY338" s="222" t="s">
        <v>145</v>
      </c>
    </row>
    <row r="339" spans="2:51" s="15" customFormat="1" ht="10.2">
      <c r="B339" s="223"/>
      <c r="C339" s="224"/>
      <c r="D339" s="203" t="s">
        <v>152</v>
      </c>
      <c r="E339" s="225" t="s">
        <v>1</v>
      </c>
      <c r="F339" s="226" t="s">
        <v>156</v>
      </c>
      <c r="G339" s="224"/>
      <c r="H339" s="227">
        <v>83</v>
      </c>
      <c r="I339" s="228"/>
      <c r="J339" s="224"/>
      <c r="K339" s="224"/>
      <c r="L339" s="229"/>
      <c r="M339" s="230"/>
      <c r="N339" s="231"/>
      <c r="O339" s="231"/>
      <c r="P339" s="231"/>
      <c r="Q339" s="231"/>
      <c r="R339" s="231"/>
      <c r="S339" s="231"/>
      <c r="T339" s="232"/>
      <c r="AT339" s="233" t="s">
        <v>152</v>
      </c>
      <c r="AU339" s="233" t="s">
        <v>89</v>
      </c>
      <c r="AV339" s="15" t="s">
        <v>96</v>
      </c>
      <c r="AW339" s="15" t="s">
        <v>33</v>
      </c>
      <c r="AX339" s="15" t="s">
        <v>84</v>
      </c>
      <c r="AY339" s="233" t="s">
        <v>145</v>
      </c>
    </row>
    <row r="340" spans="1:65" s="2" customFormat="1" ht="33" customHeight="1">
      <c r="A340" s="34"/>
      <c r="B340" s="35"/>
      <c r="C340" s="187" t="s">
        <v>394</v>
      </c>
      <c r="D340" s="187" t="s">
        <v>147</v>
      </c>
      <c r="E340" s="188" t="s">
        <v>317</v>
      </c>
      <c r="F340" s="189" t="s">
        <v>318</v>
      </c>
      <c r="G340" s="190" t="s">
        <v>255</v>
      </c>
      <c r="H340" s="191">
        <v>83</v>
      </c>
      <c r="I340" s="192"/>
      <c r="J340" s="193">
        <f>ROUND(I340*H340,2)</f>
        <v>0</v>
      </c>
      <c r="K340" s="194"/>
      <c r="L340" s="39"/>
      <c r="M340" s="195" t="s">
        <v>1</v>
      </c>
      <c r="N340" s="196" t="s">
        <v>44</v>
      </c>
      <c r="O340" s="71"/>
      <c r="P340" s="197">
        <f>O340*H340</f>
        <v>0</v>
      </c>
      <c r="Q340" s="197">
        <v>0</v>
      </c>
      <c r="R340" s="197">
        <f>Q340*H340</f>
        <v>0</v>
      </c>
      <c r="S340" s="197">
        <v>0</v>
      </c>
      <c r="T340" s="19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9" t="s">
        <v>96</v>
      </c>
      <c r="AT340" s="199" t="s">
        <v>147</v>
      </c>
      <c r="AU340" s="199" t="s">
        <v>89</v>
      </c>
      <c r="AY340" s="17" t="s">
        <v>145</v>
      </c>
      <c r="BE340" s="200">
        <f>IF(N340="základní",J340,0)</f>
        <v>0</v>
      </c>
      <c r="BF340" s="200">
        <f>IF(N340="snížená",J340,0)</f>
        <v>0</v>
      </c>
      <c r="BG340" s="200">
        <f>IF(N340="zákl. přenesená",J340,0)</f>
        <v>0</v>
      </c>
      <c r="BH340" s="200">
        <f>IF(N340="sníž. přenesená",J340,0)</f>
        <v>0</v>
      </c>
      <c r="BI340" s="200">
        <f>IF(N340="nulová",J340,0)</f>
        <v>0</v>
      </c>
      <c r="BJ340" s="17" t="s">
        <v>84</v>
      </c>
      <c r="BK340" s="200">
        <f>ROUND(I340*H340,2)</f>
        <v>0</v>
      </c>
      <c r="BL340" s="17" t="s">
        <v>96</v>
      </c>
      <c r="BM340" s="199" t="s">
        <v>395</v>
      </c>
    </row>
    <row r="341" spans="2:51" s="14" customFormat="1" ht="10.2">
      <c r="B341" s="212"/>
      <c r="C341" s="213"/>
      <c r="D341" s="203" t="s">
        <v>152</v>
      </c>
      <c r="E341" s="214" t="s">
        <v>1</v>
      </c>
      <c r="F341" s="215" t="s">
        <v>391</v>
      </c>
      <c r="G341" s="213"/>
      <c r="H341" s="216">
        <v>83</v>
      </c>
      <c r="I341" s="217"/>
      <c r="J341" s="213"/>
      <c r="K341" s="213"/>
      <c r="L341" s="218"/>
      <c r="M341" s="219"/>
      <c r="N341" s="220"/>
      <c r="O341" s="220"/>
      <c r="P341" s="220"/>
      <c r="Q341" s="220"/>
      <c r="R341" s="220"/>
      <c r="S341" s="220"/>
      <c r="T341" s="221"/>
      <c r="AT341" s="222" t="s">
        <v>152</v>
      </c>
      <c r="AU341" s="222" t="s">
        <v>89</v>
      </c>
      <c r="AV341" s="14" t="s">
        <v>89</v>
      </c>
      <c r="AW341" s="14" t="s">
        <v>33</v>
      </c>
      <c r="AX341" s="14" t="s">
        <v>79</v>
      </c>
      <c r="AY341" s="222" t="s">
        <v>145</v>
      </c>
    </row>
    <row r="342" spans="2:51" s="15" customFormat="1" ht="10.2">
      <c r="B342" s="223"/>
      <c r="C342" s="224"/>
      <c r="D342" s="203" t="s">
        <v>152</v>
      </c>
      <c r="E342" s="225" t="s">
        <v>1</v>
      </c>
      <c r="F342" s="226" t="s">
        <v>156</v>
      </c>
      <c r="G342" s="224"/>
      <c r="H342" s="227">
        <v>83</v>
      </c>
      <c r="I342" s="228"/>
      <c r="J342" s="224"/>
      <c r="K342" s="224"/>
      <c r="L342" s="229"/>
      <c r="M342" s="230"/>
      <c r="N342" s="231"/>
      <c r="O342" s="231"/>
      <c r="P342" s="231"/>
      <c r="Q342" s="231"/>
      <c r="R342" s="231"/>
      <c r="S342" s="231"/>
      <c r="T342" s="232"/>
      <c r="AT342" s="233" t="s">
        <v>152</v>
      </c>
      <c r="AU342" s="233" t="s">
        <v>89</v>
      </c>
      <c r="AV342" s="15" t="s">
        <v>96</v>
      </c>
      <c r="AW342" s="15" t="s">
        <v>33</v>
      </c>
      <c r="AX342" s="15" t="s">
        <v>84</v>
      </c>
      <c r="AY342" s="233" t="s">
        <v>145</v>
      </c>
    </row>
    <row r="343" spans="1:65" s="2" customFormat="1" ht="24.15" customHeight="1">
      <c r="A343" s="34"/>
      <c r="B343" s="35"/>
      <c r="C343" s="187" t="s">
        <v>396</v>
      </c>
      <c r="D343" s="187" t="s">
        <v>147</v>
      </c>
      <c r="E343" s="188" t="s">
        <v>321</v>
      </c>
      <c r="F343" s="189" t="s">
        <v>322</v>
      </c>
      <c r="G343" s="190" t="s">
        <v>255</v>
      </c>
      <c r="H343" s="191">
        <v>83</v>
      </c>
      <c r="I343" s="192"/>
      <c r="J343" s="193">
        <f>ROUND(I343*H343,2)</f>
        <v>0</v>
      </c>
      <c r="K343" s="194"/>
      <c r="L343" s="39"/>
      <c r="M343" s="195" t="s">
        <v>1</v>
      </c>
      <c r="N343" s="196" t="s">
        <v>44</v>
      </c>
      <c r="O343" s="71"/>
      <c r="P343" s="197">
        <f>O343*H343</f>
        <v>0</v>
      </c>
      <c r="Q343" s="197">
        <v>0</v>
      </c>
      <c r="R343" s="197">
        <f>Q343*H343</f>
        <v>0</v>
      </c>
      <c r="S343" s="197">
        <v>0</v>
      </c>
      <c r="T343" s="198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9" t="s">
        <v>96</v>
      </c>
      <c r="AT343" s="199" t="s">
        <v>147</v>
      </c>
      <c r="AU343" s="199" t="s">
        <v>89</v>
      </c>
      <c r="AY343" s="17" t="s">
        <v>145</v>
      </c>
      <c r="BE343" s="200">
        <f>IF(N343="základní",J343,0)</f>
        <v>0</v>
      </c>
      <c r="BF343" s="200">
        <f>IF(N343="snížená",J343,0)</f>
        <v>0</v>
      </c>
      <c r="BG343" s="200">
        <f>IF(N343="zákl. přenesená",J343,0)</f>
        <v>0</v>
      </c>
      <c r="BH343" s="200">
        <f>IF(N343="sníž. přenesená",J343,0)</f>
        <v>0</v>
      </c>
      <c r="BI343" s="200">
        <f>IF(N343="nulová",J343,0)</f>
        <v>0</v>
      </c>
      <c r="BJ343" s="17" t="s">
        <v>84</v>
      </c>
      <c r="BK343" s="200">
        <f>ROUND(I343*H343,2)</f>
        <v>0</v>
      </c>
      <c r="BL343" s="17" t="s">
        <v>96</v>
      </c>
      <c r="BM343" s="199" t="s">
        <v>397</v>
      </c>
    </row>
    <row r="344" spans="2:51" s="14" customFormat="1" ht="10.2">
      <c r="B344" s="212"/>
      <c r="C344" s="213"/>
      <c r="D344" s="203" t="s">
        <v>152</v>
      </c>
      <c r="E344" s="214" t="s">
        <v>1</v>
      </c>
      <c r="F344" s="215" t="s">
        <v>391</v>
      </c>
      <c r="G344" s="213"/>
      <c r="H344" s="216">
        <v>83</v>
      </c>
      <c r="I344" s="217"/>
      <c r="J344" s="213"/>
      <c r="K344" s="213"/>
      <c r="L344" s="218"/>
      <c r="M344" s="219"/>
      <c r="N344" s="220"/>
      <c r="O344" s="220"/>
      <c r="P344" s="220"/>
      <c r="Q344" s="220"/>
      <c r="R344" s="220"/>
      <c r="S344" s="220"/>
      <c r="T344" s="221"/>
      <c r="AT344" s="222" t="s">
        <v>152</v>
      </c>
      <c r="AU344" s="222" t="s">
        <v>89</v>
      </c>
      <c r="AV344" s="14" t="s">
        <v>89</v>
      </c>
      <c r="AW344" s="14" t="s">
        <v>33</v>
      </c>
      <c r="AX344" s="14" t="s">
        <v>79</v>
      </c>
      <c r="AY344" s="222" t="s">
        <v>145</v>
      </c>
    </row>
    <row r="345" spans="2:51" s="15" customFormat="1" ht="10.2">
      <c r="B345" s="223"/>
      <c r="C345" s="224"/>
      <c r="D345" s="203" t="s">
        <v>152</v>
      </c>
      <c r="E345" s="225" t="s">
        <v>1</v>
      </c>
      <c r="F345" s="226" t="s">
        <v>156</v>
      </c>
      <c r="G345" s="224"/>
      <c r="H345" s="227">
        <v>83</v>
      </c>
      <c r="I345" s="228"/>
      <c r="J345" s="224"/>
      <c r="K345" s="224"/>
      <c r="L345" s="229"/>
      <c r="M345" s="230"/>
      <c r="N345" s="231"/>
      <c r="O345" s="231"/>
      <c r="P345" s="231"/>
      <c r="Q345" s="231"/>
      <c r="R345" s="231"/>
      <c r="S345" s="231"/>
      <c r="T345" s="232"/>
      <c r="AT345" s="233" t="s">
        <v>152</v>
      </c>
      <c r="AU345" s="233" t="s">
        <v>89</v>
      </c>
      <c r="AV345" s="15" t="s">
        <v>96</v>
      </c>
      <c r="AW345" s="15" t="s">
        <v>33</v>
      </c>
      <c r="AX345" s="15" t="s">
        <v>84</v>
      </c>
      <c r="AY345" s="233" t="s">
        <v>145</v>
      </c>
    </row>
    <row r="346" spans="1:65" s="2" customFormat="1" ht="24.15" customHeight="1">
      <c r="A346" s="34"/>
      <c r="B346" s="35"/>
      <c r="C346" s="187" t="s">
        <v>398</v>
      </c>
      <c r="D346" s="187" t="s">
        <v>147</v>
      </c>
      <c r="E346" s="188" t="s">
        <v>325</v>
      </c>
      <c r="F346" s="189" t="s">
        <v>326</v>
      </c>
      <c r="G346" s="190" t="s">
        <v>255</v>
      </c>
      <c r="H346" s="191">
        <v>83</v>
      </c>
      <c r="I346" s="192"/>
      <c r="J346" s="193">
        <f>ROUND(I346*H346,2)</f>
        <v>0</v>
      </c>
      <c r="K346" s="194"/>
      <c r="L346" s="39"/>
      <c r="M346" s="195" t="s">
        <v>1</v>
      </c>
      <c r="N346" s="196" t="s">
        <v>44</v>
      </c>
      <c r="O346" s="71"/>
      <c r="P346" s="197">
        <f>O346*H346</f>
        <v>0</v>
      </c>
      <c r="Q346" s="197">
        <v>0</v>
      </c>
      <c r="R346" s="197">
        <f>Q346*H346</f>
        <v>0</v>
      </c>
      <c r="S346" s="197">
        <v>0</v>
      </c>
      <c r="T346" s="198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99" t="s">
        <v>96</v>
      </c>
      <c r="AT346" s="199" t="s">
        <v>147</v>
      </c>
      <c r="AU346" s="199" t="s">
        <v>89</v>
      </c>
      <c r="AY346" s="17" t="s">
        <v>145</v>
      </c>
      <c r="BE346" s="200">
        <f>IF(N346="základní",J346,0)</f>
        <v>0</v>
      </c>
      <c r="BF346" s="200">
        <f>IF(N346="snížená",J346,0)</f>
        <v>0</v>
      </c>
      <c r="BG346" s="200">
        <f>IF(N346="zákl. přenesená",J346,0)</f>
        <v>0</v>
      </c>
      <c r="BH346" s="200">
        <f>IF(N346="sníž. přenesená",J346,0)</f>
        <v>0</v>
      </c>
      <c r="BI346" s="200">
        <f>IF(N346="nulová",J346,0)</f>
        <v>0</v>
      </c>
      <c r="BJ346" s="17" t="s">
        <v>84</v>
      </c>
      <c r="BK346" s="200">
        <f>ROUND(I346*H346,2)</f>
        <v>0</v>
      </c>
      <c r="BL346" s="17" t="s">
        <v>96</v>
      </c>
      <c r="BM346" s="199" t="s">
        <v>399</v>
      </c>
    </row>
    <row r="347" spans="2:51" s="14" customFormat="1" ht="10.2">
      <c r="B347" s="212"/>
      <c r="C347" s="213"/>
      <c r="D347" s="203" t="s">
        <v>152</v>
      </c>
      <c r="E347" s="214" t="s">
        <v>1</v>
      </c>
      <c r="F347" s="215" t="s">
        <v>391</v>
      </c>
      <c r="G347" s="213"/>
      <c r="H347" s="216">
        <v>83</v>
      </c>
      <c r="I347" s="217"/>
      <c r="J347" s="213"/>
      <c r="K347" s="213"/>
      <c r="L347" s="218"/>
      <c r="M347" s="219"/>
      <c r="N347" s="220"/>
      <c r="O347" s="220"/>
      <c r="P347" s="220"/>
      <c r="Q347" s="220"/>
      <c r="R347" s="220"/>
      <c r="S347" s="220"/>
      <c r="T347" s="221"/>
      <c r="AT347" s="222" t="s">
        <v>152</v>
      </c>
      <c r="AU347" s="222" t="s">
        <v>89</v>
      </c>
      <c r="AV347" s="14" t="s">
        <v>89</v>
      </c>
      <c r="AW347" s="14" t="s">
        <v>33</v>
      </c>
      <c r="AX347" s="14" t="s">
        <v>79</v>
      </c>
      <c r="AY347" s="222" t="s">
        <v>145</v>
      </c>
    </row>
    <row r="348" spans="2:51" s="15" customFormat="1" ht="10.2">
      <c r="B348" s="223"/>
      <c r="C348" s="224"/>
      <c r="D348" s="203" t="s">
        <v>152</v>
      </c>
      <c r="E348" s="225" t="s">
        <v>1</v>
      </c>
      <c r="F348" s="226" t="s">
        <v>156</v>
      </c>
      <c r="G348" s="224"/>
      <c r="H348" s="227">
        <v>83</v>
      </c>
      <c r="I348" s="228"/>
      <c r="J348" s="224"/>
      <c r="K348" s="224"/>
      <c r="L348" s="229"/>
      <c r="M348" s="230"/>
      <c r="N348" s="231"/>
      <c r="O348" s="231"/>
      <c r="P348" s="231"/>
      <c r="Q348" s="231"/>
      <c r="R348" s="231"/>
      <c r="S348" s="231"/>
      <c r="T348" s="232"/>
      <c r="AT348" s="233" t="s">
        <v>152</v>
      </c>
      <c r="AU348" s="233" t="s">
        <v>89</v>
      </c>
      <c r="AV348" s="15" t="s">
        <v>96</v>
      </c>
      <c r="AW348" s="15" t="s">
        <v>33</v>
      </c>
      <c r="AX348" s="15" t="s">
        <v>84</v>
      </c>
      <c r="AY348" s="233" t="s">
        <v>145</v>
      </c>
    </row>
    <row r="349" spans="1:65" s="2" customFormat="1" ht="24.15" customHeight="1">
      <c r="A349" s="34"/>
      <c r="B349" s="35"/>
      <c r="C349" s="187" t="s">
        <v>400</v>
      </c>
      <c r="D349" s="187" t="s">
        <v>147</v>
      </c>
      <c r="E349" s="188" t="s">
        <v>321</v>
      </c>
      <c r="F349" s="189" t="s">
        <v>322</v>
      </c>
      <c r="G349" s="190" t="s">
        <v>255</v>
      </c>
      <c r="H349" s="191">
        <v>83</v>
      </c>
      <c r="I349" s="192"/>
      <c r="J349" s="193">
        <f>ROUND(I349*H349,2)</f>
        <v>0</v>
      </c>
      <c r="K349" s="194"/>
      <c r="L349" s="39"/>
      <c r="M349" s="195" t="s">
        <v>1</v>
      </c>
      <c r="N349" s="196" t="s">
        <v>44</v>
      </c>
      <c r="O349" s="71"/>
      <c r="P349" s="197">
        <f>O349*H349</f>
        <v>0</v>
      </c>
      <c r="Q349" s="197">
        <v>0</v>
      </c>
      <c r="R349" s="197">
        <f>Q349*H349</f>
        <v>0</v>
      </c>
      <c r="S349" s="197">
        <v>0</v>
      </c>
      <c r="T349" s="198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99" t="s">
        <v>96</v>
      </c>
      <c r="AT349" s="199" t="s">
        <v>147</v>
      </c>
      <c r="AU349" s="199" t="s">
        <v>89</v>
      </c>
      <c r="AY349" s="17" t="s">
        <v>145</v>
      </c>
      <c r="BE349" s="200">
        <f>IF(N349="základní",J349,0)</f>
        <v>0</v>
      </c>
      <c r="BF349" s="200">
        <f>IF(N349="snížená",J349,0)</f>
        <v>0</v>
      </c>
      <c r="BG349" s="200">
        <f>IF(N349="zákl. přenesená",J349,0)</f>
        <v>0</v>
      </c>
      <c r="BH349" s="200">
        <f>IF(N349="sníž. přenesená",J349,0)</f>
        <v>0</v>
      </c>
      <c r="BI349" s="200">
        <f>IF(N349="nulová",J349,0)</f>
        <v>0</v>
      </c>
      <c r="BJ349" s="17" t="s">
        <v>84</v>
      </c>
      <c r="BK349" s="200">
        <f>ROUND(I349*H349,2)</f>
        <v>0</v>
      </c>
      <c r="BL349" s="17" t="s">
        <v>96</v>
      </c>
      <c r="BM349" s="199" t="s">
        <v>401</v>
      </c>
    </row>
    <row r="350" spans="2:51" s="14" customFormat="1" ht="10.2">
      <c r="B350" s="212"/>
      <c r="C350" s="213"/>
      <c r="D350" s="203" t="s">
        <v>152</v>
      </c>
      <c r="E350" s="214" t="s">
        <v>1</v>
      </c>
      <c r="F350" s="215" t="s">
        <v>391</v>
      </c>
      <c r="G350" s="213"/>
      <c r="H350" s="216">
        <v>83</v>
      </c>
      <c r="I350" s="217"/>
      <c r="J350" s="213"/>
      <c r="K350" s="213"/>
      <c r="L350" s="218"/>
      <c r="M350" s="219"/>
      <c r="N350" s="220"/>
      <c r="O350" s="220"/>
      <c r="P350" s="220"/>
      <c r="Q350" s="220"/>
      <c r="R350" s="220"/>
      <c r="S350" s="220"/>
      <c r="T350" s="221"/>
      <c r="AT350" s="222" t="s">
        <v>152</v>
      </c>
      <c r="AU350" s="222" t="s">
        <v>89</v>
      </c>
      <c r="AV350" s="14" t="s">
        <v>89</v>
      </c>
      <c r="AW350" s="14" t="s">
        <v>33</v>
      </c>
      <c r="AX350" s="14" t="s">
        <v>79</v>
      </c>
      <c r="AY350" s="222" t="s">
        <v>145</v>
      </c>
    </row>
    <row r="351" spans="2:51" s="15" customFormat="1" ht="10.2">
      <c r="B351" s="223"/>
      <c r="C351" s="224"/>
      <c r="D351" s="203" t="s">
        <v>152</v>
      </c>
      <c r="E351" s="225" t="s">
        <v>1</v>
      </c>
      <c r="F351" s="226" t="s">
        <v>156</v>
      </c>
      <c r="G351" s="224"/>
      <c r="H351" s="227">
        <v>83</v>
      </c>
      <c r="I351" s="228"/>
      <c r="J351" s="224"/>
      <c r="K351" s="224"/>
      <c r="L351" s="229"/>
      <c r="M351" s="230"/>
      <c r="N351" s="231"/>
      <c r="O351" s="231"/>
      <c r="P351" s="231"/>
      <c r="Q351" s="231"/>
      <c r="R351" s="231"/>
      <c r="S351" s="231"/>
      <c r="T351" s="232"/>
      <c r="AT351" s="233" t="s">
        <v>152</v>
      </c>
      <c r="AU351" s="233" t="s">
        <v>89</v>
      </c>
      <c r="AV351" s="15" t="s">
        <v>96</v>
      </c>
      <c r="AW351" s="15" t="s">
        <v>33</v>
      </c>
      <c r="AX351" s="15" t="s">
        <v>84</v>
      </c>
      <c r="AY351" s="233" t="s">
        <v>145</v>
      </c>
    </row>
    <row r="352" spans="1:65" s="2" customFormat="1" ht="24.15" customHeight="1">
      <c r="A352" s="34"/>
      <c r="B352" s="35"/>
      <c r="C352" s="187" t="s">
        <v>402</v>
      </c>
      <c r="D352" s="187" t="s">
        <v>147</v>
      </c>
      <c r="E352" s="188" t="s">
        <v>331</v>
      </c>
      <c r="F352" s="189" t="s">
        <v>332</v>
      </c>
      <c r="G352" s="190" t="s">
        <v>255</v>
      </c>
      <c r="H352" s="191">
        <v>83</v>
      </c>
      <c r="I352" s="192"/>
      <c r="J352" s="193">
        <f>ROUND(I352*H352,2)</f>
        <v>0</v>
      </c>
      <c r="K352" s="194"/>
      <c r="L352" s="39"/>
      <c r="M352" s="195" t="s">
        <v>1</v>
      </c>
      <c r="N352" s="196" t="s">
        <v>44</v>
      </c>
      <c r="O352" s="71"/>
      <c r="P352" s="197">
        <f>O352*H352</f>
        <v>0</v>
      </c>
      <c r="Q352" s="197">
        <v>0</v>
      </c>
      <c r="R352" s="197">
        <f>Q352*H352</f>
        <v>0</v>
      </c>
      <c r="S352" s="197">
        <v>0</v>
      </c>
      <c r="T352" s="198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99" t="s">
        <v>96</v>
      </c>
      <c r="AT352" s="199" t="s">
        <v>147</v>
      </c>
      <c r="AU352" s="199" t="s">
        <v>89</v>
      </c>
      <c r="AY352" s="17" t="s">
        <v>145</v>
      </c>
      <c r="BE352" s="200">
        <f>IF(N352="základní",J352,0)</f>
        <v>0</v>
      </c>
      <c r="BF352" s="200">
        <f>IF(N352="snížená",J352,0)</f>
        <v>0</v>
      </c>
      <c r="BG352" s="200">
        <f>IF(N352="zákl. přenesená",J352,0)</f>
        <v>0</v>
      </c>
      <c r="BH352" s="200">
        <f>IF(N352="sníž. přenesená",J352,0)</f>
        <v>0</v>
      </c>
      <c r="BI352" s="200">
        <f>IF(N352="nulová",J352,0)</f>
        <v>0</v>
      </c>
      <c r="BJ352" s="17" t="s">
        <v>84</v>
      </c>
      <c r="BK352" s="200">
        <f>ROUND(I352*H352,2)</f>
        <v>0</v>
      </c>
      <c r="BL352" s="17" t="s">
        <v>96</v>
      </c>
      <c r="BM352" s="199" t="s">
        <v>403</v>
      </c>
    </row>
    <row r="353" spans="2:51" s="14" customFormat="1" ht="10.2">
      <c r="B353" s="212"/>
      <c r="C353" s="213"/>
      <c r="D353" s="203" t="s">
        <v>152</v>
      </c>
      <c r="E353" s="214" t="s">
        <v>1</v>
      </c>
      <c r="F353" s="215" t="s">
        <v>391</v>
      </c>
      <c r="G353" s="213"/>
      <c r="H353" s="216">
        <v>83</v>
      </c>
      <c r="I353" s="217"/>
      <c r="J353" s="213"/>
      <c r="K353" s="213"/>
      <c r="L353" s="218"/>
      <c r="M353" s="219"/>
      <c r="N353" s="220"/>
      <c r="O353" s="220"/>
      <c r="P353" s="220"/>
      <c r="Q353" s="220"/>
      <c r="R353" s="220"/>
      <c r="S353" s="220"/>
      <c r="T353" s="221"/>
      <c r="AT353" s="222" t="s">
        <v>152</v>
      </c>
      <c r="AU353" s="222" t="s">
        <v>89</v>
      </c>
      <c r="AV353" s="14" t="s">
        <v>89</v>
      </c>
      <c r="AW353" s="14" t="s">
        <v>33</v>
      </c>
      <c r="AX353" s="14" t="s">
        <v>79</v>
      </c>
      <c r="AY353" s="222" t="s">
        <v>145</v>
      </c>
    </row>
    <row r="354" spans="2:51" s="15" customFormat="1" ht="10.2">
      <c r="B354" s="223"/>
      <c r="C354" s="224"/>
      <c r="D354" s="203" t="s">
        <v>152</v>
      </c>
      <c r="E354" s="225" t="s">
        <v>1</v>
      </c>
      <c r="F354" s="226" t="s">
        <v>156</v>
      </c>
      <c r="G354" s="224"/>
      <c r="H354" s="227">
        <v>83</v>
      </c>
      <c r="I354" s="228"/>
      <c r="J354" s="224"/>
      <c r="K354" s="224"/>
      <c r="L354" s="229"/>
      <c r="M354" s="230"/>
      <c r="N354" s="231"/>
      <c r="O354" s="231"/>
      <c r="P354" s="231"/>
      <c r="Q354" s="231"/>
      <c r="R354" s="231"/>
      <c r="S354" s="231"/>
      <c r="T354" s="232"/>
      <c r="AT354" s="233" t="s">
        <v>152</v>
      </c>
      <c r="AU354" s="233" t="s">
        <v>89</v>
      </c>
      <c r="AV354" s="15" t="s">
        <v>96</v>
      </c>
      <c r="AW354" s="15" t="s">
        <v>33</v>
      </c>
      <c r="AX354" s="15" t="s">
        <v>84</v>
      </c>
      <c r="AY354" s="233" t="s">
        <v>145</v>
      </c>
    </row>
    <row r="355" spans="1:65" s="2" customFormat="1" ht="33" customHeight="1">
      <c r="A355" s="34"/>
      <c r="B355" s="35"/>
      <c r="C355" s="187" t="s">
        <v>404</v>
      </c>
      <c r="D355" s="187" t="s">
        <v>147</v>
      </c>
      <c r="E355" s="188" t="s">
        <v>335</v>
      </c>
      <c r="F355" s="189" t="s">
        <v>336</v>
      </c>
      <c r="G355" s="190" t="s">
        <v>337</v>
      </c>
      <c r="H355" s="191">
        <v>25</v>
      </c>
      <c r="I355" s="192"/>
      <c r="J355" s="193">
        <f>ROUND(I355*H355,2)</f>
        <v>0</v>
      </c>
      <c r="K355" s="194"/>
      <c r="L355" s="39"/>
      <c r="M355" s="195" t="s">
        <v>1</v>
      </c>
      <c r="N355" s="196" t="s">
        <v>44</v>
      </c>
      <c r="O355" s="71"/>
      <c r="P355" s="197">
        <f>O355*H355</f>
        <v>0</v>
      </c>
      <c r="Q355" s="197">
        <v>0.1554</v>
      </c>
      <c r="R355" s="197">
        <f>Q355*H355</f>
        <v>3.8850000000000002</v>
      </c>
      <c r="S355" s="197">
        <v>0</v>
      </c>
      <c r="T355" s="198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99" t="s">
        <v>96</v>
      </c>
      <c r="AT355" s="199" t="s">
        <v>147</v>
      </c>
      <c r="AU355" s="199" t="s">
        <v>89</v>
      </c>
      <c r="AY355" s="17" t="s">
        <v>145</v>
      </c>
      <c r="BE355" s="200">
        <f>IF(N355="základní",J355,0)</f>
        <v>0</v>
      </c>
      <c r="BF355" s="200">
        <f>IF(N355="snížená",J355,0)</f>
        <v>0</v>
      </c>
      <c r="BG355" s="200">
        <f>IF(N355="zákl. přenesená",J355,0)</f>
        <v>0</v>
      </c>
      <c r="BH355" s="200">
        <f>IF(N355="sníž. přenesená",J355,0)</f>
        <v>0</v>
      </c>
      <c r="BI355" s="200">
        <f>IF(N355="nulová",J355,0)</f>
        <v>0</v>
      </c>
      <c r="BJ355" s="17" t="s">
        <v>84</v>
      </c>
      <c r="BK355" s="200">
        <f>ROUND(I355*H355,2)</f>
        <v>0</v>
      </c>
      <c r="BL355" s="17" t="s">
        <v>96</v>
      </c>
      <c r="BM355" s="199" t="s">
        <v>405</v>
      </c>
    </row>
    <row r="356" spans="2:51" s="14" customFormat="1" ht="10.2">
      <c r="B356" s="212"/>
      <c r="C356" s="213"/>
      <c r="D356" s="203" t="s">
        <v>152</v>
      </c>
      <c r="E356" s="214" t="s">
        <v>1</v>
      </c>
      <c r="F356" s="215" t="s">
        <v>406</v>
      </c>
      <c r="G356" s="213"/>
      <c r="H356" s="216">
        <v>25</v>
      </c>
      <c r="I356" s="217"/>
      <c r="J356" s="213"/>
      <c r="K356" s="213"/>
      <c r="L356" s="218"/>
      <c r="M356" s="219"/>
      <c r="N356" s="220"/>
      <c r="O356" s="220"/>
      <c r="P356" s="220"/>
      <c r="Q356" s="220"/>
      <c r="R356" s="220"/>
      <c r="S356" s="220"/>
      <c r="T356" s="221"/>
      <c r="AT356" s="222" t="s">
        <v>152</v>
      </c>
      <c r="AU356" s="222" t="s">
        <v>89</v>
      </c>
      <c r="AV356" s="14" t="s">
        <v>89</v>
      </c>
      <c r="AW356" s="14" t="s">
        <v>33</v>
      </c>
      <c r="AX356" s="14" t="s">
        <v>79</v>
      </c>
      <c r="AY356" s="222" t="s">
        <v>145</v>
      </c>
    </row>
    <row r="357" spans="2:51" s="15" customFormat="1" ht="10.2">
      <c r="B357" s="223"/>
      <c r="C357" s="224"/>
      <c r="D357" s="203" t="s">
        <v>152</v>
      </c>
      <c r="E357" s="225" t="s">
        <v>1</v>
      </c>
      <c r="F357" s="226" t="s">
        <v>156</v>
      </c>
      <c r="G357" s="224"/>
      <c r="H357" s="227">
        <v>25</v>
      </c>
      <c r="I357" s="228"/>
      <c r="J357" s="224"/>
      <c r="K357" s="224"/>
      <c r="L357" s="229"/>
      <c r="M357" s="230"/>
      <c r="N357" s="231"/>
      <c r="O357" s="231"/>
      <c r="P357" s="231"/>
      <c r="Q357" s="231"/>
      <c r="R357" s="231"/>
      <c r="S357" s="231"/>
      <c r="T357" s="232"/>
      <c r="AT357" s="233" t="s">
        <v>152</v>
      </c>
      <c r="AU357" s="233" t="s">
        <v>89</v>
      </c>
      <c r="AV357" s="15" t="s">
        <v>96</v>
      </c>
      <c r="AW357" s="15" t="s">
        <v>33</v>
      </c>
      <c r="AX357" s="15" t="s">
        <v>84</v>
      </c>
      <c r="AY357" s="233" t="s">
        <v>145</v>
      </c>
    </row>
    <row r="358" spans="1:65" s="2" customFormat="1" ht="16.5" customHeight="1">
      <c r="A358" s="34"/>
      <c r="B358" s="35"/>
      <c r="C358" s="234" t="s">
        <v>407</v>
      </c>
      <c r="D358" s="234" t="s">
        <v>247</v>
      </c>
      <c r="E358" s="235" t="s">
        <v>341</v>
      </c>
      <c r="F358" s="236" t="s">
        <v>342</v>
      </c>
      <c r="G358" s="237" t="s">
        <v>337</v>
      </c>
      <c r="H358" s="238">
        <v>23.23</v>
      </c>
      <c r="I358" s="239"/>
      <c r="J358" s="240">
        <f>ROUND(I358*H358,2)</f>
        <v>0</v>
      </c>
      <c r="K358" s="241"/>
      <c r="L358" s="242"/>
      <c r="M358" s="243" t="s">
        <v>1</v>
      </c>
      <c r="N358" s="244" t="s">
        <v>44</v>
      </c>
      <c r="O358" s="71"/>
      <c r="P358" s="197">
        <f>O358*H358</f>
        <v>0</v>
      </c>
      <c r="Q358" s="197">
        <v>0.081</v>
      </c>
      <c r="R358" s="197">
        <f>Q358*H358</f>
        <v>1.8816300000000001</v>
      </c>
      <c r="S358" s="197">
        <v>0</v>
      </c>
      <c r="T358" s="198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99" t="s">
        <v>203</v>
      </c>
      <c r="AT358" s="199" t="s">
        <v>247</v>
      </c>
      <c r="AU358" s="199" t="s">
        <v>89</v>
      </c>
      <c r="AY358" s="17" t="s">
        <v>145</v>
      </c>
      <c r="BE358" s="200">
        <f>IF(N358="základní",J358,0)</f>
        <v>0</v>
      </c>
      <c r="BF358" s="200">
        <f>IF(N358="snížená",J358,0)</f>
        <v>0</v>
      </c>
      <c r="BG358" s="200">
        <f>IF(N358="zákl. přenesená",J358,0)</f>
        <v>0</v>
      </c>
      <c r="BH358" s="200">
        <f>IF(N358="sníž. přenesená",J358,0)</f>
        <v>0</v>
      </c>
      <c r="BI358" s="200">
        <f>IF(N358="nulová",J358,0)</f>
        <v>0</v>
      </c>
      <c r="BJ358" s="17" t="s">
        <v>84</v>
      </c>
      <c r="BK358" s="200">
        <f>ROUND(I358*H358,2)</f>
        <v>0</v>
      </c>
      <c r="BL358" s="17" t="s">
        <v>96</v>
      </c>
      <c r="BM358" s="199" t="s">
        <v>408</v>
      </c>
    </row>
    <row r="359" spans="2:51" s="14" customFormat="1" ht="10.2">
      <c r="B359" s="212"/>
      <c r="C359" s="213"/>
      <c r="D359" s="203" t="s">
        <v>152</v>
      </c>
      <c r="E359" s="214" t="s">
        <v>1</v>
      </c>
      <c r="F359" s="215" t="s">
        <v>409</v>
      </c>
      <c r="G359" s="213"/>
      <c r="H359" s="216">
        <v>23.23</v>
      </c>
      <c r="I359" s="217"/>
      <c r="J359" s="213"/>
      <c r="K359" s="213"/>
      <c r="L359" s="218"/>
      <c r="M359" s="219"/>
      <c r="N359" s="220"/>
      <c r="O359" s="220"/>
      <c r="P359" s="220"/>
      <c r="Q359" s="220"/>
      <c r="R359" s="220"/>
      <c r="S359" s="220"/>
      <c r="T359" s="221"/>
      <c r="AT359" s="222" t="s">
        <v>152</v>
      </c>
      <c r="AU359" s="222" t="s">
        <v>89</v>
      </c>
      <c r="AV359" s="14" t="s">
        <v>89</v>
      </c>
      <c r="AW359" s="14" t="s">
        <v>33</v>
      </c>
      <c r="AX359" s="14" t="s">
        <v>79</v>
      </c>
      <c r="AY359" s="222" t="s">
        <v>145</v>
      </c>
    </row>
    <row r="360" spans="2:51" s="15" customFormat="1" ht="10.2">
      <c r="B360" s="223"/>
      <c r="C360" s="224"/>
      <c r="D360" s="203" t="s">
        <v>152</v>
      </c>
      <c r="E360" s="225" t="s">
        <v>1</v>
      </c>
      <c r="F360" s="226" t="s">
        <v>156</v>
      </c>
      <c r="G360" s="224"/>
      <c r="H360" s="227">
        <v>23.23</v>
      </c>
      <c r="I360" s="228"/>
      <c r="J360" s="224"/>
      <c r="K360" s="224"/>
      <c r="L360" s="229"/>
      <c r="M360" s="230"/>
      <c r="N360" s="231"/>
      <c r="O360" s="231"/>
      <c r="P360" s="231"/>
      <c r="Q360" s="231"/>
      <c r="R360" s="231"/>
      <c r="S360" s="231"/>
      <c r="T360" s="232"/>
      <c r="AT360" s="233" t="s">
        <v>152</v>
      </c>
      <c r="AU360" s="233" t="s">
        <v>89</v>
      </c>
      <c r="AV360" s="15" t="s">
        <v>96</v>
      </c>
      <c r="AW360" s="15" t="s">
        <v>33</v>
      </c>
      <c r="AX360" s="15" t="s">
        <v>84</v>
      </c>
      <c r="AY360" s="233" t="s">
        <v>145</v>
      </c>
    </row>
    <row r="361" spans="1:65" s="2" customFormat="1" ht="24.15" customHeight="1">
      <c r="A361" s="34"/>
      <c r="B361" s="35"/>
      <c r="C361" s="234" t="s">
        <v>410</v>
      </c>
      <c r="D361" s="234" t="s">
        <v>247</v>
      </c>
      <c r="E361" s="235" t="s">
        <v>346</v>
      </c>
      <c r="F361" s="236" t="s">
        <v>347</v>
      </c>
      <c r="G361" s="237" t="s">
        <v>337</v>
      </c>
      <c r="H361" s="238">
        <v>2.02</v>
      </c>
      <c r="I361" s="239"/>
      <c r="J361" s="240">
        <f>ROUND(I361*H361,2)</f>
        <v>0</v>
      </c>
      <c r="K361" s="241"/>
      <c r="L361" s="242"/>
      <c r="M361" s="243" t="s">
        <v>1</v>
      </c>
      <c r="N361" s="244" t="s">
        <v>44</v>
      </c>
      <c r="O361" s="71"/>
      <c r="P361" s="197">
        <f>O361*H361</f>
        <v>0</v>
      </c>
      <c r="Q361" s="197">
        <v>0.064</v>
      </c>
      <c r="R361" s="197">
        <f>Q361*H361</f>
        <v>0.12928</v>
      </c>
      <c r="S361" s="197">
        <v>0</v>
      </c>
      <c r="T361" s="198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99" t="s">
        <v>203</v>
      </c>
      <c r="AT361" s="199" t="s">
        <v>247</v>
      </c>
      <c r="AU361" s="199" t="s">
        <v>89</v>
      </c>
      <c r="AY361" s="17" t="s">
        <v>145</v>
      </c>
      <c r="BE361" s="200">
        <f>IF(N361="základní",J361,0)</f>
        <v>0</v>
      </c>
      <c r="BF361" s="200">
        <f>IF(N361="snížená",J361,0)</f>
        <v>0</v>
      </c>
      <c r="BG361" s="200">
        <f>IF(N361="zákl. přenesená",J361,0)</f>
        <v>0</v>
      </c>
      <c r="BH361" s="200">
        <f>IF(N361="sníž. přenesená",J361,0)</f>
        <v>0</v>
      </c>
      <c r="BI361" s="200">
        <f>IF(N361="nulová",J361,0)</f>
        <v>0</v>
      </c>
      <c r="BJ361" s="17" t="s">
        <v>84</v>
      </c>
      <c r="BK361" s="200">
        <f>ROUND(I361*H361,2)</f>
        <v>0</v>
      </c>
      <c r="BL361" s="17" t="s">
        <v>96</v>
      </c>
      <c r="BM361" s="199" t="s">
        <v>411</v>
      </c>
    </row>
    <row r="362" spans="2:51" s="14" customFormat="1" ht="10.2">
      <c r="B362" s="212"/>
      <c r="C362" s="213"/>
      <c r="D362" s="203" t="s">
        <v>152</v>
      </c>
      <c r="E362" s="214" t="s">
        <v>1</v>
      </c>
      <c r="F362" s="215" t="s">
        <v>349</v>
      </c>
      <c r="G362" s="213"/>
      <c r="H362" s="216">
        <v>2.02</v>
      </c>
      <c r="I362" s="217"/>
      <c r="J362" s="213"/>
      <c r="K362" s="213"/>
      <c r="L362" s="218"/>
      <c r="M362" s="219"/>
      <c r="N362" s="220"/>
      <c r="O362" s="220"/>
      <c r="P362" s="220"/>
      <c r="Q362" s="220"/>
      <c r="R362" s="220"/>
      <c r="S362" s="220"/>
      <c r="T362" s="221"/>
      <c r="AT362" s="222" t="s">
        <v>152</v>
      </c>
      <c r="AU362" s="222" t="s">
        <v>89</v>
      </c>
      <c r="AV362" s="14" t="s">
        <v>89</v>
      </c>
      <c r="AW362" s="14" t="s">
        <v>33</v>
      </c>
      <c r="AX362" s="14" t="s">
        <v>79</v>
      </c>
      <c r="AY362" s="222" t="s">
        <v>145</v>
      </c>
    </row>
    <row r="363" spans="2:51" s="15" customFormat="1" ht="10.2">
      <c r="B363" s="223"/>
      <c r="C363" s="224"/>
      <c r="D363" s="203" t="s">
        <v>152</v>
      </c>
      <c r="E363" s="225" t="s">
        <v>1</v>
      </c>
      <c r="F363" s="226" t="s">
        <v>156</v>
      </c>
      <c r="G363" s="224"/>
      <c r="H363" s="227">
        <v>2.02</v>
      </c>
      <c r="I363" s="228"/>
      <c r="J363" s="224"/>
      <c r="K363" s="224"/>
      <c r="L363" s="229"/>
      <c r="M363" s="230"/>
      <c r="N363" s="231"/>
      <c r="O363" s="231"/>
      <c r="P363" s="231"/>
      <c r="Q363" s="231"/>
      <c r="R363" s="231"/>
      <c r="S363" s="231"/>
      <c r="T363" s="232"/>
      <c r="AT363" s="233" t="s">
        <v>152</v>
      </c>
      <c r="AU363" s="233" t="s">
        <v>89</v>
      </c>
      <c r="AV363" s="15" t="s">
        <v>96</v>
      </c>
      <c r="AW363" s="15" t="s">
        <v>33</v>
      </c>
      <c r="AX363" s="15" t="s">
        <v>84</v>
      </c>
      <c r="AY363" s="233" t="s">
        <v>145</v>
      </c>
    </row>
    <row r="364" spans="1:65" s="2" customFormat="1" ht="24.15" customHeight="1">
      <c r="A364" s="34"/>
      <c r="B364" s="35"/>
      <c r="C364" s="187" t="s">
        <v>412</v>
      </c>
      <c r="D364" s="187" t="s">
        <v>147</v>
      </c>
      <c r="E364" s="188" t="s">
        <v>351</v>
      </c>
      <c r="F364" s="189" t="s">
        <v>352</v>
      </c>
      <c r="G364" s="190" t="s">
        <v>337</v>
      </c>
      <c r="H364" s="191">
        <v>25</v>
      </c>
      <c r="I364" s="192"/>
      <c r="J364" s="193">
        <f>ROUND(I364*H364,2)</f>
        <v>0</v>
      </c>
      <c r="K364" s="194"/>
      <c r="L364" s="39"/>
      <c r="M364" s="195" t="s">
        <v>1</v>
      </c>
      <c r="N364" s="196" t="s">
        <v>44</v>
      </c>
      <c r="O364" s="71"/>
      <c r="P364" s="197">
        <f>O364*H364</f>
        <v>0</v>
      </c>
      <c r="Q364" s="197">
        <v>0.08978</v>
      </c>
      <c r="R364" s="197">
        <f>Q364*H364</f>
        <v>2.2445</v>
      </c>
      <c r="S364" s="197">
        <v>0</v>
      </c>
      <c r="T364" s="198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99" t="s">
        <v>96</v>
      </c>
      <c r="AT364" s="199" t="s">
        <v>147</v>
      </c>
      <c r="AU364" s="199" t="s">
        <v>89</v>
      </c>
      <c r="AY364" s="17" t="s">
        <v>145</v>
      </c>
      <c r="BE364" s="200">
        <f>IF(N364="základní",J364,0)</f>
        <v>0</v>
      </c>
      <c r="BF364" s="200">
        <f>IF(N364="snížená",J364,0)</f>
        <v>0</v>
      </c>
      <c r="BG364" s="200">
        <f>IF(N364="zákl. přenesená",J364,0)</f>
        <v>0</v>
      </c>
      <c r="BH364" s="200">
        <f>IF(N364="sníž. přenesená",J364,0)</f>
        <v>0</v>
      </c>
      <c r="BI364" s="200">
        <f>IF(N364="nulová",J364,0)</f>
        <v>0</v>
      </c>
      <c r="BJ364" s="17" t="s">
        <v>84</v>
      </c>
      <c r="BK364" s="200">
        <f>ROUND(I364*H364,2)</f>
        <v>0</v>
      </c>
      <c r="BL364" s="17" t="s">
        <v>96</v>
      </c>
      <c r="BM364" s="199" t="s">
        <v>413</v>
      </c>
    </row>
    <row r="365" spans="2:51" s="14" customFormat="1" ht="10.2">
      <c r="B365" s="212"/>
      <c r="C365" s="213"/>
      <c r="D365" s="203" t="s">
        <v>152</v>
      </c>
      <c r="E365" s="214" t="s">
        <v>1</v>
      </c>
      <c r="F365" s="215" t="s">
        <v>414</v>
      </c>
      <c r="G365" s="213"/>
      <c r="H365" s="216">
        <v>25</v>
      </c>
      <c r="I365" s="217"/>
      <c r="J365" s="213"/>
      <c r="K365" s="213"/>
      <c r="L365" s="218"/>
      <c r="M365" s="219"/>
      <c r="N365" s="220"/>
      <c r="O365" s="220"/>
      <c r="P365" s="220"/>
      <c r="Q365" s="220"/>
      <c r="R365" s="220"/>
      <c r="S365" s="220"/>
      <c r="T365" s="221"/>
      <c r="AT365" s="222" t="s">
        <v>152</v>
      </c>
      <c r="AU365" s="222" t="s">
        <v>89</v>
      </c>
      <c r="AV365" s="14" t="s">
        <v>89</v>
      </c>
      <c r="AW365" s="14" t="s">
        <v>33</v>
      </c>
      <c r="AX365" s="14" t="s">
        <v>79</v>
      </c>
      <c r="AY365" s="222" t="s">
        <v>145</v>
      </c>
    </row>
    <row r="366" spans="2:51" s="15" customFormat="1" ht="10.2">
      <c r="B366" s="223"/>
      <c r="C366" s="224"/>
      <c r="D366" s="203" t="s">
        <v>152</v>
      </c>
      <c r="E366" s="225" t="s">
        <v>1</v>
      </c>
      <c r="F366" s="226" t="s">
        <v>156</v>
      </c>
      <c r="G366" s="224"/>
      <c r="H366" s="227">
        <v>25</v>
      </c>
      <c r="I366" s="228"/>
      <c r="J366" s="224"/>
      <c r="K366" s="224"/>
      <c r="L366" s="229"/>
      <c r="M366" s="230"/>
      <c r="N366" s="231"/>
      <c r="O366" s="231"/>
      <c r="P366" s="231"/>
      <c r="Q366" s="231"/>
      <c r="R366" s="231"/>
      <c r="S366" s="231"/>
      <c r="T366" s="232"/>
      <c r="AT366" s="233" t="s">
        <v>152</v>
      </c>
      <c r="AU366" s="233" t="s">
        <v>89</v>
      </c>
      <c r="AV366" s="15" t="s">
        <v>96</v>
      </c>
      <c r="AW366" s="15" t="s">
        <v>33</v>
      </c>
      <c r="AX366" s="15" t="s">
        <v>84</v>
      </c>
      <c r="AY366" s="233" t="s">
        <v>145</v>
      </c>
    </row>
    <row r="367" spans="1:65" s="2" customFormat="1" ht="16.5" customHeight="1">
      <c r="A367" s="34"/>
      <c r="B367" s="35"/>
      <c r="C367" s="234" t="s">
        <v>415</v>
      </c>
      <c r="D367" s="234" t="s">
        <v>247</v>
      </c>
      <c r="E367" s="235" t="s">
        <v>356</v>
      </c>
      <c r="F367" s="236" t="s">
        <v>357</v>
      </c>
      <c r="G367" s="237" t="s">
        <v>255</v>
      </c>
      <c r="H367" s="238">
        <v>2.575</v>
      </c>
      <c r="I367" s="239"/>
      <c r="J367" s="240">
        <f>ROUND(I367*H367,2)</f>
        <v>0</v>
      </c>
      <c r="K367" s="241"/>
      <c r="L367" s="242"/>
      <c r="M367" s="243" t="s">
        <v>1</v>
      </c>
      <c r="N367" s="244" t="s">
        <v>44</v>
      </c>
      <c r="O367" s="71"/>
      <c r="P367" s="197">
        <f>O367*H367</f>
        <v>0</v>
      </c>
      <c r="Q367" s="197">
        <v>0.176</v>
      </c>
      <c r="R367" s="197">
        <f>Q367*H367</f>
        <v>0.4532</v>
      </c>
      <c r="S367" s="197">
        <v>0</v>
      </c>
      <c r="T367" s="198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99" t="s">
        <v>203</v>
      </c>
      <c r="AT367" s="199" t="s">
        <v>247</v>
      </c>
      <c r="AU367" s="199" t="s">
        <v>89</v>
      </c>
      <c r="AY367" s="17" t="s">
        <v>145</v>
      </c>
      <c r="BE367" s="200">
        <f>IF(N367="základní",J367,0)</f>
        <v>0</v>
      </c>
      <c r="BF367" s="200">
        <f>IF(N367="snížená",J367,0)</f>
        <v>0</v>
      </c>
      <c r="BG367" s="200">
        <f>IF(N367="zákl. přenesená",J367,0)</f>
        <v>0</v>
      </c>
      <c r="BH367" s="200">
        <f>IF(N367="sníž. přenesená",J367,0)</f>
        <v>0</v>
      </c>
      <c r="BI367" s="200">
        <f>IF(N367="nulová",J367,0)</f>
        <v>0</v>
      </c>
      <c r="BJ367" s="17" t="s">
        <v>84</v>
      </c>
      <c r="BK367" s="200">
        <f>ROUND(I367*H367,2)</f>
        <v>0</v>
      </c>
      <c r="BL367" s="17" t="s">
        <v>96</v>
      </c>
      <c r="BM367" s="199" t="s">
        <v>416</v>
      </c>
    </row>
    <row r="368" spans="2:51" s="14" customFormat="1" ht="10.2">
      <c r="B368" s="212"/>
      <c r="C368" s="213"/>
      <c r="D368" s="203" t="s">
        <v>152</v>
      </c>
      <c r="E368" s="214" t="s">
        <v>1</v>
      </c>
      <c r="F368" s="215" t="s">
        <v>417</v>
      </c>
      <c r="G368" s="213"/>
      <c r="H368" s="216">
        <v>2.575</v>
      </c>
      <c r="I368" s="217"/>
      <c r="J368" s="213"/>
      <c r="K368" s="213"/>
      <c r="L368" s="218"/>
      <c r="M368" s="219"/>
      <c r="N368" s="220"/>
      <c r="O368" s="220"/>
      <c r="P368" s="220"/>
      <c r="Q368" s="220"/>
      <c r="R368" s="220"/>
      <c r="S368" s="220"/>
      <c r="T368" s="221"/>
      <c r="AT368" s="222" t="s">
        <v>152</v>
      </c>
      <c r="AU368" s="222" t="s">
        <v>89</v>
      </c>
      <c r="AV368" s="14" t="s">
        <v>89</v>
      </c>
      <c r="AW368" s="14" t="s">
        <v>33</v>
      </c>
      <c r="AX368" s="14" t="s">
        <v>79</v>
      </c>
      <c r="AY368" s="222" t="s">
        <v>145</v>
      </c>
    </row>
    <row r="369" spans="2:51" s="15" customFormat="1" ht="10.2">
      <c r="B369" s="223"/>
      <c r="C369" s="224"/>
      <c r="D369" s="203" t="s">
        <v>152</v>
      </c>
      <c r="E369" s="225" t="s">
        <v>1</v>
      </c>
      <c r="F369" s="226" t="s">
        <v>156</v>
      </c>
      <c r="G369" s="224"/>
      <c r="H369" s="227">
        <v>2.575</v>
      </c>
      <c r="I369" s="228"/>
      <c r="J369" s="224"/>
      <c r="K369" s="224"/>
      <c r="L369" s="229"/>
      <c r="M369" s="230"/>
      <c r="N369" s="231"/>
      <c r="O369" s="231"/>
      <c r="P369" s="231"/>
      <c r="Q369" s="231"/>
      <c r="R369" s="231"/>
      <c r="S369" s="231"/>
      <c r="T369" s="232"/>
      <c r="AT369" s="233" t="s">
        <v>152</v>
      </c>
      <c r="AU369" s="233" t="s">
        <v>89</v>
      </c>
      <c r="AV369" s="15" t="s">
        <v>96</v>
      </c>
      <c r="AW369" s="15" t="s">
        <v>33</v>
      </c>
      <c r="AX369" s="15" t="s">
        <v>84</v>
      </c>
      <c r="AY369" s="233" t="s">
        <v>145</v>
      </c>
    </row>
    <row r="370" spans="1:65" s="2" customFormat="1" ht="16.5" customHeight="1">
      <c r="A370" s="34"/>
      <c r="B370" s="35"/>
      <c r="C370" s="187" t="s">
        <v>418</v>
      </c>
      <c r="D370" s="187" t="s">
        <v>147</v>
      </c>
      <c r="E370" s="188" t="s">
        <v>361</v>
      </c>
      <c r="F370" s="189" t="s">
        <v>362</v>
      </c>
      <c r="G370" s="190" t="s">
        <v>337</v>
      </c>
      <c r="H370" s="191">
        <v>3.3</v>
      </c>
      <c r="I370" s="192"/>
      <c r="J370" s="193">
        <f>ROUND(I370*H370,2)</f>
        <v>0</v>
      </c>
      <c r="K370" s="194"/>
      <c r="L370" s="39"/>
      <c r="M370" s="195" t="s">
        <v>1</v>
      </c>
      <c r="N370" s="196" t="s">
        <v>44</v>
      </c>
      <c r="O370" s="71"/>
      <c r="P370" s="197">
        <f>O370*H370</f>
        <v>0</v>
      </c>
      <c r="Q370" s="197">
        <v>0.0036</v>
      </c>
      <c r="R370" s="197">
        <f>Q370*H370</f>
        <v>0.011879999999999998</v>
      </c>
      <c r="S370" s="197">
        <v>0</v>
      </c>
      <c r="T370" s="198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9" t="s">
        <v>96</v>
      </c>
      <c r="AT370" s="199" t="s">
        <v>147</v>
      </c>
      <c r="AU370" s="199" t="s">
        <v>89</v>
      </c>
      <c r="AY370" s="17" t="s">
        <v>145</v>
      </c>
      <c r="BE370" s="200">
        <f>IF(N370="základní",J370,0)</f>
        <v>0</v>
      </c>
      <c r="BF370" s="200">
        <f>IF(N370="snížená",J370,0)</f>
        <v>0</v>
      </c>
      <c r="BG370" s="200">
        <f>IF(N370="zákl. přenesená",J370,0)</f>
        <v>0</v>
      </c>
      <c r="BH370" s="200">
        <f>IF(N370="sníž. přenesená",J370,0)</f>
        <v>0</v>
      </c>
      <c r="BI370" s="200">
        <f>IF(N370="nulová",J370,0)</f>
        <v>0</v>
      </c>
      <c r="BJ370" s="17" t="s">
        <v>84</v>
      </c>
      <c r="BK370" s="200">
        <f>ROUND(I370*H370,2)</f>
        <v>0</v>
      </c>
      <c r="BL370" s="17" t="s">
        <v>96</v>
      </c>
      <c r="BM370" s="199" t="s">
        <v>419</v>
      </c>
    </row>
    <row r="371" spans="2:51" s="14" customFormat="1" ht="10.2">
      <c r="B371" s="212"/>
      <c r="C371" s="213"/>
      <c r="D371" s="203" t="s">
        <v>152</v>
      </c>
      <c r="E371" s="214" t="s">
        <v>1</v>
      </c>
      <c r="F371" s="215" t="s">
        <v>420</v>
      </c>
      <c r="G371" s="213"/>
      <c r="H371" s="216">
        <v>3.3</v>
      </c>
      <c r="I371" s="217"/>
      <c r="J371" s="213"/>
      <c r="K371" s="213"/>
      <c r="L371" s="218"/>
      <c r="M371" s="219"/>
      <c r="N371" s="220"/>
      <c r="O371" s="220"/>
      <c r="P371" s="220"/>
      <c r="Q371" s="220"/>
      <c r="R371" s="220"/>
      <c r="S371" s="220"/>
      <c r="T371" s="221"/>
      <c r="AT371" s="222" t="s">
        <v>152</v>
      </c>
      <c r="AU371" s="222" t="s">
        <v>89</v>
      </c>
      <c r="AV371" s="14" t="s">
        <v>89</v>
      </c>
      <c r="AW371" s="14" t="s">
        <v>33</v>
      </c>
      <c r="AX371" s="14" t="s">
        <v>79</v>
      </c>
      <c r="AY371" s="222" t="s">
        <v>145</v>
      </c>
    </row>
    <row r="372" spans="2:51" s="15" customFormat="1" ht="10.2">
      <c r="B372" s="223"/>
      <c r="C372" s="224"/>
      <c r="D372" s="203" t="s">
        <v>152</v>
      </c>
      <c r="E372" s="225" t="s">
        <v>1</v>
      </c>
      <c r="F372" s="226" t="s">
        <v>156</v>
      </c>
      <c r="G372" s="224"/>
      <c r="H372" s="227">
        <v>3.3</v>
      </c>
      <c r="I372" s="228"/>
      <c r="J372" s="224"/>
      <c r="K372" s="224"/>
      <c r="L372" s="229"/>
      <c r="M372" s="230"/>
      <c r="N372" s="231"/>
      <c r="O372" s="231"/>
      <c r="P372" s="231"/>
      <c r="Q372" s="231"/>
      <c r="R372" s="231"/>
      <c r="S372" s="231"/>
      <c r="T372" s="232"/>
      <c r="AT372" s="233" t="s">
        <v>152</v>
      </c>
      <c r="AU372" s="233" t="s">
        <v>89</v>
      </c>
      <c r="AV372" s="15" t="s">
        <v>96</v>
      </c>
      <c r="AW372" s="15" t="s">
        <v>33</v>
      </c>
      <c r="AX372" s="15" t="s">
        <v>84</v>
      </c>
      <c r="AY372" s="233" t="s">
        <v>145</v>
      </c>
    </row>
    <row r="373" spans="1:65" s="2" customFormat="1" ht="33" customHeight="1">
      <c r="A373" s="34"/>
      <c r="B373" s="35"/>
      <c r="C373" s="187" t="s">
        <v>421</v>
      </c>
      <c r="D373" s="187" t="s">
        <v>147</v>
      </c>
      <c r="E373" s="188" t="s">
        <v>366</v>
      </c>
      <c r="F373" s="189" t="s">
        <v>367</v>
      </c>
      <c r="G373" s="190" t="s">
        <v>237</v>
      </c>
      <c r="H373" s="191">
        <v>8.605</v>
      </c>
      <c r="I373" s="192"/>
      <c r="J373" s="193">
        <f>ROUND(I373*H373,2)</f>
        <v>0</v>
      </c>
      <c r="K373" s="194"/>
      <c r="L373" s="39"/>
      <c r="M373" s="195" t="s">
        <v>1</v>
      </c>
      <c r="N373" s="196" t="s">
        <v>44</v>
      </c>
      <c r="O373" s="71"/>
      <c r="P373" s="197">
        <f>O373*H373</f>
        <v>0</v>
      </c>
      <c r="Q373" s="197">
        <v>0</v>
      </c>
      <c r="R373" s="197">
        <f>Q373*H373</f>
        <v>0</v>
      </c>
      <c r="S373" s="197">
        <v>0</v>
      </c>
      <c r="T373" s="198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99" t="s">
        <v>96</v>
      </c>
      <c r="AT373" s="199" t="s">
        <v>147</v>
      </c>
      <c r="AU373" s="199" t="s">
        <v>89</v>
      </c>
      <c r="AY373" s="17" t="s">
        <v>145</v>
      </c>
      <c r="BE373" s="200">
        <f>IF(N373="základní",J373,0)</f>
        <v>0</v>
      </c>
      <c r="BF373" s="200">
        <f>IF(N373="snížená",J373,0)</f>
        <v>0</v>
      </c>
      <c r="BG373" s="200">
        <f>IF(N373="zákl. přenesená",J373,0)</f>
        <v>0</v>
      </c>
      <c r="BH373" s="200">
        <f>IF(N373="sníž. přenesená",J373,0)</f>
        <v>0</v>
      </c>
      <c r="BI373" s="200">
        <f>IF(N373="nulová",J373,0)</f>
        <v>0</v>
      </c>
      <c r="BJ373" s="17" t="s">
        <v>84</v>
      </c>
      <c r="BK373" s="200">
        <f>ROUND(I373*H373,2)</f>
        <v>0</v>
      </c>
      <c r="BL373" s="17" t="s">
        <v>96</v>
      </c>
      <c r="BM373" s="199" t="s">
        <v>422</v>
      </c>
    </row>
    <row r="374" spans="2:63" s="12" customFormat="1" ht="22.8" customHeight="1">
      <c r="B374" s="171"/>
      <c r="C374" s="172"/>
      <c r="D374" s="173" t="s">
        <v>78</v>
      </c>
      <c r="E374" s="185" t="s">
        <v>193</v>
      </c>
      <c r="F374" s="185" t="s">
        <v>423</v>
      </c>
      <c r="G374" s="172"/>
      <c r="H374" s="172"/>
      <c r="I374" s="175"/>
      <c r="J374" s="186">
        <f>BK374</f>
        <v>0</v>
      </c>
      <c r="K374" s="172"/>
      <c r="L374" s="177"/>
      <c r="M374" s="178"/>
      <c r="N374" s="179"/>
      <c r="O374" s="179"/>
      <c r="P374" s="180">
        <f>SUM(P375:P393)</f>
        <v>0</v>
      </c>
      <c r="Q374" s="179"/>
      <c r="R374" s="180">
        <f>SUM(R375:R393)</f>
        <v>8.027149999999999</v>
      </c>
      <c r="S374" s="179"/>
      <c r="T374" s="181">
        <f>SUM(T375:T393)</f>
        <v>0</v>
      </c>
      <c r="AR374" s="182" t="s">
        <v>84</v>
      </c>
      <c r="AT374" s="183" t="s">
        <v>78</v>
      </c>
      <c r="AU374" s="183" t="s">
        <v>84</v>
      </c>
      <c r="AY374" s="182" t="s">
        <v>145</v>
      </c>
      <c r="BK374" s="184">
        <f>SUM(BK375:BK393)</f>
        <v>0</v>
      </c>
    </row>
    <row r="375" spans="1:65" s="2" customFormat="1" ht="16.5" customHeight="1">
      <c r="A375" s="34"/>
      <c r="B375" s="35"/>
      <c r="C375" s="187" t="s">
        <v>424</v>
      </c>
      <c r="D375" s="187" t="s">
        <v>147</v>
      </c>
      <c r="E375" s="188" t="s">
        <v>425</v>
      </c>
      <c r="F375" s="189" t="s">
        <v>426</v>
      </c>
      <c r="G375" s="190" t="s">
        <v>255</v>
      </c>
      <c r="H375" s="191">
        <v>19</v>
      </c>
      <c r="I375" s="192"/>
      <c r="J375" s="193">
        <f>ROUND(I375*H375,2)</f>
        <v>0</v>
      </c>
      <c r="K375" s="194"/>
      <c r="L375" s="39"/>
      <c r="M375" s="195" t="s">
        <v>1</v>
      </c>
      <c r="N375" s="196" t="s">
        <v>44</v>
      </c>
      <c r="O375" s="71"/>
      <c r="P375" s="197">
        <f>O375*H375</f>
        <v>0</v>
      </c>
      <c r="Q375" s="197">
        <v>0</v>
      </c>
      <c r="R375" s="197">
        <f>Q375*H375</f>
        <v>0</v>
      </c>
      <c r="S375" s="197">
        <v>0</v>
      </c>
      <c r="T375" s="198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9" t="s">
        <v>96</v>
      </c>
      <c r="AT375" s="199" t="s">
        <v>147</v>
      </c>
      <c r="AU375" s="199" t="s">
        <v>89</v>
      </c>
      <c r="AY375" s="17" t="s">
        <v>145</v>
      </c>
      <c r="BE375" s="200">
        <f>IF(N375="základní",J375,0)</f>
        <v>0</v>
      </c>
      <c r="BF375" s="200">
        <f>IF(N375="snížená",J375,0)</f>
        <v>0</v>
      </c>
      <c r="BG375" s="200">
        <f>IF(N375="zákl. přenesená",J375,0)</f>
        <v>0</v>
      </c>
      <c r="BH375" s="200">
        <f>IF(N375="sníž. přenesená",J375,0)</f>
        <v>0</v>
      </c>
      <c r="BI375" s="200">
        <f>IF(N375="nulová",J375,0)</f>
        <v>0</v>
      </c>
      <c r="BJ375" s="17" t="s">
        <v>84</v>
      </c>
      <c r="BK375" s="200">
        <f>ROUND(I375*H375,2)</f>
        <v>0</v>
      </c>
      <c r="BL375" s="17" t="s">
        <v>96</v>
      </c>
      <c r="BM375" s="199" t="s">
        <v>427</v>
      </c>
    </row>
    <row r="376" spans="2:51" s="14" customFormat="1" ht="10.2">
      <c r="B376" s="212"/>
      <c r="C376" s="213"/>
      <c r="D376" s="203" t="s">
        <v>152</v>
      </c>
      <c r="E376" s="214" t="s">
        <v>1</v>
      </c>
      <c r="F376" s="215" t="s">
        <v>428</v>
      </c>
      <c r="G376" s="213"/>
      <c r="H376" s="216">
        <v>19</v>
      </c>
      <c r="I376" s="217"/>
      <c r="J376" s="213"/>
      <c r="K376" s="213"/>
      <c r="L376" s="218"/>
      <c r="M376" s="219"/>
      <c r="N376" s="220"/>
      <c r="O376" s="220"/>
      <c r="P376" s="220"/>
      <c r="Q376" s="220"/>
      <c r="R376" s="220"/>
      <c r="S376" s="220"/>
      <c r="T376" s="221"/>
      <c r="AT376" s="222" t="s">
        <v>152</v>
      </c>
      <c r="AU376" s="222" t="s">
        <v>89</v>
      </c>
      <c r="AV376" s="14" t="s">
        <v>89</v>
      </c>
      <c r="AW376" s="14" t="s">
        <v>33</v>
      </c>
      <c r="AX376" s="14" t="s">
        <v>79</v>
      </c>
      <c r="AY376" s="222" t="s">
        <v>145</v>
      </c>
    </row>
    <row r="377" spans="2:51" s="15" customFormat="1" ht="10.2">
      <c r="B377" s="223"/>
      <c r="C377" s="224"/>
      <c r="D377" s="203" t="s">
        <v>152</v>
      </c>
      <c r="E377" s="225" t="s">
        <v>1</v>
      </c>
      <c r="F377" s="226" t="s">
        <v>156</v>
      </c>
      <c r="G377" s="224"/>
      <c r="H377" s="227">
        <v>19</v>
      </c>
      <c r="I377" s="228"/>
      <c r="J377" s="224"/>
      <c r="K377" s="224"/>
      <c r="L377" s="229"/>
      <c r="M377" s="230"/>
      <c r="N377" s="231"/>
      <c r="O377" s="231"/>
      <c r="P377" s="231"/>
      <c r="Q377" s="231"/>
      <c r="R377" s="231"/>
      <c r="S377" s="231"/>
      <c r="T377" s="232"/>
      <c r="AT377" s="233" t="s">
        <v>152</v>
      </c>
      <c r="AU377" s="233" t="s">
        <v>89</v>
      </c>
      <c r="AV377" s="15" t="s">
        <v>96</v>
      </c>
      <c r="AW377" s="15" t="s">
        <v>33</v>
      </c>
      <c r="AX377" s="15" t="s">
        <v>84</v>
      </c>
      <c r="AY377" s="233" t="s">
        <v>145</v>
      </c>
    </row>
    <row r="378" spans="1:65" s="2" customFormat="1" ht="16.5" customHeight="1">
      <c r="A378" s="34"/>
      <c r="B378" s="35"/>
      <c r="C378" s="187" t="s">
        <v>429</v>
      </c>
      <c r="D378" s="187" t="s">
        <v>147</v>
      </c>
      <c r="E378" s="188" t="s">
        <v>430</v>
      </c>
      <c r="F378" s="189" t="s">
        <v>431</v>
      </c>
      <c r="G378" s="190" t="s">
        <v>255</v>
      </c>
      <c r="H378" s="191">
        <v>19</v>
      </c>
      <c r="I378" s="192"/>
      <c r="J378" s="193">
        <f>ROUND(I378*H378,2)</f>
        <v>0</v>
      </c>
      <c r="K378" s="194"/>
      <c r="L378" s="39"/>
      <c r="M378" s="195" t="s">
        <v>1</v>
      </c>
      <c r="N378" s="196" t="s">
        <v>44</v>
      </c>
      <c r="O378" s="71"/>
      <c r="P378" s="197">
        <f>O378*H378</f>
        <v>0</v>
      </c>
      <c r="Q378" s="197">
        <v>0</v>
      </c>
      <c r="R378" s="197">
        <f>Q378*H378</f>
        <v>0</v>
      </c>
      <c r="S378" s="197">
        <v>0</v>
      </c>
      <c r="T378" s="198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99" t="s">
        <v>96</v>
      </c>
      <c r="AT378" s="199" t="s">
        <v>147</v>
      </c>
      <c r="AU378" s="199" t="s">
        <v>89</v>
      </c>
      <c r="AY378" s="17" t="s">
        <v>145</v>
      </c>
      <c r="BE378" s="200">
        <f>IF(N378="základní",J378,0)</f>
        <v>0</v>
      </c>
      <c r="BF378" s="200">
        <f>IF(N378="snížená",J378,0)</f>
        <v>0</v>
      </c>
      <c r="BG378" s="200">
        <f>IF(N378="zákl. přenesená",J378,0)</f>
        <v>0</v>
      </c>
      <c r="BH378" s="200">
        <f>IF(N378="sníž. přenesená",J378,0)</f>
        <v>0</v>
      </c>
      <c r="BI378" s="200">
        <f>IF(N378="nulová",J378,0)</f>
        <v>0</v>
      </c>
      <c r="BJ378" s="17" t="s">
        <v>84</v>
      </c>
      <c r="BK378" s="200">
        <f>ROUND(I378*H378,2)</f>
        <v>0</v>
      </c>
      <c r="BL378" s="17" t="s">
        <v>96</v>
      </c>
      <c r="BM378" s="199" t="s">
        <v>432</v>
      </c>
    </row>
    <row r="379" spans="2:51" s="14" customFormat="1" ht="10.2">
      <c r="B379" s="212"/>
      <c r="C379" s="213"/>
      <c r="D379" s="203" t="s">
        <v>152</v>
      </c>
      <c r="E379" s="214" t="s">
        <v>1</v>
      </c>
      <c r="F379" s="215" t="s">
        <v>433</v>
      </c>
      <c r="G379" s="213"/>
      <c r="H379" s="216">
        <v>19</v>
      </c>
      <c r="I379" s="217"/>
      <c r="J379" s="213"/>
      <c r="K379" s="213"/>
      <c r="L379" s="218"/>
      <c r="M379" s="219"/>
      <c r="N379" s="220"/>
      <c r="O379" s="220"/>
      <c r="P379" s="220"/>
      <c r="Q379" s="220"/>
      <c r="R379" s="220"/>
      <c r="S379" s="220"/>
      <c r="T379" s="221"/>
      <c r="AT379" s="222" t="s">
        <v>152</v>
      </c>
      <c r="AU379" s="222" t="s">
        <v>89</v>
      </c>
      <c r="AV379" s="14" t="s">
        <v>89</v>
      </c>
      <c r="AW379" s="14" t="s">
        <v>33</v>
      </c>
      <c r="AX379" s="14" t="s">
        <v>79</v>
      </c>
      <c r="AY379" s="222" t="s">
        <v>145</v>
      </c>
    </row>
    <row r="380" spans="2:51" s="15" customFormat="1" ht="10.2">
      <c r="B380" s="223"/>
      <c r="C380" s="224"/>
      <c r="D380" s="203" t="s">
        <v>152</v>
      </c>
      <c r="E380" s="225" t="s">
        <v>1</v>
      </c>
      <c r="F380" s="226" t="s">
        <v>156</v>
      </c>
      <c r="G380" s="224"/>
      <c r="H380" s="227">
        <v>19</v>
      </c>
      <c r="I380" s="228"/>
      <c r="J380" s="224"/>
      <c r="K380" s="224"/>
      <c r="L380" s="229"/>
      <c r="M380" s="230"/>
      <c r="N380" s="231"/>
      <c r="O380" s="231"/>
      <c r="P380" s="231"/>
      <c r="Q380" s="231"/>
      <c r="R380" s="231"/>
      <c r="S380" s="231"/>
      <c r="T380" s="232"/>
      <c r="AT380" s="233" t="s">
        <v>152</v>
      </c>
      <c r="AU380" s="233" t="s">
        <v>89</v>
      </c>
      <c r="AV380" s="15" t="s">
        <v>96</v>
      </c>
      <c r="AW380" s="15" t="s">
        <v>33</v>
      </c>
      <c r="AX380" s="15" t="s">
        <v>84</v>
      </c>
      <c r="AY380" s="233" t="s">
        <v>145</v>
      </c>
    </row>
    <row r="381" spans="1:65" s="2" customFormat="1" ht="24.15" customHeight="1">
      <c r="A381" s="34"/>
      <c r="B381" s="35"/>
      <c r="C381" s="187" t="s">
        <v>434</v>
      </c>
      <c r="D381" s="187" t="s">
        <v>147</v>
      </c>
      <c r="E381" s="188" t="s">
        <v>435</v>
      </c>
      <c r="F381" s="189" t="s">
        <v>436</v>
      </c>
      <c r="G381" s="190" t="s">
        <v>255</v>
      </c>
      <c r="H381" s="191">
        <v>19</v>
      </c>
      <c r="I381" s="192"/>
      <c r="J381" s="193">
        <f>ROUND(I381*H381,2)</f>
        <v>0</v>
      </c>
      <c r="K381" s="194"/>
      <c r="L381" s="39"/>
      <c r="M381" s="195" t="s">
        <v>1</v>
      </c>
      <c r="N381" s="196" t="s">
        <v>44</v>
      </c>
      <c r="O381" s="71"/>
      <c r="P381" s="197">
        <f>O381*H381</f>
        <v>0</v>
      </c>
      <c r="Q381" s="197">
        <v>0.10362</v>
      </c>
      <c r="R381" s="197">
        <f>Q381*H381</f>
        <v>1.96878</v>
      </c>
      <c r="S381" s="197">
        <v>0</v>
      </c>
      <c r="T381" s="198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9" t="s">
        <v>96</v>
      </c>
      <c r="AT381" s="199" t="s">
        <v>147</v>
      </c>
      <c r="AU381" s="199" t="s">
        <v>89</v>
      </c>
      <c r="AY381" s="17" t="s">
        <v>145</v>
      </c>
      <c r="BE381" s="200">
        <f>IF(N381="základní",J381,0)</f>
        <v>0</v>
      </c>
      <c r="BF381" s="200">
        <f>IF(N381="snížená",J381,0)</f>
        <v>0</v>
      </c>
      <c r="BG381" s="200">
        <f>IF(N381="zákl. přenesená",J381,0)</f>
        <v>0</v>
      </c>
      <c r="BH381" s="200">
        <f>IF(N381="sníž. přenesená",J381,0)</f>
        <v>0</v>
      </c>
      <c r="BI381" s="200">
        <f>IF(N381="nulová",J381,0)</f>
        <v>0</v>
      </c>
      <c r="BJ381" s="17" t="s">
        <v>84</v>
      </c>
      <c r="BK381" s="200">
        <f>ROUND(I381*H381,2)</f>
        <v>0</v>
      </c>
      <c r="BL381" s="17" t="s">
        <v>96</v>
      </c>
      <c r="BM381" s="199" t="s">
        <v>437</v>
      </c>
    </row>
    <row r="382" spans="2:51" s="14" customFormat="1" ht="10.2">
      <c r="B382" s="212"/>
      <c r="C382" s="213"/>
      <c r="D382" s="203" t="s">
        <v>152</v>
      </c>
      <c r="E382" s="214" t="s">
        <v>1</v>
      </c>
      <c r="F382" s="215" t="s">
        <v>433</v>
      </c>
      <c r="G382" s="213"/>
      <c r="H382" s="216">
        <v>19</v>
      </c>
      <c r="I382" s="217"/>
      <c r="J382" s="213"/>
      <c r="K382" s="213"/>
      <c r="L382" s="218"/>
      <c r="M382" s="219"/>
      <c r="N382" s="220"/>
      <c r="O382" s="220"/>
      <c r="P382" s="220"/>
      <c r="Q382" s="220"/>
      <c r="R382" s="220"/>
      <c r="S382" s="220"/>
      <c r="T382" s="221"/>
      <c r="AT382" s="222" t="s">
        <v>152</v>
      </c>
      <c r="AU382" s="222" t="s">
        <v>89</v>
      </c>
      <c r="AV382" s="14" t="s">
        <v>89</v>
      </c>
      <c r="AW382" s="14" t="s">
        <v>33</v>
      </c>
      <c r="AX382" s="14" t="s">
        <v>79</v>
      </c>
      <c r="AY382" s="222" t="s">
        <v>145</v>
      </c>
    </row>
    <row r="383" spans="2:51" s="15" customFormat="1" ht="10.2">
      <c r="B383" s="223"/>
      <c r="C383" s="224"/>
      <c r="D383" s="203" t="s">
        <v>152</v>
      </c>
      <c r="E383" s="225" t="s">
        <v>1</v>
      </c>
      <c r="F383" s="226" t="s">
        <v>156</v>
      </c>
      <c r="G383" s="224"/>
      <c r="H383" s="227">
        <v>19</v>
      </c>
      <c r="I383" s="228"/>
      <c r="J383" s="224"/>
      <c r="K383" s="224"/>
      <c r="L383" s="229"/>
      <c r="M383" s="230"/>
      <c r="N383" s="231"/>
      <c r="O383" s="231"/>
      <c r="P383" s="231"/>
      <c r="Q383" s="231"/>
      <c r="R383" s="231"/>
      <c r="S383" s="231"/>
      <c r="T383" s="232"/>
      <c r="AT383" s="233" t="s">
        <v>152</v>
      </c>
      <c r="AU383" s="233" t="s">
        <v>89</v>
      </c>
      <c r="AV383" s="15" t="s">
        <v>96</v>
      </c>
      <c r="AW383" s="15" t="s">
        <v>33</v>
      </c>
      <c r="AX383" s="15" t="s">
        <v>84</v>
      </c>
      <c r="AY383" s="233" t="s">
        <v>145</v>
      </c>
    </row>
    <row r="384" spans="1:65" s="2" customFormat="1" ht="16.5" customHeight="1">
      <c r="A384" s="34"/>
      <c r="B384" s="35"/>
      <c r="C384" s="234" t="s">
        <v>438</v>
      </c>
      <c r="D384" s="234" t="s">
        <v>247</v>
      </c>
      <c r="E384" s="235" t="s">
        <v>439</v>
      </c>
      <c r="F384" s="236" t="s">
        <v>440</v>
      </c>
      <c r="G384" s="237" t="s">
        <v>255</v>
      </c>
      <c r="H384" s="238">
        <v>19.57</v>
      </c>
      <c r="I384" s="239"/>
      <c r="J384" s="240">
        <f>ROUND(I384*H384,2)</f>
        <v>0</v>
      </c>
      <c r="K384" s="241"/>
      <c r="L384" s="242"/>
      <c r="M384" s="243" t="s">
        <v>1</v>
      </c>
      <c r="N384" s="244" t="s">
        <v>44</v>
      </c>
      <c r="O384" s="71"/>
      <c r="P384" s="197">
        <f>O384*H384</f>
        <v>0</v>
      </c>
      <c r="Q384" s="197">
        <v>0.152</v>
      </c>
      <c r="R384" s="197">
        <f>Q384*H384</f>
        <v>2.97464</v>
      </c>
      <c r="S384" s="197">
        <v>0</v>
      </c>
      <c r="T384" s="198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99" t="s">
        <v>203</v>
      </c>
      <c r="AT384" s="199" t="s">
        <v>247</v>
      </c>
      <c r="AU384" s="199" t="s">
        <v>89</v>
      </c>
      <c r="AY384" s="17" t="s">
        <v>145</v>
      </c>
      <c r="BE384" s="200">
        <f>IF(N384="základní",J384,0)</f>
        <v>0</v>
      </c>
      <c r="BF384" s="200">
        <f>IF(N384="snížená",J384,0)</f>
        <v>0</v>
      </c>
      <c r="BG384" s="200">
        <f>IF(N384="zákl. přenesená",J384,0)</f>
        <v>0</v>
      </c>
      <c r="BH384" s="200">
        <f>IF(N384="sníž. přenesená",J384,0)</f>
        <v>0</v>
      </c>
      <c r="BI384" s="200">
        <f>IF(N384="nulová",J384,0)</f>
        <v>0</v>
      </c>
      <c r="BJ384" s="17" t="s">
        <v>84</v>
      </c>
      <c r="BK384" s="200">
        <f>ROUND(I384*H384,2)</f>
        <v>0</v>
      </c>
      <c r="BL384" s="17" t="s">
        <v>96</v>
      </c>
      <c r="BM384" s="199" t="s">
        <v>441</v>
      </c>
    </row>
    <row r="385" spans="2:51" s="14" customFormat="1" ht="10.2">
      <c r="B385" s="212"/>
      <c r="C385" s="213"/>
      <c r="D385" s="203" t="s">
        <v>152</v>
      </c>
      <c r="E385" s="214" t="s">
        <v>1</v>
      </c>
      <c r="F385" s="215" t="s">
        <v>442</v>
      </c>
      <c r="G385" s="213"/>
      <c r="H385" s="216">
        <v>19.57</v>
      </c>
      <c r="I385" s="217"/>
      <c r="J385" s="213"/>
      <c r="K385" s="213"/>
      <c r="L385" s="218"/>
      <c r="M385" s="219"/>
      <c r="N385" s="220"/>
      <c r="O385" s="220"/>
      <c r="P385" s="220"/>
      <c r="Q385" s="220"/>
      <c r="R385" s="220"/>
      <c r="S385" s="220"/>
      <c r="T385" s="221"/>
      <c r="AT385" s="222" t="s">
        <v>152</v>
      </c>
      <c r="AU385" s="222" t="s">
        <v>89</v>
      </c>
      <c r="AV385" s="14" t="s">
        <v>89</v>
      </c>
      <c r="AW385" s="14" t="s">
        <v>33</v>
      </c>
      <c r="AX385" s="14" t="s">
        <v>79</v>
      </c>
      <c r="AY385" s="222" t="s">
        <v>145</v>
      </c>
    </row>
    <row r="386" spans="2:51" s="15" customFormat="1" ht="10.2">
      <c r="B386" s="223"/>
      <c r="C386" s="224"/>
      <c r="D386" s="203" t="s">
        <v>152</v>
      </c>
      <c r="E386" s="225" t="s">
        <v>1</v>
      </c>
      <c r="F386" s="226" t="s">
        <v>156</v>
      </c>
      <c r="G386" s="224"/>
      <c r="H386" s="227">
        <v>19.57</v>
      </c>
      <c r="I386" s="228"/>
      <c r="J386" s="224"/>
      <c r="K386" s="224"/>
      <c r="L386" s="229"/>
      <c r="M386" s="230"/>
      <c r="N386" s="231"/>
      <c r="O386" s="231"/>
      <c r="P386" s="231"/>
      <c r="Q386" s="231"/>
      <c r="R386" s="231"/>
      <c r="S386" s="231"/>
      <c r="T386" s="232"/>
      <c r="AT386" s="233" t="s">
        <v>152</v>
      </c>
      <c r="AU386" s="233" t="s">
        <v>89</v>
      </c>
      <c r="AV386" s="15" t="s">
        <v>96</v>
      </c>
      <c r="AW386" s="15" t="s">
        <v>33</v>
      </c>
      <c r="AX386" s="15" t="s">
        <v>84</v>
      </c>
      <c r="AY386" s="233" t="s">
        <v>145</v>
      </c>
    </row>
    <row r="387" spans="1:65" s="2" customFormat="1" ht="33" customHeight="1">
      <c r="A387" s="34"/>
      <c r="B387" s="35"/>
      <c r="C387" s="187" t="s">
        <v>443</v>
      </c>
      <c r="D387" s="187" t="s">
        <v>147</v>
      </c>
      <c r="E387" s="188" t="s">
        <v>335</v>
      </c>
      <c r="F387" s="189" t="s">
        <v>336</v>
      </c>
      <c r="G387" s="190" t="s">
        <v>337</v>
      </c>
      <c r="H387" s="191">
        <v>13</v>
      </c>
      <c r="I387" s="192"/>
      <c r="J387" s="193">
        <f>ROUND(I387*H387,2)</f>
        <v>0</v>
      </c>
      <c r="K387" s="194"/>
      <c r="L387" s="39"/>
      <c r="M387" s="195" t="s">
        <v>1</v>
      </c>
      <c r="N387" s="196" t="s">
        <v>44</v>
      </c>
      <c r="O387" s="71"/>
      <c r="P387" s="197">
        <f>O387*H387</f>
        <v>0</v>
      </c>
      <c r="Q387" s="197">
        <v>0.1554</v>
      </c>
      <c r="R387" s="197">
        <f>Q387*H387</f>
        <v>2.0202</v>
      </c>
      <c r="S387" s="197">
        <v>0</v>
      </c>
      <c r="T387" s="198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99" t="s">
        <v>96</v>
      </c>
      <c r="AT387" s="199" t="s">
        <v>147</v>
      </c>
      <c r="AU387" s="199" t="s">
        <v>89</v>
      </c>
      <c r="AY387" s="17" t="s">
        <v>145</v>
      </c>
      <c r="BE387" s="200">
        <f>IF(N387="základní",J387,0)</f>
        <v>0</v>
      </c>
      <c r="BF387" s="200">
        <f>IF(N387="snížená",J387,0)</f>
        <v>0</v>
      </c>
      <c r="BG387" s="200">
        <f>IF(N387="zákl. přenesená",J387,0)</f>
        <v>0</v>
      </c>
      <c r="BH387" s="200">
        <f>IF(N387="sníž. přenesená",J387,0)</f>
        <v>0</v>
      </c>
      <c r="BI387" s="200">
        <f>IF(N387="nulová",J387,0)</f>
        <v>0</v>
      </c>
      <c r="BJ387" s="17" t="s">
        <v>84</v>
      </c>
      <c r="BK387" s="200">
        <f>ROUND(I387*H387,2)</f>
        <v>0</v>
      </c>
      <c r="BL387" s="17" t="s">
        <v>96</v>
      </c>
      <c r="BM387" s="199" t="s">
        <v>444</v>
      </c>
    </row>
    <row r="388" spans="2:51" s="14" customFormat="1" ht="10.2">
      <c r="B388" s="212"/>
      <c r="C388" s="213"/>
      <c r="D388" s="203" t="s">
        <v>152</v>
      </c>
      <c r="E388" s="214" t="s">
        <v>1</v>
      </c>
      <c r="F388" s="215" t="s">
        <v>445</v>
      </c>
      <c r="G388" s="213"/>
      <c r="H388" s="216">
        <v>13</v>
      </c>
      <c r="I388" s="217"/>
      <c r="J388" s="213"/>
      <c r="K388" s="213"/>
      <c r="L388" s="218"/>
      <c r="M388" s="219"/>
      <c r="N388" s="220"/>
      <c r="O388" s="220"/>
      <c r="P388" s="220"/>
      <c r="Q388" s="220"/>
      <c r="R388" s="220"/>
      <c r="S388" s="220"/>
      <c r="T388" s="221"/>
      <c r="AT388" s="222" t="s">
        <v>152</v>
      </c>
      <c r="AU388" s="222" t="s">
        <v>89</v>
      </c>
      <c r="AV388" s="14" t="s">
        <v>89</v>
      </c>
      <c r="AW388" s="14" t="s">
        <v>33</v>
      </c>
      <c r="AX388" s="14" t="s">
        <v>79</v>
      </c>
      <c r="AY388" s="222" t="s">
        <v>145</v>
      </c>
    </row>
    <row r="389" spans="2:51" s="15" customFormat="1" ht="10.2">
      <c r="B389" s="223"/>
      <c r="C389" s="224"/>
      <c r="D389" s="203" t="s">
        <v>152</v>
      </c>
      <c r="E389" s="225" t="s">
        <v>1</v>
      </c>
      <c r="F389" s="226" t="s">
        <v>156</v>
      </c>
      <c r="G389" s="224"/>
      <c r="H389" s="227">
        <v>13</v>
      </c>
      <c r="I389" s="228"/>
      <c r="J389" s="224"/>
      <c r="K389" s="224"/>
      <c r="L389" s="229"/>
      <c r="M389" s="230"/>
      <c r="N389" s="231"/>
      <c r="O389" s="231"/>
      <c r="P389" s="231"/>
      <c r="Q389" s="231"/>
      <c r="R389" s="231"/>
      <c r="S389" s="231"/>
      <c r="T389" s="232"/>
      <c r="AT389" s="233" t="s">
        <v>152</v>
      </c>
      <c r="AU389" s="233" t="s">
        <v>89</v>
      </c>
      <c r="AV389" s="15" t="s">
        <v>96</v>
      </c>
      <c r="AW389" s="15" t="s">
        <v>33</v>
      </c>
      <c r="AX389" s="15" t="s">
        <v>84</v>
      </c>
      <c r="AY389" s="233" t="s">
        <v>145</v>
      </c>
    </row>
    <row r="390" spans="1:65" s="2" customFormat="1" ht="16.5" customHeight="1">
      <c r="A390" s="34"/>
      <c r="B390" s="35"/>
      <c r="C390" s="234" t="s">
        <v>446</v>
      </c>
      <c r="D390" s="234" t="s">
        <v>247</v>
      </c>
      <c r="E390" s="235" t="s">
        <v>341</v>
      </c>
      <c r="F390" s="236" t="s">
        <v>342</v>
      </c>
      <c r="G390" s="237" t="s">
        <v>337</v>
      </c>
      <c r="H390" s="238">
        <v>13.13</v>
      </c>
      <c r="I390" s="239"/>
      <c r="J390" s="240">
        <f>ROUND(I390*H390,2)</f>
        <v>0</v>
      </c>
      <c r="K390" s="241"/>
      <c r="L390" s="242"/>
      <c r="M390" s="243" t="s">
        <v>1</v>
      </c>
      <c r="N390" s="244" t="s">
        <v>44</v>
      </c>
      <c r="O390" s="71"/>
      <c r="P390" s="197">
        <f>O390*H390</f>
        <v>0</v>
      </c>
      <c r="Q390" s="197">
        <v>0.081</v>
      </c>
      <c r="R390" s="197">
        <f>Q390*H390</f>
        <v>1.06353</v>
      </c>
      <c r="S390" s="197">
        <v>0</v>
      </c>
      <c r="T390" s="198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99" t="s">
        <v>203</v>
      </c>
      <c r="AT390" s="199" t="s">
        <v>247</v>
      </c>
      <c r="AU390" s="199" t="s">
        <v>89</v>
      </c>
      <c r="AY390" s="17" t="s">
        <v>145</v>
      </c>
      <c r="BE390" s="200">
        <f>IF(N390="základní",J390,0)</f>
        <v>0</v>
      </c>
      <c r="BF390" s="200">
        <f>IF(N390="snížená",J390,0)</f>
        <v>0</v>
      </c>
      <c r="BG390" s="200">
        <f>IF(N390="zákl. přenesená",J390,0)</f>
        <v>0</v>
      </c>
      <c r="BH390" s="200">
        <f>IF(N390="sníž. přenesená",J390,0)</f>
        <v>0</v>
      </c>
      <c r="BI390" s="200">
        <f>IF(N390="nulová",J390,0)</f>
        <v>0</v>
      </c>
      <c r="BJ390" s="17" t="s">
        <v>84</v>
      </c>
      <c r="BK390" s="200">
        <f>ROUND(I390*H390,2)</f>
        <v>0</v>
      </c>
      <c r="BL390" s="17" t="s">
        <v>96</v>
      </c>
      <c r="BM390" s="199" t="s">
        <v>447</v>
      </c>
    </row>
    <row r="391" spans="2:51" s="14" customFormat="1" ht="10.2">
      <c r="B391" s="212"/>
      <c r="C391" s="213"/>
      <c r="D391" s="203" t="s">
        <v>152</v>
      </c>
      <c r="E391" s="214" t="s">
        <v>1</v>
      </c>
      <c r="F391" s="215" t="s">
        <v>448</v>
      </c>
      <c r="G391" s="213"/>
      <c r="H391" s="216">
        <v>13.13</v>
      </c>
      <c r="I391" s="217"/>
      <c r="J391" s="213"/>
      <c r="K391" s="213"/>
      <c r="L391" s="218"/>
      <c r="M391" s="219"/>
      <c r="N391" s="220"/>
      <c r="O391" s="220"/>
      <c r="P391" s="220"/>
      <c r="Q391" s="220"/>
      <c r="R391" s="220"/>
      <c r="S391" s="220"/>
      <c r="T391" s="221"/>
      <c r="AT391" s="222" t="s">
        <v>152</v>
      </c>
      <c r="AU391" s="222" t="s">
        <v>89</v>
      </c>
      <c r="AV391" s="14" t="s">
        <v>89</v>
      </c>
      <c r="AW391" s="14" t="s">
        <v>33</v>
      </c>
      <c r="AX391" s="14" t="s">
        <v>79</v>
      </c>
      <c r="AY391" s="222" t="s">
        <v>145</v>
      </c>
    </row>
    <row r="392" spans="2:51" s="15" customFormat="1" ht="10.2">
      <c r="B392" s="223"/>
      <c r="C392" s="224"/>
      <c r="D392" s="203" t="s">
        <v>152</v>
      </c>
      <c r="E392" s="225" t="s">
        <v>1</v>
      </c>
      <c r="F392" s="226" t="s">
        <v>156</v>
      </c>
      <c r="G392" s="224"/>
      <c r="H392" s="227">
        <v>13.13</v>
      </c>
      <c r="I392" s="228"/>
      <c r="J392" s="224"/>
      <c r="K392" s="224"/>
      <c r="L392" s="229"/>
      <c r="M392" s="230"/>
      <c r="N392" s="231"/>
      <c r="O392" s="231"/>
      <c r="P392" s="231"/>
      <c r="Q392" s="231"/>
      <c r="R392" s="231"/>
      <c r="S392" s="231"/>
      <c r="T392" s="232"/>
      <c r="AT392" s="233" t="s">
        <v>152</v>
      </c>
      <c r="AU392" s="233" t="s">
        <v>89</v>
      </c>
      <c r="AV392" s="15" t="s">
        <v>96</v>
      </c>
      <c r="AW392" s="15" t="s">
        <v>33</v>
      </c>
      <c r="AX392" s="15" t="s">
        <v>84</v>
      </c>
      <c r="AY392" s="233" t="s">
        <v>145</v>
      </c>
    </row>
    <row r="393" spans="1:65" s="2" customFormat="1" ht="24.15" customHeight="1">
      <c r="A393" s="34"/>
      <c r="B393" s="35"/>
      <c r="C393" s="187" t="s">
        <v>449</v>
      </c>
      <c r="D393" s="187" t="s">
        <v>147</v>
      </c>
      <c r="E393" s="188" t="s">
        <v>450</v>
      </c>
      <c r="F393" s="189" t="s">
        <v>451</v>
      </c>
      <c r="G393" s="190" t="s">
        <v>237</v>
      </c>
      <c r="H393" s="191">
        <v>8.027</v>
      </c>
      <c r="I393" s="192"/>
      <c r="J393" s="193">
        <f>ROUND(I393*H393,2)</f>
        <v>0</v>
      </c>
      <c r="K393" s="194"/>
      <c r="L393" s="39"/>
      <c r="M393" s="195" t="s">
        <v>1</v>
      </c>
      <c r="N393" s="196" t="s">
        <v>44</v>
      </c>
      <c r="O393" s="71"/>
      <c r="P393" s="197">
        <f>O393*H393</f>
        <v>0</v>
      </c>
      <c r="Q393" s="197">
        <v>0</v>
      </c>
      <c r="R393" s="197">
        <f>Q393*H393</f>
        <v>0</v>
      </c>
      <c r="S393" s="197">
        <v>0</v>
      </c>
      <c r="T393" s="198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99" t="s">
        <v>96</v>
      </c>
      <c r="AT393" s="199" t="s">
        <v>147</v>
      </c>
      <c r="AU393" s="199" t="s">
        <v>89</v>
      </c>
      <c r="AY393" s="17" t="s">
        <v>145</v>
      </c>
      <c r="BE393" s="200">
        <f>IF(N393="základní",J393,0)</f>
        <v>0</v>
      </c>
      <c r="BF393" s="200">
        <f>IF(N393="snížená",J393,0)</f>
        <v>0</v>
      </c>
      <c r="BG393" s="200">
        <f>IF(N393="zákl. přenesená",J393,0)</f>
        <v>0</v>
      </c>
      <c r="BH393" s="200">
        <f>IF(N393="sníž. přenesená",J393,0)</f>
        <v>0</v>
      </c>
      <c r="BI393" s="200">
        <f>IF(N393="nulová",J393,0)</f>
        <v>0</v>
      </c>
      <c r="BJ393" s="17" t="s">
        <v>84</v>
      </c>
      <c r="BK393" s="200">
        <f>ROUND(I393*H393,2)</f>
        <v>0</v>
      </c>
      <c r="BL393" s="17" t="s">
        <v>96</v>
      </c>
      <c r="BM393" s="199" t="s">
        <v>452</v>
      </c>
    </row>
    <row r="394" spans="2:63" s="12" customFormat="1" ht="22.8" customHeight="1">
      <c r="B394" s="171"/>
      <c r="C394" s="172"/>
      <c r="D394" s="173" t="s">
        <v>78</v>
      </c>
      <c r="E394" s="185" t="s">
        <v>198</v>
      </c>
      <c r="F394" s="185" t="s">
        <v>453</v>
      </c>
      <c r="G394" s="172"/>
      <c r="H394" s="172"/>
      <c r="I394" s="175"/>
      <c r="J394" s="186">
        <f>BK394</f>
        <v>0</v>
      </c>
      <c r="K394" s="172"/>
      <c r="L394" s="177"/>
      <c r="M394" s="178"/>
      <c r="N394" s="179"/>
      <c r="O394" s="179"/>
      <c r="P394" s="180">
        <f>SUM(P395:P416)</f>
        <v>0</v>
      </c>
      <c r="Q394" s="179"/>
      <c r="R394" s="180">
        <f>SUM(R395:R416)</f>
        <v>4.69088</v>
      </c>
      <c r="S394" s="179"/>
      <c r="T394" s="181">
        <f>SUM(T395:T416)</f>
        <v>0</v>
      </c>
      <c r="AR394" s="182" t="s">
        <v>84</v>
      </c>
      <c r="AT394" s="183" t="s">
        <v>78</v>
      </c>
      <c r="AU394" s="183" t="s">
        <v>84</v>
      </c>
      <c r="AY394" s="182" t="s">
        <v>145</v>
      </c>
      <c r="BK394" s="184">
        <f>SUM(BK395:BK416)</f>
        <v>0</v>
      </c>
    </row>
    <row r="395" spans="1:65" s="2" customFormat="1" ht="16.5" customHeight="1">
      <c r="A395" s="34"/>
      <c r="B395" s="35"/>
      <c r="C395" s="187" t="s">
        <v>454</v>
      </c>
      <c r="D395" s="187" t="s">
        <v>147</v>
      </c>
      <c r="E395" s="188" t="s">
        <v>455</v>
      </c>
      <c r="F395" s="189" t="s">
        <v>456</v>
      </c>
      <c r="G395" s="190" t="s">
        <v>255</v>
      </c>
      <c r="H395" s="191">
        <v>9</v>
      </c>
      <c r="I395" s="192"/>
      <c r="J395" s="193">
        <f>ROUND(I395*H395,2)</f>
        <v>0</v>
      </c>
      <c r="K395" s="194"/>
      <c r="L395" s="39"/>
      <c r="M395" s="195" t="s">
        <v>1</v>
      </c>
      <c r="N395" s="196" t="s">
        <v>44</v>
      </c>
      <c r="O395" s="71"/>
      <c r="P395" s="197">
        <f>O395*H395</f>
        <v>0</v>
      </c>
      <c r="Q395" s="197">
        <v>0</v>
      </c>
      <c r="R395" s="197">
        <f>Q395*H395</f>
        <v>0</v>
      </c>
      <c r="S395" s="197">
        <v>0</v>
      </c>
      <c r="T395" s="198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199" t="s">
        <v>96</v>
      </c>
      <c r="AT395" s="199" t="s">
        <v>147</v>
      </c>
      <c r="AU395" s="199" t="s">
        <v>89</v>
      </c>
      <c r="AY395" s="17" t="s">
        <v>145</v>
      </c>
      <c r="BE395" s="200">
        <f>IF(N395="základní",J395,0)</f>
        <v>0</v>
      </c>
      <c r="BF395" s="200">
        <f>IF(N395="snížená",J395,0)</f>
        <v>0</v>
      </c>
      <c r="BG395" s="200">
        <f>IF(N395="zákl. přenesená",J395,0)</f>
        <v>0</v>
      </c>
      <c r="BH395" s="200">
        <f>IF(N395="sníž. přenesená",J395,0)</f>
        <v>0</v>
      </c>
      <c r="BI395" s="200">
        <f>IF(N395="nulová",J395,0)</f>
        <v>0</v>
      </c>
      <c r="BJ395" s="17" t="s">
        <v>84</v>
      </c>
      <c r="BK395" s="200">
        <f>ROUND(I395*H395,2)</f>
        <v>0</v>
      </c>
      <c r="BL395" s="17" t="s">
        <v>96</v>
      </c>
      <c r="BM395" s="199" t="s">
        <v>457</v>
      </c>
    </row>
    <row r="396" spans="2:51" s="14" customFormat="1" ht="10.2">
      <c r="B396" s="212"/>
      <c r="C396" s="213"/>
      <c r="D396" s="203" t="s">
        <v>152</v>
      </c>
      <c r="E396" s="214" t="s">
        <v>1</v>
      </c>
      <c r="F396" s="215" t="s">
        <v>458</v>
      </c>
      <c r="G396" s="213"/>
      <c r="H396" s="216">
        <v>9</v>
      </c>
      <c r="I396" s="217"/>
      <c r="J396" s="213"/>
      <c r="K396" s="213"/>
      <c r="L396" s="218"/>
      <c r="M396" s="219"/>
      <c r="N396" s="220"/>
      <c r="O396" s="220"/>
      <c r="P396" s="220"/>
      <c r="Q396" s="220"/>
      <c r="R396" s="220"/>
      <c r="S396" s="220"/>
      <c r="T396" s="221"/>
      <c r="AT396" s="222" t="s">
        <v>152</v>
      </c>
      <c r="AU396" s="222" t="s">
        <v>89</v>
      </c>
      <c r="AV396" s="14" t="s">
        <v>89</v>
      </c>
      <c r="AW396" s="14" t="s">
        <v>33</v>
      </c>
      <c r="AX396" s="14" t="s">
        <v>79</v>
      </c>
      <c r="AY396" s="222" t="s">
        <v>145</v>
      </c>
    </row>
    <row r="397" spans="2:51" s="15" customFormat="1" ht="10.2">
      <c r="B397" s="223"/>
      <c r="C397" s="224"/>
      <c r="D397" s="203" t="s">
        <v>152</v>
      </c>
      <c r="E397" s="225" t="s">
        <v>1</v>
      </c>
      <c r="F397" s="226" t="s">
        <v>156</v>
      </c>
      <c r="G397" s="224"/>
      <c r="H397" s="227">
        <v>9</v>
      </c>
      <c r="I397" s="228"/>
      <c r="J397" s="224"/>
      <c r="K397" s="224"/>
      <c r="L397" s="229"/>
      <c r="M397" s="230"/>
      <c r="N397" s="231"/>
      <c r="O397" s="231"/>
      <c r="P397" s="231"/>
      <c r="Q397" s="231"/>
      <c r="R397" s="231"/>
      <c r="S397" s="231"/>
      <c r="T397" s="232"/>
      <c r="AT397" s="233" t="s">
        <v>152</v>
      </c>
      <c r="AU397" s="233" t="s">
        <v>89</v>
      </c>
      <c r="AV397" s="15" t="s">
        <v>96</v>
      </c>
      <c r="AW397" s="15" t="s">
        <v>33</v>
      </c>
      <c r="AX397" s="15" t="s">
        <v>84</v>
      </c>
      <c r="AY397" s="233" t="s">
        <v>145</v>
      </c>
    </row>
    <row r="398" spans="1:65" s="2" customFormat="1" ht="24.15" customHeight="1">
      <c r="A398" s="34"/>
      <c r="B398" s="35"/>
      <c r="C398" s="187" t="s">
        <v>459</v>
      </c>
      <c r="D398" s="187" t="s">
        <v>147</v>
      </c>
      <c r="E398" s="188" t="s">
        <v>460</v>
      </c>
      <c r="F398" s="189" t="s">
        <v>461</v>
      </c>
      <c r="G398" s="190" t="s">
        <v>255</v>
      </c>
      <c r="H398" s="191">
        <v>9</v>
      </c>
      <c r="I398" s="192"/>
      <c r="J398" s="193">
        <f>ROUND(I398*H398,2)</f>
        <v>0</v>
      </c>
      <c r="K398" s="194"/>
      <c r="L398" s="39"/>
      <c r="M398" s="195" t="s">
        <v>1</v>
      </c>
      <c r="N398" s="196" t="s">
        <v>44</v>
      </c>
      <c r="O398" s="71"/>
      <c r="P398" s="197">
        <f>O398*H398</f>
        <v>0</v>
      </c>
      <c r="Q398" s="197">
        <v>0.08425</v>
      </c>
      <c r="R398" s="197">
        <f>Q398*H398</f>
        <v>0.7582500000000001</v>
      </c>
      <c r="S398" s="197">
        <v>0</v>
      </c>
      <c r="T398" s="198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199" t="s">
        <v>96</v>
      </c>
      <c r="AT398" s="199" t="s">
        <v>147</v>
      </c>
      <c r="AU398" s="199" t="s">
        <v>89</v>
      </c>
      <c r="AY398" s="17" t="s">
        <v>145</v>
      </c>
      <c r="BE398" s="200">
        <f>IF(N398="základní",J398,0)</f>
        <v>0</v>
      </c>
      <c r="BF398" s="200">
        <f>IF(N398="snížená",J398,0)</f>
        <v>0</v>
      </c>
      <c r="BG398" s="200">
        <f>IF(N398="zákl. přenesená",J398,0)</f>
        <v>0</v>
      </c>
      <c r="BH398" s="200">
        <f>IF(N398="sníž. přenesená",J398,0)</f>
        <v>0</v>
      </c>
      <c r="BI398" s="200">
        <f>IF(N398="nulová",J398,0)</f>
        <v>0</v>
      </c>
      <c r="BJ398" s="17" t="s">
        <v>84</v>
      </c>
      <c r="BK398" s="200">
        <f>ROUND(I398*H398,2)</f>
        <v>0</v>
      </c>
      <c r="BL398" s="17" t="s">
        <v>96</v>
      </c>
      <c r="BM398" s="199" t="s">
        <v>462</v>
      </c>
    </row>
    <row r="399" spans="2:51" s="14" customFormat="1" ht="10.2">
      <c r="B399" s="212"/>
      <c r="C399" s="213"/>
      <c r="D399" s="203" t="s">
        <v>152</v>
      </c>
      <c r="E399" s="214" t="s">
        <v>1</v>
      </c>
      <c r="F399" s="215" t="s">
        <v>463</v>
      </c>
      <c r="G399" s="213"/>
      <c r="H399" s="216">
        <v>9</v>
      </c>
      <c r="I399" s="217"/>
      <c r="J399" s="213"/>
      <c r="K399" s="213"/>
      <c r="L399" s="218"/>
      <c r="M399" s="219"/>
      <c r="N399" s="220"/>
      <c r="O399" s="220"/>
      <c r="P399" s="220"/>
      <c r="Q399" s="220"/>
      <c r="R399" s="220"/>
      <c r="S399" s="220"/>
      <c r="T399" s="221"/>
      <c r="AT399" s="222" t="s">
        <v>152</v>
      </c>
      <c r="AU399" s="222" t="s">
        <v>89</v>
      </c>
      <c r="AV399" s="14" t="s">
        <v>89</v>
      </c>
      <c r="AW399" s="14" t="s">
        <v>33</v>
      </c>
      <c r="AX399" s="14" t="s">
        <v>79</v>
      </c>
      <c r="AY399" s="222" t="s">
        <v>145</v>
      </c>
    </row>
    <row r="400" spans="2:51" s="15" customFormat="1" ht="10.2">
      <c r="B400" s="223"/>
      <c r="C400" s="224"/>
      <c r="D400" s="203" t="s">
        <v>152</v>
      </c>
      <c r="E400" s="225" t="s">
        <v>1</v>
      </c>
      <c r="F400" s="226" t="s">
        <v>156</v>
      </c>
      <c r="G400" s="224"/>
      <c r="H400" s="227">
        <v>9</v>
      </c>
      <c r="I400" s="228"/>
      <c r="J400" s="224"/>
      <c r="K400" s="224"/>
      <c r="L400" s="229"/>
      <c r="M400" s="230"/>
      <c r="N400" s="231"/>
      <c r="O400" s="231"/>
      <c r="P400" s="231"/>
      <c r="Q400" s="231"/>
      <c r="R400" s="231"/>
      <c r="S400" s="231"/>
      <c r="T400" s="232"/>
      <c r="AT400" s="233" t="s">
        <v>152</v>
      </c>
      <c r="AU400" s="233" t="s">
        <v>89</v>
      </c>
      <c r="AV400" s="15" t="s">
        <v>96</v>
      </c>
      <c r="AW400" s="15" t="s">
        <v>33</v>
      </c>
      <c r="AX400" s="15" t="s">
        <v>84</v>
      </c>
      <c r="AY400" s="233" t="s">
        <v>145</v>
      </c>
    </row>
    <row r="401" spans="1:65" s="2" customFormat="1" ht="16.5" customHeight="1">
      <c r="A401" s="34"/>
      <c r="B401" s="35"/>
      <c r="C401" s="234" t="s">
        <v>464</v>
      </c>
      <c r="D401" s="234" t="s">
        <v>247</v>
      </c>
      <c r="E401" s="235" t="s">
        <v>465</v>
      </c>
      <c r="F401" s="236" t="s">
        <v>466</v>
      </c>
      <c r="G401" s="237" t="s">
        <v>255</v>
      </c>
      <c r="H401" s="238">
        <v>9.27</v>
      </c>
      <c r="I401" s="239"/>
      <c r="J401" s="240">
        <f>ROUND(I401*H401,2)</f>
        <v>0</v>
      </c>
      <c r="K401" s="241"/>
      <c r="L401" s="242"/>
      <c r="M401" s="243" t="s">
        <v>1</v>
      </c>
      <c r="N401" s="244" t="s">
        <v>44</v>
      </c>
      <c r="O401" s="71"/>
      <c r="P401" s="197">
        <f>O401*H401</f>
        <v>0</v>
      </c>
      <c r="Q401" s="197">
        <v>0.113</v>
      </c>
      <c r="R401" s="197">
        <f>Q401*H401</f>
        <v>1.04751</v>
      </c>
      <c r="S401" s="197">
        <v>0</v>
      </c>
      <c r="T401" s="198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99" t="s">
        <v>203</v>
      </c>
      <c r="AT401" s="199" t="s">
        <v>247</v>
      </c>
      <c r="AU401" s="199" t="s">
        <v>89</v>
      </c>
      <c r="AY401" s="17" t="s">
        <v>145</v>
      </c>
      <c r="BE401" s="200">
        <f>IF(N401="základní",J401,0)</f>
        <v>0</v>
      </c>
      <c r="BF401" s="200">
        <f>IF(N401="snížená",J401,0)</f>
        <v>0</v>
      </c>
      <c r="BG401" s="200">
        <f>IF(N401="zákl. přenesená",J401,0)</f>
        <v>0</v>
      </c>
      <c r="BH401" s="200">
        <f>IF(N401="sníž. přenesená",J401,0)</f>
        <v>0</v>
      </c>
      <c r="BI401" s="200">
        <f>IF(N401="nulová",J401,0)</f>
        <v>0</v>
      </c>
      <c r="BJ401" s="17" t="s">
        <v>84</v>
      </c>
      <c r="BK401" s="200">
        <f>ROUND(I401*H401,2)</f>
        <v>0</v>
      </c>
      <c r="BL401" s="17" t="s">
        <v>96</v>
      </c>
      <c r="BM401" s="199" t="s">
        <v>467</v>
      </c>
    </row>
    <row r="402" spans="2:51" s="14" customFormat="1" ht="10.2">
      <c r="B402" s="212"/>
      <c r="C402" s="213"/>
      <c r="D402" s="203" t="s">
        <v>152</v>
      </c>
      <c r="E402" s="214" t="s">
        <v>1</v>
      </c>
      <c r="F402" s="215" t="s">
        <v>468</v>
      </c>
      <c r="G402" s="213"/>
      <c r="H402" s="216">
        <v>9.27</v>
      </c>
      <c r="I402" s="217"/>
      <c r="J402" s="213"/>
      <c r="K402" s="213"/>
      <c r="L402" s="218"/>
      <c r="M402" s="219"/>
      <c r="N402" s="220"/>
      <c r="O402" s="220"/>
      <c r="P402" s="220"/>
      <c r="Q402" s="220"/>
      <c r="R402" s="220"/>
      <c r="S402" s="220"/>
      <c r="T402" s="221"/>
      <c r="AT402" s="222" t="s">
        <v>152</v>
      </c>
      <c r="AU402" s="222" t="s">
        <v>89</v>
      </c>
      <c r="AV402" s="14" t="s">
        <v>89</v>
      </c>
      <c r="AW402" s="14" t="s">
        <v>33</v>
      </c>
      <c r="AX402" s="14" t="s">
        <v>79</v>
      </c>
      <c r="AY402" s="222" t="s">
        <v>145</v>
      </c>
    </row>
    <row r="403" spans="2:51" s="15" customFormat="1" ht="10.2">
      <c r="B403" s="223"/>
      <c r="C403" s="224"/>
      <c r="D403" s="203" t="s">
        <v>152</v>
      </c>
      <c r="E403" s="225" t="s">
        <v>1</v>
      </c>
      <c r="F403" s="226" t="s">
        <v>156</v>
      </c>
      <c r="G403" s="224"/>
      <c r="H403" s="227">
        <v>9.27</v>
      </c>
      <c r="I403" s="228"/>
      <c r="J403" s="224"/>
      <c r="K403" s="224"/>
      <c r="L403" s="229"/>
      <c r="M403" s="230"/>
      <c r="N403" s="231"/>
      <c r="O403" s="231"/>
      <c r="P403" s="231"/>
      <c r="Q403" s="231"/>
      <c r="R403" s="231"/>
      <c r="S403" s="231"/>
      <c r="T403" s="232"/>
      <c r="AT403" s="233" t="s">
        <v>152</v>
      </c>
      <c r="AU403" s="233" t="s">
        <v>89</v>
      </c>
      <c r="AV403" s="15" t="s">
        <v>96</v>
      </c>
      <c r="AW403" s="15" t="s">
        <v>33</v>
      </c>
      <c r="AX403" s="15" t="s">
        <v>84</v>
      </c>
      <c r="AY403" s="233" t="s">
        <v>145</v>
      </c>
    </row>
    <row r="404" spans="1:65" s="2" customFormat="1" ht="33" customHeight="1">
      <c r="A404" s="34"/>
      <c r="B404" s="35"/>
      <c r="C404" s="187" t="s">
        <v>469</v>
      </c>
      <c r="D404" s="187" t="s">
        <v>147</v>
      </c>
      <c r="E404" s="188" t="s">
        <v>335</v>
      </c>
      <c r="F404" s="189" t="s">
        <v>336</v>
      </c>
      <c r="G404" s="190" t="s">
        <v>337</v>
      </c>
      <c r="H404" s="191">
        <v>7</v>
      </c>
      <c r="I404" s="192"/>
      <c r="J404" s="193">
        <f>ROUND(I404*H404,2)</f>
        <v>0</v>
      </c>
      <c r="K404" s="194"/>
      <c r="L404" s="39"/>
      <c r="M404" s="195" t="s">
        <v>1</v>
      </c>
      <c r="N404" s="196" t="s">
        <v>44</v>
      </c>
      <c r="O404" s="71"/>
      <c r="P404" s="197">
        <f>O404*H404</f>
        <v>0</v>
      </c>
      <c r="Q404" s="197">
        <v>0.1554</v>
      </c>
      <c r="R404" s="197">
        <f>Q404*H404</f>
        <v>1.0878</v>
      </c>
      <c r="S404" s="197">
        <v>0</v>
      </c>
      <c r="T404" s="198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199" t="s">
        <v>96</v>
      </c>
      <c r="AT404" s="199" t="s">
        <v>147</v>
      </c>
      <c r="AU404" s="199" t="s">
        <v>89</v>
      </c>
      <c r="AY404" s="17" t="s">
        <v>145</v>
      </c>
      <c r="BE404" s="200">
        <f>IF(N404="základní",J404,0)</f>
        <v>0</v>
      </c>
      <c r="BF404" s="200">
        <f>IF(N404="snížená",J404,0)</f>
        <v>0</v>
      </c>
      <c r="BG404" s="200">
        <f>IF(N404="zákl. přenesená",J404,0)</f>
        <v>0</v>
      </c>
      <c r="BH404" s="200">
        <f>IF(N404="sníž. přenesená",J404,0)</f>
        <v>0</v>
      </c>
      <c r="BI404" s="200">
        <f>IF(N404="nulová",J404,0)</f>
        <v>0</v>
      </c>
      <c r="BJ404" s="17" t="s">
        <v>84</v>
      </c>
      <c r="BK404" s="200">
        <f>ROUND(I404*H404,2)</f>
        <v>0</v>
      </c>
      <c r="BL404" s="17" t="s">
        <v>96</v>
      </c>
      <c r="BM404" s="199" t="s">
        <v>470</v>
      </c>
    </row>
    <row r="405" spans="2:51" s="14" customFormat="1" ht="10.2">
      <c r="B405" s="212"/>
      <c r="C405" s="213"/>
      <c r="D405" s="203" t="s">
        <v>152</v>
      </c>
      <c r="E405" s="214" t="s">
        <v>1</v>
      </c>
      <c r="F405" s="215" t="s">
        <v>471</v>
      </c>
      <c r="G405" s="213"/>
      <c r="H405" s="216">
        <v>7</v>
      </c>
      <c r="I405" s="217"/>
      <c r="J405" s="213"/>
      <c r="K405" s="213"/>
      <c r="L405" s="218"/>
      <c r="M405" s="219"/>
      <c r="N405" s="220"/>
      <c r="O405" s="220"/>
      <c r="P405" s="220"/>
      <c r="Q405" s="220"/>
      <c r="R405" s="220"/>
      <c r="S405" s="220"/>
      <c r="T405" s="221"/>
      <c r="AT405" s="222" t="s">
        <v>152</v>
      </c>
      <c r="AU405" s="222" t="s">
        <v>89</v>
      </c>
      <c r="AV405" s="14" t="s">
        <v>89</v>
      </c>
      <c r="AW405" s="14" t="s">
        <v>33</v>
      </c>
      <c r="AX405" s="14" t="s">
        <v>79</v>
      </c>
      <c r="AY405" s="222" t="s">
        <v>145</v>
      </c>
    </row>
    <row r="406" spans="2:51" s="15" customFormat="1" ht="10.2">
      <c r="B406" s="223"/>
      <c r="C406" s="224"/>
      <c r="D406" s="203" t="s">
        <v>152</v>
      </c>
      <c r="E406" s="225" t="s">
        <v>1</v>
      </c>
      <c r="F406" s="226" t="s">
        <v>156</v>
      </c>
      <c r="G406" s="224"/>
      <c r="H406" s="227">
        <v>7</v>
      </c>
      <c r="I406" s="228"/>
      <c r="J406" s="224"/>
      <c r="K406" s="224"/>
      <c r="L406" s="229"/>
      <c r="M406" s="230"/>
      <c r="N406" s="231"/>
      <c r="O406" s="231"/>
      <c r="P406" s="231"/>
      <c r="Q406" s="231"/>
      <c r="R406" s="231"/>
      <c r="S406" s="231"/>
      <c r="T406" s="232"/>
      <c r="AT406" s="233" t="s">
        <v>152</v>
      </c>
      <c r="AU406" s="233" t="s">
        <v>89</v>
      </c>
      <c r="AV406" s="15" t="s">
        <v>96</v>
      </c>
      <c r="AW406" s="15" t="s">
        <v>33</v>
      </c>
      <c r="AX406" s="15" t="s">
        <v>84</v>
      </c>
      <c r="AY406" s="233" t="s">
        <v>145</v>
      </c>
    </row>
    <row r="407" spans="1:65" s="2" customFormat="1" ht="16.5" customHeight="1">
      <c r="A407" s="34"/>
      <c r="B407" s="35"/>
      <c r="C407" s="234" t="s">
        <v>472</v>
      </c>
      <c r="D407" s="234" t="s">
        <v>247</v>
      </c>
      <c r="E407" s="235" t="s">
        <v>341</v>
      </c>
      <c r="F407" s="236" t="s">
        <v>342</v>
      </c>
      <c r="G407" s="237" t="s">
        <v>337</v>
      </c>
      <c r="H407" s="238">
        <v>7.07</v>
      </c>
      <c r="I407" s="239"/>
      <c r="J407" s="240">
        <f>ROUND(I407*H407,2)</f>
        <v>0</v>
      </c>
      <c r="K407" s="241"/>
      <c r="L407" s="242"/>
      <c r="M407" s="243" t="s">
        <v>1</v>
      </c>
      <c r="N407" s="244" t="s">
        <v>44</v>
      </c>
      <c r="O407" s="71"/>
      <c r="P407" s="197">
        <f>O407*H407</f>
        <v>0</v>
      </c>
      <c r="Q407" s="197">
        <v>0.081</v>
      </c>
      <c r="R407" s="197">
        <f>Q407*H407</f>
        <v>0.57267</v>
      </c>
      <c r="S407" s="197">
        <v>0</v>
      </c>
      <c r="T407" s="198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99" t="s">
        <v>203</v>
      </c>
      <c r="AT407" s="199" t="s">
        <v>247</v>
      </c>
      <c r="AU407" s="199" t="s">
        <v>89</v>
      </c>
      <c r="AY407" s="17" t="s">
        <v>145</v>
      </c>
      <c r="BE407" s="200">
        <f>IF(N407="základní",J407,0)</f>
        <v>0</v>
      </c>
      <c r="BF407" s="200">
        <f>IF(N407="snížená",J407,0)</f>
        <v>0</v>
      </c>
      <c r="BG407" s="200">
        <f>IF(N407="zákl. přenesená",J407,0)</f>
        <v>0</v>
      </c>
      <c r="BH407" s="200">
        <f>IF(N407="sníž. přenesená",J407,0)</f>
        <v>0</v>
      </c>
      <c r="BI407" s="200">
        <f>IF(N407="nulová",J407,0)</f>
        <v>0</v>
      </c>
      <c r="BJ407" s="17" t="s">
        <v>84</v>
      </c>
      <c r="BK407" s="200">
        <f>ROUND(I407*H407,2)</f>
        <v>0</v>
      </c>
      <c r="BL407" s="17" t="s">
        <v>96</v>
      </c>
      <c r="BM407" s="199" t="s">
        <v>473</v>
      </c>
    </row>
    <row r="408" spans="2:51" s="14" customFormat="1" ht="10.2">
      <c r="B408" s="212"/>
      <c r="C408" s="213"/>
      <c r="D408" s="203" t="s">
        <v>152</v>
      </c>
      <c r="E408" s="214" t="s">
        <v>1</v>
      </c>
      <c r="F408" s="215" t="s">
        <v>474</v>
      </c>
      <c r="G408" s="213"/>
      <c r="H408" s="216">
        <v>7.07</v>
      </c>
      <c r="I408" s="217"/>
      <c r="J408" s="213"/>
      <c r="K408" s="213"/>
      <c r="L408" s="218"/>
      <c r="M408" s="219"/>
      <c r="N408" s="220"/>
      <c r="O408" s="220"/>
      <c r="P408" s="220"/>
      <c r="Q408" s="220"/>
      <c r="R408" s="220"/>
      <c r="S408" s="220"/>
      <c r="T408" s="221"/>
      <c r="AT408" s="222" t="s">
        <v>152</v>
      </c>
      <c r="AU408" s="222" t="s">
        <v>89</v>
      </c>
      <c r="AV408" s="14" t="s">
        <v>89</v>
      </c>
      <c r="AW408" s="14" t="s">
        <v>33</v>
      </c>
      <c r="AX408" s="14" t="s">
        <v>79</v>
      </c>
      <c r="AY408" s="222" t="s">
        <v>145</v>
      </c>
    </row>
    <row r="409" spans="2:51" s="15" customFormat="1" ht="10.2">
      <c r="B409" s="223"/>
      <c r="C409" s="224"/>
      <c r="D409" s="203" t="s">
        <v>152</v>
      </c>
      <c r="E409" s="225" t="s">
        <v>1</v>
      </c>
      <c r="F409" s="226" t="s">
        <v>156</v>
      </c>
      <c r="G409" s="224"/>
      <c r="H409" s="227">
        <v>7.07</v>
      </c>
      <c r="I409" s="228"/>
      <c r="J409" s="224"/>
      <c r="K409" s="224"/>
      <c r="L409" s="229"/>
      <c r="M409" s="230"/>
      <c r="N409" s="231"/>
      <c r="O409" s="231"/>
      <c r="P409" s="231"/>
      <c r="Q409" s="231"/>
      <c r="R409" s="231"/>
      <c r="S409" s="231"/>
      <c r="T409" s="232"/>
      <c r="AT409" s="233" t="s">
        <v>152</v>
      </c>
      <c r="AU409" s="233" t="s">
        <v>89</v>
      </c>
      <c r="AV409" s="15" t="s">
        <v>96</v>
      </c>
      <c r="AW409" s="15" t="s">
        <v>33</v>
      </c>
      <c r="AX409" s="15" t="s">
        <v>84</v>
      </c>
      <c r="AY409" s="233" t="s">
        <v>145</v>
      </c>
    </row>
    <row r="410" spans="1:65" s="2" customFormat="1" ht="33" customHeight="1">
      <c r="A410" s="34"/>
      <c r="B410" s="35"/>
      <c r="C410" s="187" t="s">
        <v>475</v>
      </c>
      <c r="D410" s="187" t="s">
        <v>147</v>
      </c>
      <c r="E410" s="188" t="s">
        <v>476</v>
      </c>
      <c r="F410" s="189" t="s">
        <v>477</v>
      </c>
      <c r="G410" s="190" t="s">
        <v>337</v>
      </c>
      <c r="H410" s="191">
        <v>7</v>
      </c>
      <c r="I410" s="192"/>
      <c r="J410" s="193">
        <f>ROUND(I410*H410,2)</f>
        <v>0</v>
      </c>
      <c r="K410" s="194"/>
      <c r="L410" s="39"/>
      <c r="M410" s="195" t="s">
        <v>1</v>
      </c>
      <c r="N410" s="196" t="s">
        <v>44</v>
      </c>
      <c r="O410" s="71"/>
      <c r="P410" s="197">
        <f>O410*H410</f>
        <v>0</v>
      </c>
      <c r="Q410" s="197">
        <v>0.1295</v>
      </c>
      <c r="R410" s="197">
        <f>Q410*H410</f>
        <v>0.9065000000000001</v>
      </c>
      <c r="S410" s="197">
        <v>0</v>
      </c>
      <c r="T410" s="198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99" t="s">
        <v>96</v>
      </c>
      <c r="AT410" s="199" t="s">
        <v>147</v>
      </c>
      <c r="AU410" s="199" t="s">
        <v>89</v>
      </c>
      <c r="AY410" s="17" t="s">
        <v>145</v>
      </c>
      <c r="BE410" s="200">
        <f>IF(N410="základní",J410,0)</f>
        <v>0</v>
      </c>
      <c r="BF410" s="200">
        <f>IF(N410="snížená",J410,0)</f>
        <v>0</v>
      </c>
      <c r="BG410" s="200">
        <f>IF(N410="zákl. přenesená",J410,0)</f>
        <v>0</v>
      </c>
      <c r="BH410" s="200">
        <f>IF(N410="sníž. přenesená",J410,0)</f>
        <v>0</v>
      </c>
      <c r="BI410" s="200">
        <f>IF(N410="nulová",J410,0)</f>
        <v>0</v>
      </c>
      <c r="BJ410" s="17" t="s">
        <v>84</v>
      </c>
      <c r="BK410" s="200">
        <f>ROUND(I410*H410,2)</f>
        <v>0</v>
      </c>
      <c r="BL410" s="17" t="s">
        <v>96</v>
      </c>
      <c r="BM410" s="199" t="s">
        <v>478</v>
      </c>
    </row>
    <row r="411" spans="2:51" s="14" customFormat="1" ht="10.2">
      <c r="B411" s="212"/>
      <c r="C411" s="213"/>
      <c r="D411" s="203" t="s">
        <v>152</v>
      </c>
      <c r="E411" s="214" t="s">
        <v>1</v>
      </c>
      <c r="F411" s="215" t="s">
        <v>471</v>
      </c>
      <c r="G411" s="213"/>
      <c r="H411" s="216">
        <v>7</v>
      </c>
      <c r="I411" s="217"/>
      <c r="J411" s="213"/>
      <c r="K411" s="213"/>
      <c r="L411" s="218"/>
      <c r="M411" s="219"/>
      <c r="N411" s="220"/>
      <c r="O411" s="220"/>
      <c r="P411" s="220"/>
      <c r="Q411" s="220"/>
      <c r="R411" s="220"/>
      <c r="S411" s="220"/>
      <c r="T411" s="221"/>
      <c r="AT411" s="222" t="s">
        <v>152</v>
      </c>
      <c r="AU411" s="222" t="s">
        <v>89</v>
      </c>
      <c r="AV411" s="14" t="s">
        <v>89</v>
      </c>
      <c r="AW411" s="14" t="s">
        <v>33</v>
      </c>
      <c r="AX411" s="14" t="s">
        <v>79</v>
      </c>
      <c r="AY411" s="222" t="s">
        <v>145</v>
      </c>
    </row>
    <row r="412" spans="2:51" s="15" customFormat="1" ht="10.2">
      <c r="B412" s="223"/>
      <c r="C412" s="224"/>
      <c r="D412" s="203" t="s">
        <v>152</v>
      </c>
      <c r="E412" s="225" t="s">
        <v>1</v>
      </c>
      <c r="F412" s="226" t="s">
        <v>156</v>
      </c>
      <c r="G412" s="224"/>
      <c r="H412" s="227">
        <v>7</v>
      </c>
      <c r="I412" s="228"/>
      <c r="J412" s="224"/>
      <c r="K412" s="224"/>
      <c r="L412" s="229"/>
      <c r="M412" s="230"/>
      <c r="N412" s="231"/>
      <c r="O412" s="231"/>
      <c r="P412" s="231"/>
      <c r="Q412" s="231"/>
      <c r="R412" s="231"/>
      <c r="S412" s="231"/>
      <c r="T412" s="232"/>
      <c r="AT412" s="233" t="s">
        <v>152</v>
      </c>
      <c r="AU412" s="233" t="s">
        <v>89</v>
      </c>
      <c r="AV412" s="15" t="s">
        <v>96</v>
      </c>
      <c r="AW412" s="15" t="s">
        <v>33</v>
      </c>
      <c r="AX412" s="15" t="s">
        <v>84</v>
      </c>
      <c r="AY412" s="233" t="s">
        <v>145</v>
      </c>
    </row>
    <row r="413" spans="1:65" s="2" customFormat="1" ht="16.5" customHeight="1">
      <c r="A413" s="34"/>
      <c r="B413" s="35"/>
      <c r="C413" s="234" t="s">
        <v>479</v>
      </c>
      <c r="D413" s="234" t="s">
        <v>247</v>
      </c>
      <c r="E413" s="235" t="s">
        <v>480</v>
      </c>
      <c r="F413" s="236" t="s">
        <v>481</v>
      </c>
      <c r="G413" s="237" t="s">
        <v>337</v>
      </c>
      <c r="H413" s="238">
        <v>7.07</v>
      </c>
      <c r="I413" s="239"/>
      <c r="J413" s="240">
        <f>ROUND(I413*H413,2)</f>
        <v>0</v>
      </c>
      <c r="K413" s="241"/>
      <c r="L413" s="242"/>
      <c r="M413" s="243" t="s">
        <v>1</v>
      </c>
      <c r="N413" s="244" t="s">
        <v>44</v>
      </c>
      <c r="O413" s="71"/>
      <c r="P413" s="197">
        <f>O413*H413</f>
        <v>0</v>
      </c>
      <c r="Q413" s="197">
        <v>0.045</v>
      </c>
      <c r="R413" s="197">
        <f>Q413*H413</f>
        <v>0.31815</v>
      </c>
      <c r="S413" s="197">
        <v>0</v>
      </c>
      <c r="T413" s="198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99" t="s">
        <v>203</v>
      </c>
      <c r="AT413" s="199" t="s">
        <v>247</v>
      </c>
      <c r="AU413" s="199" t="s">
        <v>89</v>
      </c>
      <c r="AY413" s="17" t="s">
        <v>145</v>
      </c>
      <c r="BE413" s="200">
        <f>IF(N413="základní",J413,0)</f>
        <v>0</v>
      </c>
      <c r="BF413" s="200">
        <f>IF(N413="snížená",J413,0)</f>
        <v>0</v>
      </c>
      <c r="BG413" s="200">
        <f>IF(N413="zákl. přenesená",J413,0)</f>
        <v>0</v>
      </c>
      <c r="BH413" s="200">
        <f>IF(N413="sníž. přenesená",J413,0)</f>
        <v>0</v>
      </c>
      <c r="BI413" s="200">
        <f>IF(N413="nulová",J413,0)</f>
        <v>0</v>
      </c>
      <c r="BJ413" s="17" t="s">
        <v>84</v>
      </c>
      <c r="BK413" s="200">
        <f>ROUND(I413*H413,2)</f>
        <v>0</v>
      </c>
      <c r="BL413" s="17" t="s">
        <v>96</v>
      </c>
      <c r="BM413" s="199" t="s">
        <v>482</v>
      </c>
    </row>
    <row r="414" spans="2:51" s="14" customFormat="1" ht="10.2">
      <c r="B414" s="212"/>
      <c r="C414" s="213"/>
      <c r="D414" s="203" t="s">
        <v>152</v>
      </c>
      <c r="E414" s="214" t="s">
        <v>1</v>
      </c>
      <c r="F414" s="215" t="s">
        <v>483</v>
      </c>
      <c r="G414" s="213"/>
      <c r="H414" s="216">
        <v>7.07</v>
      </c>
      <c r="I414" s="217"/>
      <c r="J414" s="213"/>
      <c r="K414" s="213"/>
      <c r="L414" s="218"/>
      <c r="M414" s="219"/>
      <c r="N414" s="220"/>
      <c r="O414" s="220"/>
      <c r="P414" s="220"/>
      <c r="Q414" s="220"/>
      <c r="R414" s="220"/>
      <c r="S414" s="220"/>
      <c r="T414" s="221"/>
      <c r="AT414" s="222" t="s">
        <v>152</v>
      </c>
      <c r="AU414" s="222" t="s">
        <v>89</v>
      </c>
      <c r="AV414" s="14" t="s">
        <v>89</v>
      </c>
      <c r="AW414" s="14" t="s">
        <v>33</v>
      </c>
      <c r="AX414" s="14" t="s">
        <v>79</v>
      </c>
      <c r="AY414" s="222" t="s">
        <v>145</v>
      </c>
    </row>
    <row r="415" spans="2:51" s="15" customFormat="1" ht="10.2">
      <c r="B415" s="223"/>
      <c r="C415" s="224"/>
      <c r="D415" s="203" t="s">
        <v>152</v>
      </c>
      <c r="E415" s="225" t="s">
        <v>1</v>
      </c>
      <c r="F415" s="226" t="s">
        <v>156</v>
      </c>
      <c r="G415" s="224"/>
      <c r="H415" s="227">
        <v>7.07</v>
      </c>
      <c r="I415" s="228"/>
      <c r="J415" s="224"/>
      <c r="K415" s="224"/>
      <c r="L415" s="229"/>
      <c r="M415" s="230"/>
      <c r="N415" s="231"/>
      <c r="O415" s="231"/>
      <c r="P415" s="231"/>
      <c r="Q415" s="231"/>
      <c r="R415" s="231"/>
      <c r="S415" s="231"/>
      <c r="T415" s="232"/>
      <c r="AT415" s="233" t="s">
        <v>152</v>
      </c>
      <c r="AU415" s="233" t="s">
        <v>89</v>
      </c>
      <c r="AV415" s="15" t="s">
        <v>96</v>
      </c>
      <c r="AW415" s="15" t="s">
        <v>33</v>
      </c>
      <c r="AX415" s="15" t="s">
        <v>84</v>
      </c>
      <c r="AY415" s="233" t="s">
        <v>145</v>
      </c>
    </row>
    <row r="416" spans="1:65" s="2" customFormat="1" ht="24.15" customHeight="1">
      <c r="A416" s="34"/>
      <c r="B416" s="35"/>
      <c r="C416" s="187" t="s">
        <v>484</v>
      </c>
      <c r="D416" s="187" t="s">
        <v>147</v>
      </c>
      <c r="E416" s="188" t="s">
        <v>450</v>
      </c>
      <c r="F416" s="189" t="s">
        <v>451</v>
      </c>
      <c r="G416" s="190" t="s">
        <v>237</v>
      </c>
      <c r="H416" s="191">
        <v>4.691</v>
      </c>
      <c r="I416" s="192"/>
      <c r="J416" s="193">
        <f>ROUND(I416*H416,2)</f>
        <v>0</v>
      </c>
      <c r="K416" s="194"/>
      <c r="L416" s="39"/>
      <c r="M416" s="195" t="s">
        <v>1</v>
      </c>
      <c r="N416" s="196" t="s">
        <v>44</v>
      </c>
      <c r="O416" s="71"/>
      <c r="P416" s="197">
        <f>O416*H416</f>
        <v>0</v>
      </c>
      <c r="Q416" s="197">
        <v>0</v>
      </c>
      <c r="R416" s="197">
        <f>Q416*H416</f>
        <v>0</v>
      </c>
      <c r="S416" s="197">
        <v>0</v>
      </c>
      <c r="T416" s="198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99" t="s">
        <v>96</v>
      </c>
      <c r="AT416" s="199" t="s">
        <v>147</v>
      </c>
      <c r="AU416" s="199" t="s">
        <v>89</v>
      </c>
      <c r="AY416" s="17" t="s">
        <v>145</v>
      </c>
      <c r="BE416" s="200">
        <f>IF(N416="základní",J416,0)</f>
        <v>0</v>
      </c>
      <c r="BF416" s="200">
        <f>IF(N416="snížená",J416,0)</f>
        <v>0</v>
      </c>
      <c r="BG416" s="200">
        <f>IF(N416="zákl. přenesená",J416,0)</f>
        <v>0</v>
      </c>
      <c r="BH416" s="200">
        <f>IF(N416="sníž. přenesená",J416,0)</f>
        <v>0</v>
      </c>
      <c r="BI416" s="200">
        <f>IF(N416="nulová",J416,0)</f>
        <v>0</v>
      </c>
      <c r="BJ416" s="17" t="s">
        <v>84</v>
      </c>
      <c r="BK416" s="200">
        <f>ROUND(I416*H416,2)</f>
        <v>0</v>
      </c>
      <c r="BL416" s="17" t="s">
        <v>96</v>
      </c>
      <c r="BM416" s="199" t="s">
        <v>485</v>
      </c>
    </row>
    <row r="417" spans="2:63" s="12" customFormat="1" ht="22.8" customHeight="1">
      <c r="B417" s="171"/>
      <c r="C417" s="172"/>
      <c r="D417" s="173" t="s">
        <v>78</v>
      </c>
      <c r="E417" s="185" t="s">
        <v>203</v>
      </c>
      <c r="F417" s="185" t="s">
        <v>486</v>
      </c>
      <c r="G417" s="172"/>
      <c r="H417" s="172"/>
      <c r="I417" s="175"/>
      <c r="J417" s="186">
        <f>BK417</f>
        <v>0</v>
      </c>
      <c r="K417" s="172"/>
      <c r="L417" s="177"/>
      <c r="M417" s="178"/>
      <c r="N417" s="179"/>
      <c r="O417" s="179"/>
      <c r="P417" s="180">
        <f>SUM(P418:P439)</f>
        <v>0</v>
      </c>
      <c r="Q417" s="179"/>
      <c r="R417" s="180">
        <f>SUM(R418:R439)</f>
        <v>12.014721999999999</v>
      </c>
      <c r="S417" s="179"/>
      <c r="T417" s="181">
        <f>SUM(T418:T439)</f>
        <v>0</v>
      </c>
      <c r="AR417" s="182" t="s">
        <v>84</v>
      </c>
      <c r="AT417" s="183" t="s">
        <v>78</v>
      </c>
      <c r="AU417" s="183" t="s">
        <v>84</v>
      </c>
      <c r="AY417" s="182" t="s">
        <v>145</v>
      </c>
      <c r="BK417" s="184">
        <f>SUM(BK418:BK439)</f>
        <v>0</v>
      </c>
    </row>
    <row r="418" spans="1:65" s="2" customFormat="1" ht="16.5" customHeight="1">
      <c r="A418" s="34"/>
      <c r="B418" s="35"/>
      <c r="C418" s="187" t="s">
        <v>487</v>
      </c>
      <c r="D418" s="187" t="s">
        <v>147</v>
      </c>
      <c r="E418" s="188" t="s">
        <v>425</v>
      </c>
      <c r="F418" s="189" t="s">
        <v>426</v>
      </c>
      <c r="G418" s="190" t="s">
        <v>255</v>
      </c>
      <c r="H418" s="191">
        <v>37</v>
      </c>
      <c r="I418" s="192"/>
      <c r="J418" s="193">
        <f>ROUND(I418*H418,2)</f>
        <v>0</v>
      </c>
      <c r="K418" s="194"/>
      <c r="L418" s="39"/>
      <c r="M418" s="195" t="s">
        <v>1</v>
      </c>
      <c r="N418" s="196" t="s">
        <v>44</v>
      </c>
      <c r="O418" s="71"/>
      <c r="P418" s="197">
        <f>O418*H418</f>
        <v>0</v>
      </c>
      <c r="Q418" s="197">
        <v>0</v>
      </c>
      <c r="R418" s="197">
        <f>Q418*H418</f>
        <v>0</v>
      </c>
      <c r="S418" s="197">
        <v>0</v>
      </c>
      <c r="T418" s="198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99" t="s">
        <v>96</v>
      </c>
      <c r="AT418" s="199" t="s">
        <v>147</v>
      </c>
      <c r="AU418" s="199" t="s">
        <v>89</v>
      </c>
      <c r="AY418" s="17" t="s">
        <v>145</v>
      </c>
      <c r="BE418" s="200">
        <f>IF(N418="základní",J418,0)</f>
        <v>0</v>
      </c>
      <c r="BF418" s="200">
        <f>IF(N418="snížená",J418,0)</f>
        <v>0</v>
      </c>
      <c r="BG418" s="200">
        <f>IF(N418="zákl. přenesená",J418,0)</f>
        <v>0</v>
      </c>
      <c r="BH418" s="200">
        <f>IF(N418="sníž. přenesená",J418,0)</f>
        <v>0</v>
      </c>
      <c r="BI418" s="200">
        <f>IF(N418="nulová",J418,0)</f>
        <v>0</v>
      </c>
      <c r="BJ418" s="17" t="s">
        <v>84</v>
      </c>
      <c r="BK418" s="200">
        <f>ROUND(I418*H418,2)</f>
        <v>0</v>
      </c>
      <c r="BL418" s="17" t="s">
        <v>96</v>
      </c>
      <c r="BM418" s="199" t="s">
        <v>488</v>
      </c>
    </row>
    <row r="419" spans="2:51" s="14" customFormat="1" ht="10.2">
      <c r="B419" s="212"/>
      <c r="C419" s="213"/>
      <c r="D419" s="203" t="s">
        <v>152</v>
      </c>
      <c r="E419" s="214" t="s">
        <v>1</v>
      </c>
      <c r="F419" s="215" t="s">
        <v>489</v>
      </c>
      <c r="G419" s="213"/>
      <c r="H419" s="216">
        <v>37</v>
      </c>
      <c r="I419" s="217"/>
      <c r="J419" s="213"/>
      <c r="K419" s="213"/>
      <c r="L419" s="218"/>
      <c r="M419" s="219"/>
      <c r="N419" s="220"/>
      <c r="O419" s="220"/>
      <c r="P419" s="220"/>
      <c r="Q419" s="220"/>
      <c r="R419" s="220"/>
      <c r="S419" s="220"/>
      <c r="T419" s="221"/>
      <c r="AT419" s="222" t="s">
        <v>152</v>
      </c>
      <c r="AU419" s="222" t="s">
        <v>89</v>
      </c>
      <c r="AV419" s="14" t="s">
        <v>89</v>
      </c>
      <c r="AW419" s="14" t="s">
        <v>33</v>
      </c>
      <c r="AX419" s="14" t="s">
        <v>79</v>
      </c>
      <c r="AY419" s="222" t="s">
        <v>145</v>
      </c>
    </row>
    <row r="420" spans="2:51" s="15" customFormat="1" ht="10.2">
      <c r="B420" s="223"/>
      <c r="C420" s="224"/>
      <c r="D420" s="203" t="s">
        <v>152</v>
      </c>
      <c r="E420" s="225" t="s">
        <v>1</v>
      </c>
      <c r="F420" s="226" t="s">
        <v>156</v>
      </c>
      <c r="G420" s="224"/>
      <c r="H420" s="227">
        <v>37</v>
      </c>
      <c r="I420" s="228"/>
      <c r="J420" s="224"/>
      <c r="K420" s="224"/>
      <c r="L420" s="229"/>
      <c r="M420" s="230"/>
      <c r="N420" s="231"/>
      <c r="O420" s="231"/>
      <c r="P420" s="231"/>
      <c r="Q420" s="231"/>
      <c r="R420" s="231"/>
      <c r="S420" s="231"/>
      <c r="T420" s="232"/>
      <c r="AT420" s="233" t="s">
        <v>152</v>
      </c>
      <c r="AU420" s="233" t="s">
        <v>89</v>
      </c>
      <c r="AV420" s="15" t="s">
        <v>96</v>
      </c>
      <c r="AW420" s="15" t="s">
        <v>33</v>
      </c>
      <c r="AX420" s="15" t="s">
        <v>84</v>
      </c>
      <c r="AY420" s="233" t="s">
        <v>145</v>
      </c>
    </row>
    <row r="421" spans="1:65" s="2" customFormat="1" ht="16.5" customHeight="1">
      <c r="A421" s="34"/>
      <c r="B421" s="35"/>
      <c r="C421" s="187" t="s">
        <v>490</v>
      </c>
      <c r="D421" s="187" t="s">
        <v>147</v>
      </c>
      <c r="E421" s="188" t="s">
        <v>430</v>
      </c>
      <c r="F421" s="189" t="s">
        <v>431</v>
      </c>
      <c r="G421" s="190" t="s">
        <v>255</v>
      </c>
      <c r="H421" s="191">
        <v>37</v>
      </c>
      <c r="I421" s="192"/>
      <c r="J421" s="193">
        <f>ROUND(I421*H421,2)</f>
        <v>0</v>
      </c>
      <c r="K421" s="194"/>
      <c r="L421" s="39"/>
      <c r="M421" s="195" t="s">
        <v>1</v>
      </c>
      <c r="N421" s="196" t="s">
        <v>44</v>
      </c>
      <c r="O421" s="71"/>
      <c r="P421" s="197">
        <f>O421*H421</f>
        <v>0</v>
      </c>
      <c r="Q421" s="197">
        <v>0</v>
      </c>
      <c r="R421" s="197">
        <f>Q421*H421</f>
        <v>0</v>
      </c>
      <c r="S421" s="197">
        <v>0</v>
      </c>
      <c r="T421" s="198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99" t="s">
        <v>96</v>
      </c>
      <c r="AT421" s="199" t="s">
        <v>147</v>
      </c>
      <c r="AU421" s="199" t="s">
        <v>89</v>
      </c>
      <c r="AY421" s="17" t="s">
        <v>145</v>
      </c>
      <c r="BE421" s="200">
        <f>IF(N421="základní",J421,0)</f>
        <v>0</v>
      </c>
      <c r="BF421" s="200">
        <f>IF(N421="snížená",J421,0)</f>
        <v>0</v>
      </c>
      <c r="BG421" s="200">
        <f>IF(N421="zákl. přenesená",J421,0)</f>
        <v>0</v>
      </c>
      <c r="BH421" s="200">
        <f>IF(N421="sníž. přenesená",J421,0)</f>
        <v>0</v>
      </c>
      <c r="BI421" s="200">
        <f>IF(N421="nulová",J421,0)</f>
        <v>0</v>
      </c>
      <c r="BJ421" s="17" t="s">
        <v>84</v>
      </c>
      <c r="BK421" s="200">
        <f>ROUND(I421*H421,2)</f>
        <v>0</v>
      </c>
      <c r="BL421" s="17" t="s">
        <v>96</v>
      </c>
      <c r="BM421" s="199" t="s">
        <v>491</v>
      </c>
    </row>
    <row r="422" spans="2:51" s="14" customFormat="1" ht="10.2">
      <c r="B422" s="212"/>
      <c r="C422" s="213"/>
      <c r="D422" s="203" t="s">
        <v>152</v>
      </c>
      <c r="E422" s="214" t="s">
        <v>1</v>
      </c>
      <c r="F422" s="215" t="s">
        <v>492</v>
      </c>
      <c r="G422" s="213"/>
      <c r="H422" s="216">
        <v>37</v>
      </c>
      <c r="I422" s="217"/>
      <c r="J422" s="213"/>
      <c r="K422" s="213"/>
      <c r="L422" s="218"/>
      <c r="M422" s="219"/>
      <c r="N422" s="220"/>
      <c r="O422" s="220"/>
      <c r="P422" s="220"/>
      <c r="Q422" s="220"/>
      <c r="R422" s="220"/>
      <c r="S422" s="220"/>
      <c r="T422" s="221"/>
      <c r="AT422" s="222" t="s">
        <v>152</v>
      </c>
      <c r="AU422" s="222" t="s">
        <v>89</v>
      </c>
      <c r="AV422" s="14" t="s">
        <v>89</v>
      </c>
      <c r="AW422" s="14" t="s">
        <v>33</v>
      </c>
      <c r="AX422" s="14" t="s">
        <v>79</v>
      </c>
      <c r="AY422" s="222" t="s">
        <v>145</v>
      </c>
    </row>
    <row r="423" spans="2:51" s="15" customFormat="1" ht="10.2">
      <c r="B423" s="223"/>
      <c r="C423" s="224"/>
      <c r="D423" s="203" t="s">
        <v>152</v>
      </c>
      <c r="E423" s="225" t="s">
        <v>1</v>
      </c>
      <c r="F423" s="226" t="s">
        <v>156</v>
      </c>
      <c r="G423" s="224"/>
      <c r="H423" s="227">
        <v>37</v>
      </c>
      <c r="I423" s="228"/>
      <c r="J423" s="224"/>
      <c r="K423" s="224"/>
      <c r="L423" s="229"/>
      <c r="M423" s="230"/>
      <c r="N423" s="231"/>
      <c r="O423" s="231"/>
      <c r="P423" s="231"/>
      <c r="Q423" s="231"/>
      <c r="R423" s="231"/>
      <c r="S423" s="231"/>
      <c r="T423" s="232"/>
      <c r="AT423" s="233" t="s">
        <v>152</v>
      </c>
      <c r="AU423" s="233" t="s">
        <v>89</v>
      </c>
      <c r="AV423" s="15" t="s">
        <v>96</v>
      </c>
      <c r="AW423" s="15" t="s">
        <v>33</v>
      </c>
      <c r="AX423" s="15" t="s">
        <v>84</v>
      </c>
      <c r="AY423" s="233" t="s">
        <v>145</v>
      </c>
    </row>
    <row r="424" spans="1:65" s="2" customFormat="1" ht="24.15" customHeight="1">
      <c r="A424" s="34"/>
      <c r="B424" s="35"/>
      <c r="C424" s="187" t="s">
        <v>493</v>
      </c>
      <c r="D424" s="187" t="s">
        <v>147</v>
      </c>
      <c r="E424" s="188" t="s">
        <v>435</v>
      </c>
      <c r="F424" s="189" t="s">
        <v>436</v>
      </c>
      <c r="G424" s="190" t="s">
        <v>255</v>
      </c>
      <c r="H424" s="191">
        <v>37</v>
      </c>
      <c r="I424" s="192"/>
      <c r="J424" s="193">
        <f>ROUND(I424*H424,2)</f>
        <v>0</v>
      </c>
      <c r="K424" s="194"/>
      <c r="L424" s="39"/>
      <c r="M424" s="195" t="s">
        <v>1</v>
      </c>
      <c r="N424" s="196" t="s">
        <v>44</v>
      </c>
      <c r="O424" s="71"/>
      <c r="P424" s="197">
        <f>O424*H424</f>
        <v>0</v>
      </c>
      <c r="Q424" s="197">
        <v>0.10362</v>
      </c>
      <c r="R424" s="197">
        <f>Q424*H424</f>
        <v>3.83394</v>
      </c>
      <c r="S424" s="197">
        <v>0</v>
      </c>
      <c r="T424" s="198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199" t="s">
        <v>96</v>
      </c>
      <c r="AT424" s="199" t="s">
        <v>147</v>
      </c>
      <c r="AU424" s="199" t="s">
        <v>89</v>
      </c>
      <c r="AY424" s="17" t="s">
        <v>145</v>
      </c>
      <c r="BE424" s="200">
        <f>IF(N424="základní",J424,0)</f>
        <v>0</v>
      </c>
      <c r="BF424" s="200">
        <f>IF(N424="snížená",J424,0)</f>
        <v>0</v>
      </c>
      <c r="BG424" s="200">
        <f>IF(N424="zákl. přenesená",J424,0)</f>
        <v>0</v>
      </c>
      <c r="BH424" s="200">
        <f>IF(N424="sníž. přenesená",J424,0)</f>
        <v>0</v>
      </c>
      <c r="BI424" s="200">
        <f>IF(N424="nulová",J424,0)</f>
        <v>0</v>
      </c>
      <c r="BJ424" s="17" t="s">
        <v>84</v>
      </c>
      <c r="BK424" s="200">
        <f>ROUND(I424*H424,2)</f>
        <v>0</v>
      </c>
      <c r="BL424" s="17" t="s">
        <v>96</v>
      </c>
      <c r="BM424" s="199" t="s">
        <v>494</v>
      </c>
    </row>
    <row r="425" spans="2:51" s="14" customFormat="1" ht="10.2">
      <c r="B425" s="212"/>
      <c r="C425" s="213"/>
      <c r="D425" s="203" t="s">
        <v>152</v>
      </c>
      <c r="E425" s="214" t="s">
        <v>1</v>
      </c>
      <c r="F425" s="215" t="s">
        <v>492</v>
      </c>
      <c r="G425" s="213"/>
      <c r="H425" s="216">
        <v>37</v>
      </c>
      <c r="I425" s="217"/>
      <c r="J425" s="213"/>
      <c r="K425" s="213"/>
      <c r="L425" s="218"/>
      <c r="M425" s="219"/>
      <c r="N425" s="220"/>
      <c r="O425" s="220"/>
      <c r="P425" s="220"/>
      <c r="Q425" s="220"/>
      <c r="R425" s="220"/>
      <c r="S425" s="220"/>
      <c r="T425" s="221"/>
      <c r="AT425" s="222" t="s">
        <v>152</v>
      </c>
      <c r="AU425" s="222" t="s">
        <v>89</v>
      </c>
      <c r="AV425" s="14" t="s">
        <v>89</v>
      </c>
      <c r="AW425" s="14" t="s">
        <v>33</v>
      </c>
      <c r="AX425" s="14" t="s">
        <v>79</v>
      </c>
      <c r="AY425" s="222" t="s">
        <v>145</v>
      </c>
    </row>
    <row r="426" spans="2:51" s="15" customFormat="1" ht="10.2">
      <c r="B426" s="223"/>
      <c r="C426" s="224"/>
      <c r="D426" s="203" t="s">
        <v>152</v>
      </c>
      <c r="E426" s="225" t="s">
        <v>1</v>
      </c>
      <c r="F426" s="226" t="s">
        <v>156</v>
      </c>
      <c r="G426" s="224"/>
      <c r="H426" s="227">
        <v>37</v>
      </c>
      <c r="I426" s="228"/>
      <c r="J426" s="224"/>
      <c r="K426" s="224"/>
      <c r="L426" s="229"/>
      <c r="M426" s="230"/>
      <c r="N426" s="231"/>
      <c r="O426" s="231"/>
      <c r="P426" s="231"/>
      <c r="Q426" s="231"/>
      <c r="R426" s="231"/>
      <c r="S426" s="231"/>
      <c r="T426" s="232"/>
      <c r="AT426" s="233" t="s">
        <v>152</v>
      </c>
      <c r="AU426" s="233" t="s">
        <v>89</v>
      </c>
      <c r="AV426" s="15" t="s">
        <v>96</v>
      </c>
      <c r="AW426" s="15" t="s">
        <v>33</v>
      </c>
      <c r="AX426" s="15" t="s">
        <v>84</v>
      </c>
      <c r="AY426" s="233" t="s">
        <v>145</v>
      </c>
    </row>
    <row r="427" spans="1:65" s="2" customFormat="1" ht="16.5" customHeight="1">
      <c r="A427" s="34"/>
      <c r="B427" s="35"/>
      <c r="C427" s="234" t="s">
        <v>495</v>
      </c>
      <c r="D427" s="234" t="s">
        <v>247</v>
      </c>
      <c r="E427" s="235" t="s">
        <v>496</v>
      </c>
      <c r="F427" s="236" t="s">
        <v>497</v>
      </c>
      <c r="G427" s="237" t="s">
        <v>255</v>
      </c>
      <c r="H427" s="238">
        <v>33.166</v>
      </c>
      <c r="I427" s="239"/>
      <c r="J427" s="240">
        <f>ROUND(I427*H427,2)</f>
        <v>0</v>
      </c>
      <c r="K427" s="241"/>
      <c r="L427" s="242"/>
      <c r="M427" s="243" t="s">
        <v>1</v>
      </c>
      <c r="N427" s="244" t="s">
        <v>44</v>
      </c>
      <c r="O427" s="71"/>
      <c r="P427" s="197">
        <f>O427*H427</f>
        <v>0</v>
      </c>
      <c r="Q427" s="197">
        <v>0.152</v>
      </c>
      <c r="R427" s="197">
        <f>Q427*H427</f>
        <v>5.041231999999999</v>
      </c>
      <c r="S427" s="197">
        <v>0</v>
      </c>
      <c r="T427" s="198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99" t="s">
        <v>203</v>
      </c>
      <c r="AT427" s="199" t="s">
        <v>247</v>
      </c>
      <c r="AU427" s="199" t="s">
        <v>89</v>
      </c>
      <c r="AY427" s="17" t="s">
        <v>145</v>
      </c>
      <c r="BE427" s="200">
        <f>IF(N427="základní",J427,0)</f>
        <v>0</v>
      </c>
      <c r="BF427" s="200">
        <f>IF(N427="snížená",J427,0)</f>
        <v>0</v>
      </c>
      <c r="BG427" s="200">
        <f>IF(N427="zákl. přenesená",J427,0)</f>
        <v>0</v>
      </c>
      <c r="BH427" s="200">
        <f>IF(N427="sníž. přenesená",J427,0)</f>
        <v>0</v>
      </c>
      <c r="BI427" s="200">
        <f>IF(N427="nulová",J427,0)</f>
        <v>0</v>
      </c>
      <c r="BJ427" s="17" t="s">
        <v>84</v>
      </c>
      <c r="BK427" s="200">
        <f>ROUND(I427*H427,2)</f>
        <v>0</v>
      </c>
      <c r="BL427" s="17" t="s">
        <v>96</v>
      </c>
      <c r="BM427" s="199" t="s">
        <v>498</v>
      </c>
    </row>
    <row r="428" spans="2:51" s="14" customFormat="1" ht="10.2">
      <c r="B428" s="212"/>
      <c r="C428" s="213"/>
      <c r="D428" s="203" t="s">
        <v>152</v>
      </c>
      <c r="E428" s="214" t="s">
        <v>1</v>
      </c>
      <c r="F428" s="215" t="s">
        <v>499</v>
      </c>
      <c r="G428" s="213"/>
      <c r="H428" s="216">
        <v>33.166</v>
      </c>
      <c r="I428" s="217"/>
      <c r="J428" s="213"/>
      <c r="K428" s="213"/>
      <c r="L428" s="218"/>
      <c r="M428" s="219"/>
      <c r="N428" s="220"/>
      <c r="O428" s="220"/>
      <c r="P428" s="220"/>
      <c r="Q428" s="220"/>
      <c r="R428" s="220"/>
      <c r="S428" s="220"/>
      <c r="T428" s="221"/>
      <c r="AT428" s="222" t="s">
        <v>152</v>
      </c>
      <c r="AU428" s="222" t="s">
        <v>89</v>
      </c>
      <c r="AV428" s="14" t="s">
        <v>89</v>
      </c>
      <c r="AW428" s="14" t="s">
        <v>33</v>
      </c>
      <c r="AX428" s="14" t="s">
        <v>79</v>
      </c>
      <c r="AY428" s="222" t="s">
        <v>145</v>
      </c>
    </row>
    <row r="429" spans="2:51" s="15" customFormat="1" ht="10.2">
      <c r="B429" s="223"/>
      <c r="C429" s="224"/>
      <c r="D429" s="203" t="s">
        <v>152</v>
      </c>
      <c r="E429" s="225" t="s">
        <v>1</v>
      </c>
      <c r="F429" s="226" t="s">
        <v>156</v>
      </c>
      <c r="G429" s="224"/>
      <c r="H429" s="227">
        <v>33.166</v>
      </c>
      <c r="I429" s="228"/>
      <c r="J429" s="224"/>
      <c r="K429" s="224"/>
      <c r="L429" s="229"/>
      <c r="M429" s="230"/>
      <c r="N429" s="231"/>
      <c r="O429" s="231"/>
      <c r="P429" s="231"/>
      <c r="Q429" s="231"/>
      <c r="R429" s="231"/>
      <c r="S429" s="231"/>
      <c r="T429" s="232"/>
      <c r="AT429" s="233" t="s">
        <v>152</v>
      </c>
      <c r="AU429" s="233" t="s">
        <v>89</v>
      </c>
      <c r="AV429" s="15" t="s">
        <v>96</v>
      </c>
      <c r="AW429" s="15" t="s">
        <v>33</v>
      </c>
      <c r="AX429" s="15" t="s">
        <v>84</v>
      </c>
      <c r="AY429" s="233" t="s">
        <v>145</v>
      </c>
    </row>
    <row r="430" spans="1:65" s="2" customFormat="1" ht="16.5" customHeight="1">
      <c r="A430" s="34"/>
      <c r="B430" s="35"/>
      <c r="C430" s="234" t="s">
        <v>500</v>
      </c>
      <c r="D430" s="234" t="s">
        <v>247</v>
      </c>
      <c r="E430" s="235" t="s">
        <v>501</v>
      </c>
      <c r="F430" s="236" t="s">
        <v>502</v>
      </c>
      <c r="G430" s="237" t="s">
        <v>255</v>
      </c>
      <c r="H430" s="238">
        <v>4.944</v>
      </c>
      <c r="I430" s="239"/>
      <c r="J430" s="240">
        <f>ROUND(I430*H430,2)</f>
        <v>0</v>
      </c>
      <c r="K430" s="241"/>
      <c r="L430" s="242"/>
      <c r="M430" s="243" t="s">
        <v>1</v>
      </c>
      <c r="N430" s="244" t="s">
        <v>44</v>
      </c>
      <c r="O430" s="71"/>
      <c r="P430" s="197">
        <f>O430*H430</f>
        <v>0</v>
      </c>
      <c r="Q430" s="197">
        <v>0.175</v>
      </c>
      <c r="R430" s="197">
        <f>Q430*H430</f>
        <v>0.8652</v>
      </c>
      <c r="S430" s="197">
        <v>0</v>
      </c>
      <c r="T430" s="198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99" t="s">
        <v>203</v>
      </c>
      <c r="AT430" s="199" t="s">
        <v>247</v>
      </c>
      <c r="AU430" s="199" t="s">
        <v>89</v>
      </c>
      <c r="AY430" s="17" t="s">
        <v>145</v>
      </c>
      <c r="BE430" s="200">
        <f>IF(N430="základní",J430,0)</f>
        <v>0</v>
      </c>
      <c r="BF430" s="200">
        <f>IF(N430="snížená",J430,0)</f>
        <v>0</v>
      </c>
      <c r="BG430" s="200">
        <f>IF(N430="zákl. přenesená",J430,0)</f>
        <v>0</v>
      </c>
      <c r="BH430" s="200">
        <f>IF(N430="sníž. přenesená",J430,0)</f>
        <v>0</v>
      </c>
      <c r="BI430" s="200">
        <f>IF(N430="nulová",J430,0)</f>
        <v>0</v>
      </c>
      <c r="BJ430" s="17" t="s">
        <v>84</v>
      </c>
      <c r="BK430" s="200">
        <f>ROUND(I430*H430,2)</f>
        <v>0</v>
      </c>
      <c r="BL430" s="17" t="s">
        <v>96</v>
      </c>
      <c r="BM430" s="199" t="s">
        <v>503</v>
      </c>
    </row>
    <row r="431" spans="2:51" s="14" customFormat="1" ht="10.2">
      <c r="B431" s="212"/>
      <c r="C431" s="213"/>
      <c r="D431" s="203" t="s">
        <v>152</v>
      </c>
      <c r="E431" s="214" t="s">
        <v>1</v>
      </c>
      <c r="F431" s="215" t="s">
        <v>504</v>
      </c>
      <c r="G431" s="213"/>
      <c r="H431" s="216">
        <v>4.944</v>
      </c>
      <c r="I431" s="217"/>
      <c r="J431" s="213"/>
      <c r="K431" s="213"/>
      <c r="L431" s="218"/>
      <c r="M431" s="219"/>
      <c r="N431" s="220"/>
      <c r="O431" s="220"/>
      <c r="P431" s="220"/>
      <c r="Q431" s="220"/>
      <c r="R431" s="220"/>
      <c r="S431" s="220"/>
      <c r="T431" s="221"/>
      <c r="AT431" s="222" t="s">
        <v>152</v>
      </c>
      <c r="AU431" s="222" t="s">
        <v>89</v>
      </c>
      <c r="AV431" s="14" t="s">
        <v>89</v>
      </c>
      <c r="AW431" s="14" t="s">
        <v>33</v>
      </c>
      <c r="AX431" s="14" t="s">
        <v>79</v>
      </c>
      <c r="AY431" s="222" t="s">
        <v>145</v>
      </c>
    </row>
    <row r="432" spans="2:51" s="15" customFormat="1" ht="10.2">
      <c r="B432" s="223"/>
      <c r="C432" s="224"/>
      <c r="D432" s="203" t="s">
        <v>152</v>
      </c>
      <c r="E432" s="225" t="s">
        <v>1</v>
      </c>
      <c r="F432" s="226" t="s">
        <v>156</v>
      </c>
      <c r="G432" s="224"/>
      <c r="H432" s="227">
        <v>4.944</v>
      </c>
      <c r="I432" s="228"/>
      <c r="J432" s="224"/>
      <c r="K432" s="224"/>
      <c r="L432" s="229"/>
      <c r="M432" s="230"/>
      <c r="N432" s="231"/>
      <c r="O432" s="231"/>
      <c r="P432" s="231"/>
      <c r="Q432" s="231"/>
      <c r="R432" s="231"/>
      <c r="S432" s="231"/>
      <c r="T432" s="232"/>
      <c r="AT432" s="233" t="s">
        <v>152</v>
      </c>
      <c r="AU432" s="233" t="s">
        <v>89</v>
      </c>
      <c r="AV432" s="15" t="s">
        <v>96</v>
      </c>
      <c r="AW432" s="15" t="s">
        <v>33</v>
      </c>
      <c r="AX432" s="15" t="s">
        <v>84</v>
      </c>
      <c r="AY432" s="233" t="s">
        <v>145</v>
      </c>
    </row>
    <row r="433" spans="1:65" s="2" customFormat="1" ht="33" customHeight="1">
      <c r="A433" s="34"/>
      <c r="B433" s="35"/>
      <c r="C433" s="187" t="s">
        <v>505</v>
      </c>
      <c r="D433" s="187" t="s">
        <v>147</v>
      </c>
      <c r="E433" s="188" t="s">
        <v>476</v>
      </c>
      <c r="F433" s="189" t="s">
        <v>477</v>
      </c>
      <c r="G433" s="190" t="s">
        <v>337</v>
      </c>
      <c r="H433" s="191">
        <v>13</v>
      </c>
      <c r="I433" s="192"/>
      <c r="J433" s="193">
        <f>ROUND(I433*H433,2)</f>
        <v>0</v>
      </c>
      <c r="K433" s="194"/>
      <c r="L433" s="39"/>
      <c r="M433" s="195" t="s">
        <v>1</v>
      </c>
      <c r="N433" s="196" t="s">
        <v>44</v>
      </c>
      <c r="O433" s="71"/>
      <c r="P433" s="197">
        <f>O433*H433</f>
        <v>0</v>
      </c>
      <c r="Q433" s="197">
        <v>0.1295</v>
      </c>
      <c r="R433" s="197">
        <f>Q433*H433</f>
        <v>1.6835</v>
      </c>
      <c r="S433" s="197">
        <v>0</v>
      </c>
      <c r="T433" s="198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99" t="s">
        <v>96</v>
      </c>
      <c r="AT433" s="199" t="s">
        <v>147</v>
      </c>
      <c r="AU433" s="199" t="s">
        <v>89</v>
      </c>
      <c r="AY433" s="17" t="s">
        <v>145</v>
      </c>
      <c r="BE433" s="200">
        <f>IF(N433="základní",J433,0)</f>
        <v>0</v>
      </c>
      <c r="BF433" s="200">
        <f>IF(N433="snížená",J433,0)</f>
        <v>0</v>
      </c>
      <c r="BG433" s="200">
        <f>IF(N433="zákl. přenesená",J433,0)</f>
        <v>0</v>
      </c>
      <c r="BH433" s="200">
        <f>IF(N433="sníž. přenesená",J433,0)</f>
        <v>0</v>
      </c>
      <c r="BI433" s="200">
        <f>IF(N433="nulová",J433,0)</f>
        <v>0</v>
      </c>
      <c r="BJ433" s="17" t="s">
        <v>84</v>
      </c>
      <c r="BK433" s="200">
        <f>ROUND(I433*H433,2)</f>
        <v>0</v>
      </c>
      <c r="BL433" s="17" t="s">
        <v>96</v>
      </c>
      <c r="BM433" s="199" t="s">
        <v>506</v>
      </c>
    </row>
    <row r="434" spans="2:51" s="14" customFormat="1" ht="10.2">
      <c r="B434" s="212"/>
      <c r="C434" s="213"/>
      <c r="D434" s="203" t="s">
        <v>152</v>
      </c>
      <c r="E434" s="214" t="s">
        <v>1</v>
      </c>
      <c r="F434" s="215" t="s">
        <v>507</v>
      </c>
      <c r="G434" s="213"/>
      <c r="H434" s="216">
        <v>13</v>
      </c>
      <c r="I434" s="217"/>
      <c r="J434" s="213"/>
      <c r="K434" s="213"/>
      <c r="L434" s="218"/>
      <c r="M434" s="219"/>
      <c r="N434" s="220"/>
      <c r="O434" s="220"/>
      <c r="P434" s="220"/>
      <c r="Q434" s="220"/>
      <c r="R434" s="220"/>
      <c r="S434" s="220"/>
      <c r="T434" s="221"/>
      <c r="AT434" s="222" t="s">
        <v>152</v>
      </c>
      <c r="AU434" s="222" t="s">
        <v>89</v>
      </c>
      <c r="AV434" s="14" t="s">
        <v>89</v>
      </c>
      <c r="AW434" s="14" t="s">
        <v>33</v>
      </c>
      <c r="AX434" s="14" t="s">
        <v>79</v>
      </c>
      <c r="AY434" s="222" t="s">
        <v>145</v>
      </c>
    </row>
    <row r="435" spans="2:51" s="15" customFormat="1" ht="10.2">
      <c r="B435" s="223"/>
      <c r="C435" s="224"/>
      <c r="D435" s="203" t="s">
        <v>152</v>
      </c>
      <c r="E435" s="225" t="s">
        <v>1</v>
      </c>
      <c r="F435" s="226" t="s">
        <v>156</v>
      </c>
      <c r="G435" s="224"/>
      <c r="H435" s="227">
        <v>13</v>
      </c>
      <c r="I435" s="228"/>
      <c r="J435" s="224"/>
      <c r="K435" s="224"/>
      <c r="L435" s="229"/>
      <c r="M435" s="230"/>
      <c r="N435" s="231"/>
      <c r="O435" s="231"/>
      <c r="P435" s="231"/>
      <c r="Q435" s="231"/>
      <c r="R435" s="231"/>
      <c r="S435" s="231"/>
      <c r="T435" s="232"/>
      <c r="AT435" s="233" t="s">
        <v>152</v>
      </c>
      <c r="AU435" s="233" t="s">
        <v>89</v>
      </c>
      <c r="AV435" s="15" t="s">
        <v>96</v>
      </c>
      <c r="AW435" s="15" t="s">
        <v>33</v>
      </c>
      <c r="AX435" s="15" t="s">
        <v>84</v>
      </c>
      <c r="AY435" s="233" t="s">
        <v>145</v>
      </c>
    </row>
    <row r="436" spans="1:65" s="2" customFormat="1" ht="16.5" customHeight="1">
      <c r="A436" s="34"/>
      <c r="B436" s="35"/>
      <c r="C436" s="234" t="s">
        <v>508</v>
      </c>
      <c r="D436" s="234" t="s">
        <v>247</v>
      </c>
      <c r="E436" s="235" t="s">
        <v>480</v>
      </c>
      <c r="F436" s="236" t="s">
        <v>481</v>
      </c>
      <c r="G436" s="237" t="s">
        <v>337</v>
      </c>
      <c r="H436" s="238">
        <v>13.13</v>
      </c>
      <c r="I436" s="239"/>
      <c r="J436" s="240">
        <f>ROUND(I436*H436,2)</f>
        <v>0</v>
      </c>
      <c r="K436" s="241"/>
      <c r="L436" s="242"/>
      <c r="M436" s="243" t="s">
        <v>1</v>
      </c>
      <c r="N436" s="244" t="s">
        <v>44</v>
      </c>
      <c r="O436" s="71"/>
      <c r="P436" s="197">
        <f>O436*H436</f>
        <v>0</v>
      </c>
      <c r="Q436" s="197">
        <v>0.045</v>
      </c>
      <c r="R436" s="197">
        <f>Q436*H436</f>
        <v>0.59085</v>
      </c>
      <c r="S436" s="197">
        <v>0</v>
      </c>
      <c r="T436" s="198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99" t="s">
        <v>203</v>
      </c>
      <c r="AT436" s="199" t="s">
        <v>247</v>
      </c>
      <c r="AU436" s="199" t="s">
        <v>89</v>
      </c>
      <c r="AY436" s="17" t="s">
        <v>145</v>
      </c>
      <c r="BE436" s="200">
        <f>IF(N436="základní",J436,0)</f>
        <v>0</v>
      </c>
      <c r="BF436" s="200">
        <f>IF(N436="snížená",J436,0)</f>
        <v>0</v>
      </c>
      <c r="BG436" s="200">
        <f>IF(N436="zákl. přenesená",J436,0)</f>
        <v>0</v>
      </c>
      <c r="BH436" s="200">
        <f>IF(N436="sníž. přenesená",J436,0)</f>
        <v>0</v>
      </c>
      <c r="BI436" s="200">
        <f>IF(N436="nulová",J436,0)</f>
        <v>0</v>
      </c>
      <c r="BJ436" s="17" t="s">
        <v>84</v>
      </c>
      <c r="BK436" s="200">
        <f>ROUND(I436*H436,2)</f>
        <v>0</v>
      </c>
      <c r="BL436" s="17" t="s">
        <v>96</v>
      </c>
      <c r="BM436" s="199" t="s">
        <v>509</v>
      </c>
    </row>
    <row r="437" spans="2:51" s="14" customFormat="1" ht="10.2">
      <c r="B437" s="212"/>
      <c r="C437" s="213"/>
      <c r="D437" s="203" t="s">
        <v>152</v>
      </c>
      <c r="E437" s="214" t="s">
        <v>1</v>
      </c>
      <c r="F437" s="215" t="s">
        <v>510</v>
      </c>
      <c r="G437" s="213"/>
      <c r="H437" s="216">
        <v>13.13</v>
      </c>
      <c r="I437" s="217"/>
      <c r="J437" s="213"/>
      <c r="K437" s="213"/>
      <c r="L437" s="218"/>
      <c r="M437" s="219"/>
      <c r="N437" s="220"/>
      <c r="O437" s="220"/>
      <c r="P437" s="220"/>
      <c r="Q437" s="220"/>
      <c r="R437" s="220"/>
      <c r="S437" s="220"/>
      <c r="T437" s="221"/>
      <c r="AT437" s="222" t="s">
        <v>152</v>
      </c>
      <c r="AU437" s="222" t="s">
        <v>89</v>
      </c>
      <c r="AV437" s="14" t="s">
        <v>89</v>
      </c>
      <c r="AW437" s="14" t="s">
        <v>33</v>
      </c>
      <c r="AX437" s="14" t="s">
        <v>79</v>
      </c>
      <c r="AY437" s="222" t="s">
        <v>145</v>
      </c>
    </row>
    <row r="438" spans="2:51" s="15" customFormat="1" ht="10.2">
      <c r="B438" s="223"/>
      <c r="C438" s="224"/>
      <c r="D438" s="203" t="s">
        <v>152</v>
      </c>
      <c r="E438" s="225" t="s">
        <v>1</v>
      </c>
      <c r="F438" s="226" t="s">
        <v>156</v>
      </c>
      <c r="G438" s="224"/>
      <c r="H438" s="227">
        <v>13.13</v>
      </c>
      <c r="I438" s="228"/>
      <c r="J438" s="224"/>
      <c r="K438" s="224"/>
      <c r="L438" s="229"/>
      <c r="M438" s="230"/>
      <c r="N438" s="231"/>
      <c r="O438" s="231"/>
      <c r="P438" s="231"/>
      <c r="Q438" s="231"/>
      <c r="R438" s="231"/>
      <c r="S438" s="231"/>
      <c r="T438" s="232"/>
      <c r="AT438" s="233" t="s">
        <v>152</v>
      </c>
      <c r="AU438" s="233" t="s">
        <v>89</v>
      </c>
      <c r="AV438" s="15" t="s">
        <v>96</v>
      </c>
      <c r="AW438" s="15" t="s">
        <v>33</v>
      </c>
      <c r="AX438" s="15" t="s">
        <v>84</v>
      </c>
      <c r="AY438" s="233" t="s">
        <v>145</v>
      </c>
    </row>
    <row r="439" spans="1:65" s="2" customFormat="1" ht="24.15" customHeight="1">
      <c r="A439" s="34"/>
      <c r="B439" s="35"/>
      <c r="C439" s="187" t="s">
        <v>511</v>
      </c>
      <c r="D439" s="187" t="s">
        <v>147</v>
      </c>
      <c r="E439" s="188" t="s">
        <v>450</v>
      </c>
      <c r="F439" s="189" t="s">
        <v>451</v>
      </c>
      <c r="G439" s="190" t="s">
        <v>237</v>
      </c>
      <c r="H439" s="191">
        <v>11.797</v>
      </c>
      <c r="I439" s="192"/>
      <c r="J439" s="193">
        <f>ROUND(I439*H439,2)</f>
        <v>0</v>
      </c>
      <c r="K439" s="194"/>
      <c r="L439" s="39"/>
      <c r="M439" s="195" t="s">
        <v>1</v>
      </c>
      <c r="N439" s="196" t="s">
        <v>44</v>
      </c>
      <c r="O439" s="71"/>
      <c r="P439" s="197">
        <f>O439*H439</f>
        <v>0</v>
      </c>
      <c r="Q439" s="197">
        <v>0</v>
      </c>
      <c r="R439" s="197">
        <f>Q439*H439</f>
        <v>0</v>
      </c>
      <c r="S439" s="197">
        <v>0</v>
      </c>
      <c r="T439" s="198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99" t="s">
        <v>96</v>
      </c>
      <c r="AT439" s="199" t="s">
        <v>147</v>
      </c>
      <c r="AU439" s="199" t="s">
        <v>89</v>
      </c>
      <c r="AY439" s="17" t="s">
        <v>145</v>
      </c>
      <c r="BE439" s="200">
        <f>IF(N439="základní",J439,0)</f>
        <v>0</v>
      </c>
      <c r="BF439" s="200">
        <f>IF(N439="snížená",J439,0)</f>
        <v>0</v>
      </c>
      <c r="BG439" s="200">
        <f>IF(N439="zákl. přenesená",J439,0)</f>
        <v>0</v>
      </c>
      <c r="BH439" s="200">
        <f>IF(N439="sníž. přenesená",J439,0)</f>
        <v>0</v>
      </c>
      <c r="BI439" s="200">
        <f>IF(N439="nulová",J439,0)</f>
        <v>0</v>
      </c>
      <c r="BJ439" s="17" t="s">
        <v>84</v>
      </c>
      <c r="BK439" s="200">
        <f>ROUND(I439*H439,2)</f>
        <v>0</v>
      </c>
      <c r="BL439" s="17" t="s">
        <v>96</v>
      </c>
      <c r="BM439" s="199" t="s">
        <v>512</v>
      </c>
    </row>
    <row r="440" spans="2:63" s="12" customFormat="1" ht="22.8" customHeight="1">
      <c r="B440" s="171"/>
      <c r="C440" s="172"/>
      <c r="D440" s="173" t="s">
        <v>78</v>
      </c>
      <c r="E440" s="185" t="s">
        <v>208</v>
      </c>
      <c r="F440" s="185" t="s">
        <v>513</v>
      </c>
      <c r="G440" s="172"/>
      <c r="H440" s="172"/>
      <c r="I440" s="175"/>
      <c r="J440" s="186">
        <f>BK440</f>
        <v>0</v>
      </c>
      <c r="K440" s="172"/>
      <c r="L440" s="177"/>
      <c r="M440" s="178"/>
      <c r="N440" s="179"/>
      <c r="O440" s="179"/>
      <c r="P440" s="180">
        <f>SUM(P441:P450)</f>
        <v>0</v>
      </c>
      <c r="Q440" s="179"/>
      <c r="R440" s="180">
        <f>SUM(R441:R450)</f>
        <v>2.607929</v>
      </c>
      <c r="S440" s="179"/>
      <c r="T440" s="181">
        <f>SUM(T441:T450)</f>
        <v>0</v>
      </c>
      <c r="AR440" s="182" t="s">
        <v>84</v>
      </c>
      <c r="AT440" s="183" t="s">
        <v>78</v>
      </c>
      <c r="AU440" s="183" t="s">
        <v>84</v>
      </c>
      <c r="AY440" s="182" t="s">
        <v>145</v>
      </c>
      <c r="BK440" s="184">
        <f>SUM(BK441:BK450)</f>
        <v>0</v>
      </c>
    </row>
    <row r="441" spans="1:65" s="2" customFormat="1" ht="24.15" customHeight="1">
      <c r="A441" s="34"/>
      <c r="B441" s="35"/>
      <c r="C441" s="187" t="s">
        <v>514</v>
      </c>
      <c r="D441" s="187" t="s">
        <v>147</v>
      </c>
      <c r="E441" s="188" t="s">
        <v>515</v>
      </c>
      <c r="F441" s="189" t="s">
        <v>516</v>
      </c>
      <c r="G441" s="190" t="s">
        <v>255</v>
      </c>
      <c r="H441" s="191">
        <v>6</v>
      </c>
      <c r="I441" s="192"/>
      <c r="J441" s="193">
        <f>ROUND(I441*H441,2)</f>
        <v>0</v>
      </c>
      <c r="K441" s="194"/>
      <c r="L441" s="39"/>
      <c r="M441" s="195" t="s">
        <v>1</v>
      </c>
      <c r="N441" s="196" t="s">
        <v>44</v>
      </c>
      <c r="O441" s="71"/>
      <c r="P441" s="197">
        <f>O441*H441</f>
        <v>0</v>
      </c>
      <c r="Q441" s="197">
        <v>0.408</v>
      </c>
      <c r="R441" s="197">
        <f>Q441*H441</f>
        <v>2.448</v>
      </c>
      <c r="S441" s="197">
        <v>0</v>
      </c>
      <c r="T441" s="198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99" t="s">
        <v>96</v>
      </c>
      <c r="AT441" s="199" t="s">
        <v>147</v>
      </c>
      <c r="AU441" s="199" t="s">
        <v>89</v>
      </c>
      <c r="AY441" s="17" t="s">
        <v>145</v>
      </c>
      <c r="BE441" s="200">
        <f>IF(N441="základní",J441,0)</f>
        <v>0</v>
      </c>
      <c r="BF441" s="200">
        <f>IF(N441="snížená",J441,0)</f>
        <v>0</v>
      </c>
      <c r="BG441" s="200">
        <f>IF(N441="zákl. přenesená",J441,0)</f>
        <v>0</v>
      </c>
      <c r="BH441" s="200">
        <f>IF(N441="sníž. přenesená",J441,0)</f>
        <v>0</v>
      </c>
      <c r="BI441" s="200">
        <f>IF(N441="nulová",J441,0)</f>
        <v>0</v>
      </c>
      <c r="BJ441" s="17" t="s">
        <v>84</v>
      </c>
      <c r="BK441" s="200">
        <f>ROUND(I441*H441,2)</f>
        <v>0</v>
      </c>
      <c r="BL441" s="17" t="s">
        <v>96</v>
      </c>
      <c r="BM441" s="199" t="s">
        <v>517</v>
      </c>
    </row>
    <row r="442" spans="2:51" s="14" customFormat="1" ht="10.2">
      <c r="B442" s="212"/>
      <c r="C442" s="213"/>
      <c r="D442" s="203" t="s">
        <v>152</v>
      </c>
      <c r="E442" s="214" t="s">
        <v>1</v>
      </c>
      <c r="F442" s="215" t="s">
        <v>518</v>
      </c>
      <c r="G442" s="213"/>
      <c r="H442" s="216">
        <v>6</v>
      </c>
      <c r="I442" s="217"/>
      <c r="J442" s="213"/>
      <c r="K442" s="213"/>
      <c r="L442" s="218"/>
      <c r="M442" s="219"/>
      <c r="N442" s="220"/>
      <c r="O442" s="220"/>
      <c r="P442" s="220"/>
      <c r="Q442" s="220"/>
      <c r="R442" s="220"/>
      <c r="S442" s="220"/>
      <c r="T442" s="221"/>
      <c r="AT442" s="222" t="s">
        <v>152</v>
      </c>
      <c r="AU442" s="222" t="s">
        <v>89</v>
      </c>
      <c r="AV442" s="14" t="s">
        <v>89</v>
      </c>
      <c r="AW442" s="14" t="s">
        <v>33</v>
      </c>
      <c r="AX442" s="14" t="s">
        <v>79</v>
      </c>
      <c r="AY442" s="222" t="s">
        <v>145</v>
      </c>
    </row>
    <row r="443" spans="2:51" s="15" customFormat="1" ht="10.2">
      <c r="B443" s="223"/>
      <c r="C443" s="224"/>
      <c r="D443" s="203" t="s">
        <v>152</v>
      </c>
      <c r="E443" s="225" t="s">
        <v>1</v>
      </c>
      <c r="F443" s="226" t="s">
        <v>156</v>
      </c>
      <c r="G443" s="224"/>
      <c r="H443" s="227">
        <v>6</v>
      </c>
      <c r="I443" s="228"/>
      <c r="J443" s="224"/>
      <c r="K443" s="224"/>
      <c r="L443" s="229"/>
      <c r="M443" s="230"/>
      <c r="N443" s="231"/>
      <c r="O443" s="231"/>
      <c r="P443" s="231"/>
      <c r="Q443" s="231"/>
      <c r="R443" s="231"/>
      <c r="S443" s="231"/>
      <c r="T443" s="232"/>
      <c r="AT443" s="233" t="s">
        <v>152</v>
      </c>
      <c r="AU443" s="233" t="s">
        <v>89</v>
      </c>
      <c r="AV443" s="15" t="s">
        <v>96</v>
      </c>
      <c r="AW443" s="15" t="s">
        <v>33</v>
      </c>
      <c r="AX443" s="15" t="s">
        <v>84</v>
      </c>
      <c r="AY443" s="233" t="s">
        <v>145</v>
      </c>
    </row>
    <row r="444" spans="1:65" s="2" customFormat="1" ht="24.15" customHeight="1">
      <c r="A444" s="34"/>
      <c r="B444" s="35"/>
      <c r="C444" s="187" t="s">
        <v>519</v>
      </c>
      <c r="D444" s="187" t="s">
        <v>147</v>
      </c>
      <c r="E444" s="188" t="s">
        <v>520</v>
      </c>
      <c r="F444" s="189" t="s">
        <v>521</v>
      </c>
      <c r="G444" s="190" t="s">
        <v>337</v>
      </c>
      <c r="H444" s="191">
        <v>1.1</v>
      </c>
      <c r="I444" s="192"/>
      <c r="J444" s="193">
        <f>ROUND(I444*H444,2)</f>
        <v>0</v>
      </c>
      <c r="K444" s="194"/>
      <c r="L444" s="39"/>
      <c r="M444" s="195" t="s">
        <v>1</v>
      </c>
      <c r="N444" s="196" t="s">
        <v>44</v>
      </c>
      <c r="O444" s="71"/>
      <c r="P444" s="197">
        <f>O444*H444</f>
        <v>0</v>
      </c>
      <c r="Q444" s="197">
        <v>0.10095</v>
      </c>
      <c r="R444" s="197">
        <f>Q444*H444</f>
        <v>0.111045</v>
      </c>
      <c r="S444" s="197">
        <v>0</v>
      </c>
      <c r="T444" s="198">
        <f>S444*H444</f>
        <v>0</v>
      </c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R444" s="199" t="s">
        <v>96</v>
      </c>
      <c r="AT444" s="199" t="s">
        <v>147</v>
      </c>
      <c r="AU444" s="199" t="s">
        <v>89</v>
      </c>
      <c r="AY444" s="17" t="s">
        <v>145</v>
      </c>
      <c r="BE444" s="200">
        <f>IF(N444="základní",J444,0)</f>
        <v>0</v>
      </c>
      <c r="BF444" s="200">
        <f>IF(N444="snížená",J444,0)</f>
        <v>0</v>
      </c>
      <c r="BG444" s="200">
        <f>IF(N444="zákl. přenesená",J444,0)</f>
        <v>0</v>
      </c>
      <c r="BH444" s="200">
        <f>IF(N444="sníž. přenesená",J444,0)</f>
        <v>0</v>
      </c>
      <c r="BI444" s="200">
        <f>IF(N444="nulová",J444,0)</f>
        <v>0</v>
      </c>
      <c r="BJ444" s="17" t="s">
        <v>84</v>
      </c>
      <c r="BK444" s="200">
        <f>ROUND(I444*H444,2)</f>
        <v>0</v>
      </c>
      <c r="BL444" s="17" t="s">
        <v>96</v>
      </c>
      <c r="BM444" s="199" t="s">
        <v>522</v>
      </c>
    </row>
    <row r="445" spans="2:51" s="14" customFormat="1" ht="10.2">
      <c r="B445" s="212"/>
      <c r="C445" s="213"/>
      <c r="D445" s="203" t="s">
        <v>152</v>
      </c>
      <c r="E445" s="214" t="s">
        <v>1</v>
      </c>
      <c r="F445" s="215" t="s">
        <v>523</v>
      </c>
      <c r="G445" s="213"/>
      <c r="H445" s="216">
        <v>1.1</v>
      </c>
      <c r="I445" s="217"/>
      <c r="J445" s="213"/>
      <c r="K445" s="213"/>
      <c r="L445" s="218"/>
      <c r="M445" s="219"/>
      <c r="N445" s="220"/>
      <c r="O445" s="220"/>
      <c r="P445" s="220"/>
      <c r="Q445" s="220"/>
      <c r="R445" s="220"/>
      <c r="S445" s="220"/>
      <c r="T445" s="221"/>
      <c r="AT445" s="222" t="s">
        <v>152</v>
      </c>
      <c r="AU445" s="222" t="s">
        <v>89</v>
      </c>
      <c r="AV445" s="14" t="s">
        <v>89</v>
      </c>
      <c r="AW445" s="14" t="s">
        <v>33</v>
      </c>
      <c r="AX445" s="14" t="s">
        <v>79</v>
      </c>
      <c r="AY445" s="222" t="s">
        <v>145</v>
      </c>
    </row>
    <row r="446" spans="2:51" s="15" customFormat="1" ht="10.2">
      <c r="B446" s="223"/>
      <c r="C446" s="224"/>
      <c r="D446" s="203" t="s">
        <v>152</v>
      </c>
      <c r="E446" s="225" t="s">
        <v>1</v>
      </c>
      <c r="F446" s="226" t="s">
        <v>156</v>
      </c>
      <c r="G446" s="224"/>
      <c r="H446" s="227">
        <v>1.1</v>
      </c>
      <c r="I446" s="228"/>
      <c r="J446" s="224"/>
      <c r="K446" s="224"/>
      <c r="L446" s="229"/>
      <c r="M446" s="230"/>
      <c r="N446" s="231"/>
      <c r="O446" s="231"/>
      <c r="P446" s="231"/>
      <c r="Q446" s="231"/>
      <c r="R446" s="231"/>
      <c r="S446" s="231"/>
      <c r="T446" s="232"/>
      <c r="AT446" s="233" t="s">
        <v>152</v>
      </c>
      <c r="AU446" s="233" t="s">
        <v>89</v>
      </c>
      <c r="AV446" s="15" t="s">
        <v>96</v>
      </c>
      <c r="AW446" s="15" t="s">
        <v>33</v>
      </c>
      <c r="AX446" s="15" t="s">
        <v>84</v>
      </c>
      <c r="AY446" s="233" t="s">
        <v>145</v>
      </c>
    </row>
    <row r="447" spans="1:65" s="2" customFormat="1" ht="16.5" customHeight="1">
      <c r="A447" s="34"/>
      <c r="B447" s="35"/>
      <c r="C447" s="234" t="s">
        <v>524</v>
      </c>
      <c r="D447" s="234" t="s">
        <v>247</v>
      </c>
      <c r="E447" s="235" t="s">
        <v>525</v>
      </c>
      <c r="F447" s="236" t="s">
        <v>526</v>
      </c>
      <c r="G447" s="237" t="s">
        <v>337</v>
      </c>
      <c r="H447" s="238">
        <v>2.222</v>
      </c>
      <c r="I447" s="239"/>
      <c r="J447" s="240">
        <f>ROUND(I447*H447,2)</f>
        <v>0</v>
      </c>
      <c r="K447" s="241"/>
      <c r="L447" s="242"/>
      <c r="M447" s="243" t="s">
        <v>1</v>
      </c>
      <c r="N447" s="244" t="s">
        <v>44</v>
      </c>
      <c r="O447" s="71"/>
      <c r="P447" s="197">
        <f>O447*H447</f>
        <v>0</v>
      </c>
      <c r="Q447" s="197">
        <v>0.022</v>
      </c>
      <c r="R447" s="197">
        <f>Q447*H447</f>
        <v>0.048884</v>
      </c>
      <c r="S447" s="197">
        <v>0</v>
      </c>
      <c r="T447" s="198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99" t="s">
        <v>203</v>
      </c>
      <c r="AT447" s="199" t="s">
        <v>247</v>
      </c>
      <c r="AU447" s="199" t="s">
        <v>89</v>
      </c>
      <c r="AY447" s="17" t="s">
        <v>145</v>
      </c>
      <c r="BE447" s="200">
        <f>IF(N447="základní",J447,0)</f>
        <v>0</v>
      </c>
      <c r="BF447" s="200">
        <f>IF(N447="snížená",J447,0)</f>
        <v>0</v>
      </c>
      <c r="BG447" s="200">
        <f>IF(N447="zákl. přenesená",J447,0)</f>
        <v>0</v>
      </c>
      <c r="BH447" s="200">
        <f>IF(N447="sníž. přenesená",J447,0)</f>
        <v>0</v>
      </c>
      <c r="BI447" s="200">
        <f>IF(N447="nulová",J447,0)</f>
        <v>0</v>
      </c>
      <c r="BJ447" s="17" t="s">
        <v>84</v>
      </c>
      <c r="BK447" s="200">
        <f>ROUND(I447*H447,2)</f>
        <v>0</v>
      </c>
      <c r="BL447" s="17" t="s">
        <v>96</v>
      </c>
      <c r="BM447" s="199" t="s">
        <v>527</v>
      </c>
    </row>
    <row r="448" spans="2:51" s="14" customFormat="1" ht="10.2">
      <c r="B448" s="212"/>
      <c r="C448" s="213"/>
      <c r="D448" s="203" t="s">
        <v>152</v>
      </c>
      <c r="E448" s="214" t="s">
        <v>1</v>
      </c>
      <c r="F448" s="215" t="s">
        <v>528</v>
      </c>
      <c r="G448" s="213"/>
      <c r="H448" s="216">
        <v>2.222</v>
      </c>
      <c r="I448" s="217"/>
      <c r="J448" s="213"/>
      <c r="K448" s="213"/>
      <c r="L448" s="218"/>
      <c r="M448" s="219"/>
      <c r="N448" s="220"/>
      <c r="O448" s="220"/>
      <c r="P448" s="220"/>
      <c r="Q448" s="220"/>
      <c r="R448" s="220"/>
      <c r="S448" s="220"/>
      <c r="T448" s="221"/>
      <c r="AT448" s="222" t="s">
        <v>152</v>
      </c>
      <c r="AU448" s="222" t="s">
        <v>89</v>
      </c>
      <c r="AV448" s="14" t="s">
        <v>89</v>
      </c>
      <c r="AW448" s="14" t="s">
        <v>33</v>
      </c>
      <c r="AX448" s="14" t="s">
        <v>79</v>
      </c>
      <c r="AY448" s="222" t="s">
        <v>145</v>
      </c>
    </row>
    <row r="449" spans="2:51" s="15" customFormat="1" ht="10.2">
      <c r="B449" s="223"/>
      <c r="C449" s="224"/>
      <c r="D449" s="203" t="s">
        <v>152</v>
      </c>
      <c r="E449" s="225" t="s">
        <v>1</v>
      </c>
      <c r="F449" s="226" t="s">
        <v>156</v>
      </c>
      <c r="G449" s="224"/>
      <c r="H449" s="227">
        <v>2.222</v>
      </c>
      <c r="I449" s="228"/>
      <c r="J449" s="224"/>
      <c r="K449" s="224"/>
      <c r="L449" s="229"/>
      <c r="M449" s="230"/>
      <c r="N449" s="231"/>
      <c r="O449" s="231"/>
      <c r="P449" s="231"/>
      <c r="Q449" s="231"/>
      <c r="R449" s="231"/>
      <c r="S449" s="231"/>
      <c r="T449" s="232"/>
      <c r="AT449" s="233" t="s">
        <v>152</v>
      </c>
      <c r="AU449" s="233" t="s">
        <v>89</v>
      </c>
      <c r="AV449" s="15" t="s">
        <v>96</v>
      </c>
      <c r="AW449" s="15" t="s">
        <v>33</v>
      </c>
      <c r="AX449" s="15" t="s">
        <v>84</v>
      </c>
      <c r="AY449" s="233" t="s">
        <v>145</v>
      </c>
    </row>
    <row r="450" spans="1:65" s="2" customFormat="1" ht="33" customHeight="1">
      <c r="A450" s="34"/>
      <c r="B450" s="35"/>
      <c r="C450" s="187" t="s">
        <v>529</v>
      </c>
      <c r="D450" s="187" t="s">
        <v>147</v>
      </c>
      <c r="E450" s="188" t="s">
        <v>366</v>
      </c>
      <c r="F450" s="189" t="s">
        <v>367</v>
      </c>
      <c r="G450" s="190" t="s">
        <v>237</v>
      </c>
      <c r="H450" s="191">
        <v>2.608</v>
      </c>
      <c r="I450" s="192"/>
      <c r="J450" s="193">
        <f>ROUND(I450*H450,2)</f>
        <v>0</v>
      </c>
      <c r="K450" s="194"/>
      <c r="L450" s="39"/>
      <c r="M450" s="195" t="s">
        <v>1</v>
      </c>
      <c r="N450" s="196" t="s">
        <v>44</v>
      </c>
      <c r="O450" s="71"/>
      <c r="P450" s="197">
        <f>O450*H450</f>
        <v>0</v>
      </c>
      <c r="Q450" s="197">
        <v>0</v>
      </c>
      <c r="R450" s="197">
        <f>Q450*H450</f>
        <v>0</v>
      </c>
      <c r="S450" s="197">
        <v>0</v>
      </c>
      <c r="T450" s="198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99" t="s">
        <v>96</v>
      </c>
      <c r="AT450" s="199" t="s">
        <v>147</v>
      </c>
      <c r="AU450" s="199" t="s">
        <v>89</v>
      </c>
      <c r="AY450" s="17" t="s">
        <v>145</v>
      </c>
      <c r="BE450" s="200">
        <f>IF(N450="základní",J450,0)</f>
        <v>0</v>
      </c>
      <c r="BF450" s="200">
        <f>IF(N450="snížená",J450,0)</f>
        <v>0</v>
      </c>
      <c r="BG450" s="200">
        <f>IF(N450="zákl. přenesená",J450,0)</f>
        <v>0</v>
      </c>
      <c r="BH450" s="200">
        <f>IF(N450="sníž. přenesená",J450,0)</f>
        <v>0</v>
      </c>
      <c r="BI450" s="200">
        <f>IF(N450="nulová",J450,0)</f>
        <v>0</v>
      </c>
      <c r="BJ450" s="17" t="s">
        <v>84</v>
      </c>
      <c r="BK450" s="200">
        <f>ROUND(I450*H450,2)</f>
        <v>0</v>
      </c>
      <c r="BL450" s="17" t="s">
        <v>96</v>
      </c>
      <c r="BM450" s="199" t="s">
        <v>530</v>
      </c>
    </row>
    <row r="451" spans="2:63" s="12" customFormat="1" ht="22.8" customHeight="1">
      <c r="B451" s="171"/>
      <c r="C451" s="172"/>
      <c r="D451" s="173" t="s">
        <v>78</v>
      </c>
      <c r="E451" s="185" t="s">
        <v>213</v>
      </c>
      <c r="F451" s="185" t="s">
        <v>531</v>
      </c>
      <c r="G451" s="172"/>
      <c r="H451" s="172"/>
      <c r="I451" s="175"/>
      <c r="J451" s="186">
        <f>BK451</f>
        <v>0</v>
      </c>
      <c r="K451" s="172"/>
      <c r="L451" s="177"/>
      <c r="M451" s="178"/>
      <c r="N451" s="179"/>
      <c r="O451" s="179"/>
      <c r="P451" s="180">
        <f>SUM(P452:P461)</f>
        <v>0</v>
      </c>
      <c r="Q451" s="179"/>
      <c r="R451" s="180">
        <f>SUM(R452:R461)</f>
        <v>75.84</v>
      </c>
      <c r="S451" s="179"/>
      <c r="T451" s="181">
        <f>SUM(T452:T461)</f>
        <v>0</v>
      </c>
      <c r="AR451" s="182" t="s">
        <v>84</v>
      </c>
      <c r="AT451" s="183" t="s">
        <v>78</v>
      </c>
      <c r="AU451" s="183" t="s">
        <v>84</v>
      </c>
      <c r="AY451" s="182" t="s">
        <v>145</v>
      </c>
      <c r="BK451" s="184">
        <f>SUM(BK452:BK461)</f>
        <v>0</v>
      </c>
    </row>
    <row r="452" spans="1:65" s="2" customFormat="1" ht="24.15" customHeight="1">
      <c r="A452" s="34"/>
      <c r="B452" s="35"/>
      <c r="C452" s="187" t="s">
        <v>532</v>
      </c>
      <c r="D452" s="187" t="s">
        <v>147</v>
      </c>
      <c r="E452" s="188" t="s">
        <v>533</v>
      </c>
      <c r="F452" s="189" t="s">
        <v>534</v>
      </c>
      <c r="G452" s="190" t="s">
        <v>255</v>
      </c>
      <c r="H452" s="191">
        <v>237</v>
      </c>
      <c r="I452" s="192"/>
      <c r="J452" s="193">
        <f>ROUND(I452*H452,2)</f>
        <v>0</v>
      </c>
      <c r="K452" s="194"/>
      <c r="L452" s="39"/>
      <c r="M452" s="195" t="s">
        <v>1</v>
      </c>
      <c r="N452" s="196" t="s">
        <v>44</v>
      </c>
      <c r="O452" s="71"/>
      <c r="P452" s="197">
        <f>O452*H452</f>
        <v>0</v>
      </c>
      <c r="Q452" s="197">
        <v>0</v>
      </c>
      <c r="R452" s="197">
        <f>Q452*H452</f>
        <v>0</v>
      </c>
      <c r="S452" s="197">
        <v>0</v>
      </c>
      <c r="T452" s="198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99" t="s">
        <v>96</v>
      </c>
      <c r="AT452" s="199" t="s">
        <v>147</v>
      </c>
      <c r="AU452" s="199" t="s">
        <v>89</v>
      </c>
      <c r="AY452" s="17" t="s">
        <v>145</v>
      </c>
      <c r="BE452" s="200">
        <f>IF(N452="základní",J452,0)</f>
        <v>0</v>
      </c>
      <c r="BF452" s="200">
        <f>IF(N452="snížená",J452,0)</f>
        <v>0</v>
      </c>
      <c r="BG452" s="200">
        <f>IF(N452="zákl. přenesená",J452,0)</f>
        <v>0</v>
      </c>
      <c r="BH452" s="200">
        <f>IF(N452="sníž. přenesená",J452,0)</f>
        <v>0</v>
      </c>
      <c r="BI452" s="200">
        <f>IF(N452="nulová",J452,0)</f>
        <v>0</v>
      </c>
      <c r="BJ452" s="17" t="s">
        <v>84</v>
      </c>
      <c r="BK452" s="200">
        <f>ROUND(I452*H452,2)</f>
        <v>0</v>
      </c>
      <c r="BL452" s="17" t="s">
        <v>96</v>
      </c>
      <c r="BM452" s="199" t="s">
        <v>535</v>
      </c>
    </row>
    <row r="453" spans="2:51" s="14" customFormat="1" ht="20.4">
      <c r="B453" s="212"/>
      <c r="C453" s="213"/>
      <c r="D453" s="203" t="s">
        <v>152</v>
      </c>
      <c r="E453" s="214" t="s">
        <v>1</v>
      </c>
      <c r="F453" s="215" t="s">
        <v>536</v>
      </c>
      <c r="G453" s="213"/>
      <c r="H453" s="216">
        <v>237</v>
      </c>
      <c r="I453" s="217"/>
      <c r="J453" s="213"/>
      <c r="K453" s="213"/>
      <c r="L453" s="218"/>
      <c r="M453" s="219"/>
      <c r="N453" s="220"/>
      <c r="O453" s="220"/>
      <c r="P453" s="220"/>
      <c r="Q453" s="220"/>
      <c r="R453" s="220"/>
      <c r="S453" s="220"/>
      <c r="T453" s="221"/>
      <c r="AT453" s="222" t="s">
        <v>152</v>
      </c>
      <c r="AU453" s="222" t="s">
        <v>89</v>
      </c>
      <c r="AV453" s="14" t="s">
        <v>89</v>
      </c>
      <c r="AW453" s="14" t="s">
        <v>33</v>
      </c>
      <c r="AX453" s="14" t="s">
        <v>79</v>
      </c>
      <c r="AY453" s="222" t="s">
        <v>145</v>
      </c>
    </row>
    <row r="454" spans="2:51" s="15" customFormat="1" ht="10.2">
      <c r="B454" s="223"/>
      <c r="C454" s="224"/>
      <c r="D454" s="203" t="s">
        <v>152</v>
      </c>
      <c r="E454" s="225" t="s">
        <v>1</v>
      </c>
      <c r="F454" s="226" t="s">
        <v>156</v>
      </c>
      <c r="G454" s="224"/>
      <c r="H454" s="227">
        <v>237</v>
      </c>
      <c r="I454" s="228"/>
      <c r="J454" s="224"/>
      <c r="K454" s="224"/>
      <c r="L454" s="229"/>
      <c r="M454" s="230"/>
      <c r="N454" s="231"/>
      <c r="O454" s="231"/>
      <c r="P454" s="231"/>
      <c r="Q454" s="231"/>
      <c r="R454" s="231"/>
      <c r="S454" s="231"/>
      <c r="T454" s="232"/>
      <c r="AT454" s="233" t="s">
        <v>152</v>
      </c>
      <c r="AU454" s="233" t="s">
        <v>89</v>
      </c>
      <c r="AV454" s="15" t="s">
        <v>96</v>
      </c>
      <c r="AW454" s="15" t="s">
        <v>33</v>
      </c>
      <c r="AX454" s="15" t="s">
        <v>84</v>
      </c>
      <c r="AY454" s="233" t="s">
        <v>145</v>
      </c>
    </row>
    <row r="455" spans="1:65" s="2" customFormat="1" ht="24.15" customHeight="1">
      <c r="A455" s="34"/>
      <c r="B455" s="35"/>
      <c r="C455" s="187" t="s">
        <v>537</v>
      </c>
      <c r="D455" s="187" t="s">
        <v>147</v>
      </c>
      <c r="E455" s="188" t="s">
        <v>538</v>
      </c>
      <c r="F455" s="189" t="s">
        <v>539</v>
      </c>
      <c r="G455" s="190" t="s">
        <v>255</v>
      </c>
      <c r="H455" s="191">
        <v>237</v>
      </c>
      <c r="I455" s="192"/>
      <c r="J455" s="193">
        <f>ROUND(I455*H455,2)</f>
        <v>0</v>
      </c>
      <c r="K455" s="194"/>
      <c r="L455" s="39"/>
      <c r="M455" s="195" t="s">
        <v>1</v>
      </c>
      <c r="N455" s="196" t="s">
        <v>44</v>
      </c>
      <c r="O455" s="71"/>
      <c r="P455" s="197">
        <f>O455*H455</f>
        <v>0</v>
      </c>
      <c r="Q455" s="197">
        <v>0</v>
      </c>
      <c r="R455" s="197">
        <f>Q455*H455</f>
        <v>0</v>
      </c>
      <c r="S455" s="197">
        <v>0</v>
      </c>
      <c r="T455" s="198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99" t="s">
        <v>96</v>
      </c>
      <c r="AT455" s="199" t="s">
        <v>147</v>
      </c>
      <c r="AU455" s="199" t="s">
        <v>89</v>
      </c>
      <c r="AY455" s="17" t="s">
        <v>145</v>
      </c>
      <c r="BE455" s="200">
        <f>IF(N455="základní",J455,0)</f>
        <v>0</v>
      </c>
      <c r="BF455" s="200">
        <f>IF(N455="snížená",J455,0)</f>
        <v>0</v>
      </c>
      <c r="BG455" s="200">
        <f>IF(N455="zákl. přenesená",J455,0)</f>
        <v>0</v>
      </c>
      <c r="BH455" s="200">
        <f>IF(N455="sníž. přenesená",J455,0)</f>
        <v>0</v>
      </c>
      <c r="BI455" s="200">
        <f>IF(N455="nulová",J455,0)</f>
        <v>0</v>
      </c>
      <c r="BJ455" s="17" t="s">
        <v>84</v>
      </c>
      <c r="BK455" s="200">
        <f>ROUND(I455*H455,2)</f>
        <v>0</v>
      </c>
      <c r="BL455" s="17" t="s">
        <v>96</v>
      </c>
      <c r="BM455" s="199" t="s">
        <v>540</v>
      </c>
    </row>
    <row r="456" spans="2:51" s="14" customFormat="1" ht="10.2">
      <c r="B456" s="212"/>
      <c r="C456" s="213"/>
      <c r="D456" s="203" t="s">
        <v>152</v>
      </c>
      <c r="E456" s="214" t="s">
        <v>1</v>
      </c>
      <c r="F456" s="215" t="s">
        <v>541</v>
      </c>
      <c r="G456" s="213"/>
      <c r="H456" s="216">
        <v>237</v>
      </c>
      <c r="I456" s="217"/>
      <c r="J456" s="213"/>
      <c r="K456" s="213"/>
      <c r="L456" s="218"/>
      <c r="M456" s="219"/>
      <c r="N456" s="220"/>
      <c r="O456" s="220"/>
      <c r="P456" s="220"/>
      <c r="Q456" s="220"/>
      <c r="R456" s="220"/>
      <c r="S456" s="220"/>
      <c r="T456" s="221"/>
      <c r="AT456" s="222" t="s">
        <v>152</v>
      </c>
      <c r="AU456" s="222" t="s">
        <v>89</v>
      </c>
      <c r="AV456" s="14" t="s">
        <v>89</v>
      </c>
      <c r="AW456" s="14" t="s">
        <v>33</v>
      </c>
      <c r="AX456" s="14" t="s">
        <v>79</v>
      </c>
      <c r="AY456" s="222" t="s">
        <v>145</v>
      </c>
    </row>
    <row r="457" spans="2:51" s="15" customFormat="1" ht="10.2">
      <c r="B457" s="223"/>
      <c r="C457" s="224"/>
      <c r="D457" s="203" t="s">
        <v>152</v>
      </c>
      <c r="E457" s="225" t="s">
        <v>1</v>
      </c>
      <c r="F457" s="226" t="s">
        <v>156</v>
      </c>
      <c r="G457" s="224"/>
      <c r="H457" s="227">
        <v>237</v>
      </c>
      <c r="I457" s="228"/>
      <c r="J457" s="224"/>
      <c r="K457" s="224"/>
      <c r="L457" s="229"/>
      <c r="M457" s="230"/>
      <c r="N457" s="231"/>
      <c r="O457" s="231"/>
      <c r="P457" s="231"/>
      <c r="Q457" s="231"/>
      <c r="R457" s="231"/>
      <c r="S457" s="231"/>
      <c r="T457" s="232"/>
      <c r="AT457" s="233" t="s">
        <v>152</v>
      </c>
      <c r="AU457" s="233" t="s">
        <v>89</v>
      </c>
      <c r="AV457" s="15" t="s">
        <v>96</v>
      </c>
      <c r="AW457" s="15" t="s">
        <v>33</v>
      </c>
      <c r="AX457" s="15" t="s">
        <v>84</v>
      </c>
      <c r="AY457" s="233" t="s">
        <v>145</v>
      </c>
    </row>
    <row r="458" spans="1:65" s="2" customFormat="1" ht="16.5" customHeight="1">
      <c r="A458" s="34"/>
      <c r="B458" s="35"/>
      <c r="C458" s="234" t="s">
        <v>542</v>
      </c>
      <c r="D458" s="234" t="s">
        <v>247</v>
      </c>
      <c r="E458" s="235" t="s">
        <v>543</v>
      </c>
      <c r="F458" s="236" t="s">
        <v>544</v>
      </c>
      <c r="G458" s="237" t="s">
        <v>237</v>
      </c>
      <c r="H458" s="238">
        <v>75.84</v>
      </c>
      <c r="I458" s="239"/>
      <c r="J458" s="240">
        <f>ROUND(I458*H458,2)</f>
        <v>0</v>
      </c>
      <c r="K458" s="241"/>
      <c r="L458" s="242"/>
      <c r="M458" s="243" t="s">
        <v>1</v>
      </c>
      <c r="N458" s="244" t="s">
        <v>44</v>
      </c>
      <c r="O458" s="71"/>
      <c r="P458" s="197">
        <f>O458*H458</f>
        <v>0</v>
      </c>
      <c r="Q458" s="197">
        <v>1</v>
      </c>
      <c r="R458" s="197">
        <f>Q458*H458</f>
        <v>75.84</v>
      </c>
      <c r="S458" s="197">
        <v>0</v>
      </c>
      <c r="T458" s="198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199" t="s">
        <v>203</v>
      </c>
      <c r="AT458" s="199" t="s">
        <v>247</v>
      </c>
      <c r="AU458" s="199" t="s">
        <v>89</v>
      </c>
      <c r="AY458" s="17" t="s">
        <v>145</v>
      </c>
      <c r="BE458" s="200">
        <f>IF(N458="základní",J458,0)</f>
        <v>0</v>
      </c>
      <c r="BF458" s="200">
        <f>IF(N458="snížená",J458,0)</f>
        <v>0</v>
      </c>
      <c r="BG458" s="200">
        <f>IF(N458="zákl. přenesená",J458,0)</f>
        <v>0</v>
      </c>
      <c r="BH458" s="200">
        <f>IF(N458="sníž. přenesená",J458,0)</f>
        <v>0</v>
      </c>
      <c r="BI458" s="200">
        <f>IF(N458="nulová",J458,0)</f>
        <v>0</v>
      </c>
      <c r="BJ458" s="17" t="s">
        <v>84</v>
      </c>
      <c r="BK458" s="200">
        <f>ROUND(I458*H458,2)</f>
        <v>0</v>
      </c>
      <c r="BL458" s="17" t="s">
        <v>96</v>
      </c>
      <c r="BM458" s="199" t="s">
        <v>545</v>
      </c>
    </row>
    <row r="459" spans="2:51" s="14" customFormat="1" ht="10.2">
      <c r="B459" s="212"/>
      <c r="C459" s="213"/>
      <c r="D459" s="203" t="s">
        <v>152</v>
      </c>
      <c r="E459" s="214" t="s">
        <v>1</v>
      </c>
      <c r="F459" s="215" t="s">
        <v>546</v>
      </c>
      <c r="G459" s="213"/>
      <c r="H459" s="216">
        <v>75.84</v>
      </c>
      <c r="I459" s="217"/>
      <c r="J459" s="213"/>
      <c r="K459" s="213"/>
      <c r="L459" s="218"/>
      <c r="M459" s="219"/>
      <c r="N459" s="220"/>
      <c r="O459" s="220"/>
      <c r="P459" s="220"/>
      <c r="Q459" s="220"/>
      <c r="R459" s="220"/>
      <c r="S459" s="220"/>
      <c r="T459" s="221"/>
      <c r="AT459" s="222" t="s">
        <v>152</v>
      </c>
      <c r="AU459" s="222" t="s">
        <v>89</v>
      </c>
      <c r="AV459" s="14" t="s">
        <v>89</v>
      </c>
      <c r="AW459" s="14" t="s">
        <v>33</v>
      </c>
      <c r="AX459" s="14" t="s">
        <v>79</v>
      </c>
      <c r="AY459" s="222" t="s">
        <v>145</v>
      </c>
    </row>
    <row r="460" spans="2:51" s="15" customFormat="1" ht="10.2">
      <c r="B460" s="223"/>
      <c r="C460" s="224"/>
      <c r="D460" s="203" t="s">
        <v>152</v>
      </c>
      <c r="E460" s="225" t="s">
        <v>1</v>
      </c>
      <c r="F460" s="226" t="s">
        <v>156</v>
      </c>
      <c r="G460" s="224"/>
      <c r="H460" s="227">
        <v>75.84</v>
      </c>
      <c r="I460" s="228"/>
      <c r="J460" s="224"/>
      <c r="K460" s="224"/>
      <c r="L460" s="229"/>
      <c r="M460" s="230"/>
      <c r="N460" s="231"/>
      <c r="O460" s="231"/>
      <c r="P460" s="231"/>
      <c r="Q460" s="231"/>
      <c r="R460" s="231"/>
      <c r="S460" s="231"/>
      <c r="T460" s="232"/>
      <c r="AT460" s="233" t="s">
        <v>152</v>
      </c>
      <c r="AU460" s="233" t="s">
        <v>89</v>
      </c>
      <c r="AV460" s="15" t="s">
        <v>96</v>
      </c>
      <c r="AW460" s="15" t="s">
        <v>33</v>
      </c>
      <c r="AX460" s="15" t="s">
        <v>84</v>
      </c>
      <c r="AY460" s="233" t="s">
        <v>145</v>
      </c>
    </row>
    <row r="461" spans="1:65" s="2" customFormat="1" ht="33" customHeight="1">
      <c r="A461" s="34"/>
      <c r="B461" s="35"/>
      <c r="C461" s="187" t="s">
        <v>547</v>
      </c>
      <c r="D461" s="187" t="s">
        <v>147</v>
      </c>
      <c r="E461" s="188" t="s">
        <v>366</v>
      </c>
      <c r="F461" s="189" t="s">
        <v>367</v>
      </c>
      <c r="G461" s="190" t="s">
        <v>237</v>
      </c>
      <c r="H461" s="191">
        <v>75.84</v>
      </c>
      <c r="I461" s="192"/>
      <c r="J461" s="193">
        <f>ROUND(I461*H461,2)</f>
        <v>0</v>
      </c>
      <c r="K461" s="194"/>
      <c r="L461" s="39"/>
      <c r="M461" s="195" t="s">
        <v>1</v>
      </c>
      <c r="N461" s="196" t="s">
        <v>44</v>
      </c>
      <c r="O461" s="71"/>
      <c r="P461" s="197">
        <f>O461*H461</f>
        <v>0</v>
      </c>
      <c r="Q461" s="197">
        <v>0</v>
      </c>
      <c r="R461" s="197">
        <f>Q461*H461</f>
        <v>0</v>
      </c>
      <c r="S461" s="197">
        <v>0</v>
      </c>
      <c r="T461" s="198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199" t="s">
        <v>96</v>
      </c>
      <c r="AT461" s="199" t="s">
        <v>147</v>
      </c>
      <c r="AU461" s="199" t="s">
        <v>89</v>
      </c>
      <c r="AY461" s="17" t="s">
        <v>145</v>
      </c>
      <c r="BE461" s="200">
        <f>IF(N461="základní",J461,0)</f>
        <v>0</v>
      </c>
      <c r="BF461" s="200">
        <f>IF(N461="snížená",J461,0)</f>
        <v>0</v>
      </c>
      <c r="BG461" s="200">
        <f>IF(N461="zákl. přenesená",J461,0)</f>
        <v>0</v>
      </c>
      <c r="BH461" s="200">
        <f>IF(N461="sníž. přenesená",J461,0)</f>
        <v>0</v>
      </c>
      <c r="BI461" s="200">
        <f>IF(N461="nulová",J461,0)</f>
        <v>0</v>
      </c>
      <c r="BJ461" s="17" t="s">
        <v>84</v>
      </c>
      <c r="BK461" s="200">
        <f>ROUND(I461*H461,2)</f>
        <v>0</v>
      </c>
      <c r="BL461" s="17" t="s">
        <v>96</v>
      </c>
      <c r="BM461" s="199" t="s">
        <v>548</v>
      </c>
    </row>
    <row r="462" spans="2:63" s="12" customFormat="1" ht="22.8" customHeight="1">
      <c r="B462" s="171"/>
      <c r="C462" s="172"/>
      <c r="D462" s="173" t="s">
        <v>78</v>
      </c>
      <c r="E462" s="185" t="s">
        <v>224</v>
      </c>
      <c r="F462" s="185" t="s">
        <v>549</v>
      </c>
      <c r="G462" s="172"/>
      <c r="H462" s="172"/>
      <c r="I462" s="175"/>
      <c r="J462" s="186">
        <f>BK462</f>
        <v>0</v>
      </c>
      <c r="K462" s="172"/>
      <c r="L462" s="177"/>
      <c r="M462" s="178"/>
      <c r="N462" s="179"/>
      <c r="O462" s="179"/>
      <c r="P462" s="180">
        <f>SUM(P463:P481)</f>
        <v>0</v>
      </c>
      <c r="Q462" s="179"/>
      <c r="R462" s="180">
        <f>SUM(R463:R481)</f>
        <v>77.03832</v>
      </c>
      <c r="S462" s="179"/>
      <c r="T462" s="181">
        <f>SUM(T463:T481)</f>
        <v>0</v>
      </c>
      <c r="AR462" s="182" t="s">
        <v>84</v>
      </c>
      <c r="AT462" s="183" t="s">
        <v>78</v>
      </c>
      <c r="AU462" s="183" t="s">
        <v>84</v>
      </c>
      <c r="AY462" s="182" t="s">
        <v>145</v>
      </c>
      <c r="BK462" s="184">
        <f>SUM(BK463:BK481)</f>
        <v>0</v>
      </c>
    </row>
    <row r="463" spans="1:65" s="2" customFormat="1" ht="24.15" customHeight="1">
      <c r="A463" s="34"/>
      <c r="B463" s="35"/>
      <c r="C463" s="187" t="s">
        <v>550</v>
      </c>
      <c r="D463" s="187" t="s">
        <v>147</v>
      </c>
      <c r="E463" s="188" t="s">
        <v>533</v>
      </c>
      <c r="F463" s="189" t="s">
        <v>534</v>
      </c>
      <c r="G463" s="190" t="s">
        <v>255</v>
      </c>
      <c r="H463" s="191">
        <v>240</v>
      </c>
      <c r="I463" s="192"/>
      <c r="J463" s="193">
        <f>ROUND(I463*H463,2)</f>
        <v>0</v>
      </c>
      <c r="K463" s="194"/>
      <c r="L463" s="39"/>
      <c r="M463" s="195" t="s">
        <v>1</v>
      </c>
      <c r="N463" s="196" t="s">
        <v>44</v>
      </c>
      <c r="O463" s="71"/>
      <c r="P463" s="197">
        <f>O463*H463</f>
        <v>0</v>
      </c>
      <c r="Q463" s="197">
        <v>0</v>
      </c>
      <c r="R463" s="197">
        <f>Q463*H463</f>
        <v>0</v>
      </c>
      <c r="S463" s="197">
        <v>0</v>
      </c>
      <c r="T463" s="198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199" t="s">
        <v>96</v>
      </c>
      <c r="AT463" s="199" t="s">
        <v>147</v>
      </c>
      <c r="AU463" s="199" t="s">
        <v>89</v>
      </c>
      <c r="AY463" s="17" t="s">
        <v>145</v>
      </c>
      <c r="BE463" s="200">
        <f>IF(N463="základní",J463,0)</f>
        <v>0</v>
      </c>
      <c r="BF463" s="200">
        <f>IF(N463="snížená",J463,0)</f>
        <v>0</v>
      </c>
      <c r="BG463" s="200">
        <f>IF(N463="zákl. přenesená",J463,0)</f>
        <v>0</v>
      </c>
      <c r="BH463" s="200">
        <f>IF(N463="sníž. přenesená",J463,0)</f>
        <v>0</v>
      </c>
      <c r="BI463" s="200">
        <f>IF(N463="nulová",J463,0)</f>
        <v>0</v>
      </c>
      <c r="BJ463" s="17" t="s">
        <v>84</v>
      </c>
      <c r="BK463" s="200">
        <f>ROUND(I463*H463,2)</f>
        <v>0</v>
      </c>
      <c r="BL463" s="17" t="s">
        <v>96</v>
      </c>
      <c r="BM463" s="199" t="s">
        <v>551</v>
      </c>
    </row>
    <row r="464" spans="2:51" s="14" customFormat="1" ht="20.4">
      <c r="B464" s="212"/>
      <c r="C464" s="213"/>
      <c r="D464" s="203" t="s">
        <v>152</v>
      </c>
      <c r="E464" s="214" t="s">
        <v>1</v>
      </c>
      <c r="F464" s="215" t="s">
        <v>552</v>
      </c>
      <c r="G464" s="213"/>
      <c r="H464" s="216">
        <v>240</v>
      </c>
      <c r="I464" s="217"/>
      <c r="J464" s="213"/>
      <c r="K464" s="213"/>
      <c r="L464" s="218"/>
      <c r="M464" s="219"/>
      <c r="N464" s="220"/>
      <c r="O464" s="220"/>
      <c r="P464" s="220"/>
      <c r="Q464" s="220"/>
      <c r="R464" s="220"/>
      <c r="S464" s="220"/>
      <c r="T464" s="221"/>
      <c r="AT464" s="222" t="s">
        <v>152</v>
      </c>
      <c r="AU464" s="222" t="s">
        <v>89</v>
      </c>
      <c r="AV464" s="14" t="s">
        <v>89</v>
      </c>
      <c r="AW464" s="14" t="s">
        <v>33</v>
      </c>
      <c r="AX464" s="14" t="s">
        <v>79</v>
      </c>
      <c r="AY464" s="222" t="s">
        <v>145</v>
      </c>
    </row>
    <row r="465" spans="2:51" s="15" customFormat="1" ht="10.2">
      <c r="B465" s="223"/>
      <c r="C465" s="224"/>
      <c r="D465" s="203" t="s">
        <v>152</v>
      </c>
      <c r="E465" s="225" t="s">
        <v>1</v>
      </c>
      <c r="F465" s="226" t="s">
        <v>156</v>
      </c>
      <c r="G465" s="224"/>
      <c r="H465" s="227">
        <v>240</v>
      </c>
      <c r="I465" s="228"/>
      <c r="J465" s="224"/>
      <c r="K465" s="224"/>
      <c r="L465" s="229"/>
      <c r="M465" s="230"/>
      <c r="N465" s="231"/>
      <c r="O465" s="231"/>
      <c r="P465" s="231"/>
      <c r="Q465" s="231"/>
      <c r="R465" s="231"/>
      <c r="S465" s="231"/>
      <c r="T465" s="232"/>
      <c r="AT465" s="233" t="s">
        <v>152</v>
      </c>
      <c r="AU465" s="233" t="s">
        <v>89</v>
      </c>
      <c r="AV465" s="15" t="s">
        <v>96</v>
      </c>
      <c r="AW465" s="15" t="s">
        <v>33</v>
      </c>
      <c r="AX465" s="15" t="s">
        <v>84</v>
      </c>
      <c r="AY465" s="233" t="s">
        <v>145</v>
      </c>
    </row>
    <row r="466" spans="1:65" s="2" customFormat="1" ht="24.15" customHeight="1">
      <c r="A466" s="34"/>
      <c r="B466" s="35"/>
      <c r="C466" s="187" t="s">
        <v>553</v>
      </c>
      <c r="D466" s="187" t="s">
        <v>147</v>
      </c>
      <c r="E466" s="188" t="s">
        <v>538</v>
      </c>
      <c r="F466" s="189" t="s">
        <v>539</v>
      </c>
      <c r="G466" s="190" t="s">
        <v>255</v>
      </c>
      <c r="H466" s="191">
        <v>240</v>
      </c>
      <c r="I466" s="192"/>
      <c r="J466" s="193">
        <f>ROUND(I466*H466,2)</f>
        <v>0</v>
      </c>
      <c r="K466" s="194"/>
      <c r="L466" s="39"/>
      <c r="M466" s="195" t="s">
        <v>1</v>
      </c>
      <c r="N466" s="196" t="s">
        <v>44</v>
      </c>
      <c r="O466" s="71"/>
      <c r="P466" s="197">
        <f>O466*H466</f>
        <v>0</v>
      </c>
      <c r="Q466" s="197">
        <v>0</v>
      </c>
      <c r="R466" s="197">
        <f>Q466*H466</f>
        <v>0</v>
      </c>
      <c r="S466" s="197">
        <v>0</v>
      </c>
      <c r="T466" s="198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99" t="s">
        <v>96</v>
      </c>
      <c r="AT466" s="199" t="s">
        <v>147</v>
      </c>
      <c r="AU466" s="199" t="s">
        <v>89</v>
      </c>
      <c r="AY466" s="17" t="s">
        <v>145</v>
      </c>
      <c r="BE466" s="200">
        <f>IF(N466="základní",J466,0)</f>
        <v>0</v>
      </c>
      <c r="BF466" s="200">
        <f>IF(N466="snížená",J466,0)</f>
        <v>0</v>
      </c>
      <c r="BG466" s="200">
        <f>IF(N466="zákl. přenesená",J466,0)</f>
        <v>0</v>
      </c>
      <c r="BH466" s="200">
        <f>IF(N466="sníž. přenesená",J466,0)</f>
        <v>0</v>
      </c>
      <c r="BI466" s="200">
        <f>IF(N466="nulová",J466,0)</f>
        <v>0</v>
      </c>
      <c r="BJ466" s="17" t="s">
        <v>84</v>
      </c>
      <c r="BK466" s="200">
        <f>ROUND(I466*H466,2)</f>
        <v>0</v>
      </c>
      <c r="BL466" s="17" t="s">
        <v>96</v>
      </c>
      <c r="BM466" s="199" t="s">
        <v>554</v>
      </c>
    </row>
    <row r="467" spans="2:51" s="14" customFormat="1" ht="10.2">
      <c r="B467" s="212"/>
      <c r="C467" s="213"/>
      <c r="D467" s="203" t="s">
        <v>152</v>
      </c>
      <c r="E467" s="214" t="s">
        <v>1</v>
      </c>
      <c r="F467" s="215" t="s">
        <v>555</v>
      </c>
      <c r="G467" s="213"/>
      <c r="H467" s="216">
        <v>240</v>
      </c>
      <c r="I467" s="217"/>
      <c r="J467" s="213"/>
      <c r="K467" s="213"/>
      <c r="L467" s="218"/>
      <c r="M467" s="219"/>
      <c r="N467" s="220"/>
      <c r="O467" s="220"/>
      <c r="P467" s="220"/>
      <c r="Q467" s="220"/>
      <c r="R467" s="220"/>
      <c r="S467" s="220"/>
      <c r="T467" s="221"/>
      <c r="AT467" s="222" t="s">
        <v>152</v>
      </c>
      <c r="AU467" s="222" t="s">
        <v>89</v>
      </c>
      <c r="AV467" s="14" t="s">
        <v>89</v>
      </c>
      <c r="AW467" s="14" t="s">
        <v>33</v>
      </c>
      <c r="AX467" s="14" t="s">
        <v>79</v>
      </c>
      <c r="AY467" s="222" t="s">
        <v>145</v>
      </c>
    </row>
    <row r="468" spans="2:51" s="15" customFormat="1" ht="10.2">
      <c r="B468" s="223"/>
      <c r="C468" s="224"/>
      <c r="D468" s="203" t="s">
        <v>152</v>
      </c>
      <c r="E468" s="225" t="s">
        <v>1</v>
      </c>
      <c r="F468" s="226" t="s">
        <v>156</v>
      </c>
      <c r="G468" s="224"/>
      <c r="H468" s="227">
        <v>240</v>
      </c>
      <c r="I468" s="228"/>
      <c r="J468" s="224"/>
      <c r="K468" s="224"/>
      <c r="L468" s="229"/>
      <c r="M468" s="230"/>
      <c r="N468" s="231"/>
      <c r="O468" s="231"/>
      <c r="P468" s="231"/>
      <c r="Q468" s="231"/>
      <c r="R468" s="231"/>
      <c r="S468" s="231"/>
      <c r="T468" s="232"/>
      <c r="AT468" s="233" t="s">
        <v>152</v>
      </c>
      <c r="AU468" s="233" t="s">
        <v>89</v>
      </c>
      <c r="AV468" s="15" t="s">
        <v>96</v>
      </c>
      <c r="AW468" s="15" t="s">
        <v>33</v>
      </c>
      <c r="AX468" s="15" t="s">
        <v>84</v>
      </c>
      <c r="AY468" s="233" t="s">
        <v>145</v>
      </c>
    </row>
    <row r="469" spans="1:65" s="2" customFormat="1" ht="16.5" customHeight="1">
      <c r="A469" s="34"/>
      <c r="B469" s="35"/>
      <c r="C469" s="234" t="s">
        <v>556</v>
      </c>
      <c r="D469" s="234" t="s">
        <v>247</v>
      </c>
      <c r="E469" s="235" t="s">
        <v>543</v>
      </c>
      <c r="F469" s="236" t="s">
        <v>544</v>
      </c>
      <c r="G469" s="237" t="s">
        <v>237</v>
      </c>
      <c r="H469" s="238">
        <v>76.8</v>
      </c>
      <c r="I469" s="239"/>
      <c r="J469" s="240">
        <f>ROUND(I469*H469,2)</f>
        <v>0</v>
      </c>
      <c r="K469" s="241"/>
      <c r="L469" s="242"/>
      <c r="M469" s="243" t="s">
        <v>1</v>
      </c>
      <c r="N469" s="244" t="s">
        <v>44</v>
      </c>
      <c r="O469" s="71"/>
      <c r="P469" s="197">
        <f>O469*H469</f>
        <v>0</v>
      </c>
      <c r="Q469" s="197">
        <v>1</v>
      </c>
      <c r="R469" s="197">
        <f>Q469*H469</f>
        <v>76.8</v>
      </c>
      <c r="S469" s="197">
        <v>0</v>
      </c>
      <c r="T469" s="198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199" t="s">
        <v>203</v>
      </c>
      <c r="AT469" s="199" t="s">
        <v>247</v>
      </c>
      <c r="AU469" s="199" t="s">
        <v>89</v>
      </c>
      <c r="AY469" s="17" t="s">
        <v>145</v>
      </c>
      <c r="BE469" s="200">
        <f>IF(N469="základní",J469,0)</f>
        <v>0</v>
      </c>
      <c r="BF469" s="200">
        <f>IF(N469="snížená",J469,0)</f>
        <v>0</v>
      </c>
      <c r="BG469" s="200">
        <f>IF(N469="zákl. přenesená",J469,0)</f>
        <v>0</v>
      </c>
      <c r="BH469" s="200">
        <f>IF(N469="sníž. přenesená",J469,0)</f>
        <v>0</v>
      </c>
      <c r="BI469" s="200">
        <f>IF(N469="nulová",J469,0)</f>
        <v>0</v>
      </c>
      <c r="BJ469" s="17" t="s">
        <v>84</v>
      </c>
      <c r="BK469" s="200">
        <f>ROUND(I469*H469,2)</f>
        <v>0</v>
      </c>
      <c r="BL469" s="17" t="s">
        <v>96</v>
      </c>
      <c r="BM469" s="199" t="s">
        <v>557</v>
      </c>
    </row>
    <row r="470" spans="2:51" s="14" customFormat="1" ht="10.2">
      <c r="B470" s="212"/>
      <c r="C470" s="213"/>
      <c r="D470" s="203" t="s">
        <v>152</v>
      </c>
      <c r="E470" s="214" t="s">
        <v>1</v>
      </c>
      <c r="F470" s="215" t="s">
        <v>558</v>
      </c>
      <c r="G470" s="213"/>
      <c r="H470" s="216">
        <v>76.8</v>
      </c>
      <c r="I470" s="217"/>
      <c r="J470" s="213"/>
      <c r="K470" s="213"/>
      <c r="L470" s="218"/>
      <c r="M470" s="219"/>
      <c r="N470" s="220"/>
      <c r="O470" s="220"/>
      <c r="P470" s="220"/>
      <c r="Q470" s="220"/>
      <c r="R470" s="220"/>
      <c r="S470" s="220"/>
      <c r="T470" s="221"/>
      <c r="AT470" s="222" t="s">
        <v>152</v>
      </c>
      <c r="AU470" s="222" t="s">
        <v>89</v>
      </c>
      <c r="AV470" s="14" t="s">
        <v>89</v>
      </c>
      <c r="AW470" s="14" t="s">
        <v>33</v>
      </c>
      <c r="AX470" s="14" t="s">
        <v>79</v>
      </c>
      <c r="AY470" s="222" t="s">
        <v>145</v>
      </c>
    </row>
    <row r="471" spans="2:51" s="15" customFormat="1" ht="10.2">
      <c r="B471" s="223"/>
      <c r="C471" s="224"/>
      <c r="D471" s="203" t="s">
        <v>152</v>
      </c>
      <c r="E471" s="225" t="s">
        <v>1</v>
      </c>
      <c r="F471" s="226" t="s">
        <v>156</v>
      </c>
      <c r="G471" s="224"/>
      <c r="H471" s="227">
        <v>76.8</v>
      </c>
      <c r="I471" s="228"/>
      <c r="J471" s="224"/>
      <c r="K471" s="224"/>
      <c r="L471" s="229"/>
      <c r="M471" s="230"/>
      <c r="N471" s="231"/>
      <c r="O471" s="231"/>
      <c r="P471" s="231"/>
      <c r="Q471" s="231"/>
      <c r="R471" s="231"/>
      <c r="S471" s="231"/>
      <c r="T471" s="232"/>
      <c r="AT471" s="233" t="s">
        <v>152</v>
      </c>
      <c r="AU471" s="233" t="s">
        <v>89</v>
      </c>
      <c r="AV471" s="15" t="s">
        <v>96</v>
      </c>
      <c r="AW471" s="15" t="s">
        <v>33</v>
      </c>
      <c r="AX471" s="15" t="s">
        <v>84</v>
      </c>
      <c r="AY471" s="233" t="s">
        <v>145</v>
      </c>
    </row>
    <row r="472" spans="1:65" s="2" customFormat="1" ht="24.15" customHeight="1">
      <c r="A472" s="34"/>
      <c r="B472" s="35"/>
      <c r="C472" s="187" t="s">
        <v>559</v>
      </c>
      <c r="D472" s="187" t="s">
        <v>147</v>
      </c>
      <c r="E472" s="188" t="s">
        <v>292</v>
      </c>
      <c r="F472" s="189" t="s">
        <v>293</v>
      </c>
      <c r="G472" s="190" t="s">
        <v>255</v>
      </c>
      <c r="H472" s="191">
        <v>480</v>
      </c>
      <c r="I472" s="192"/>
      <c r="J472" s="193">
        <f>ROUND(I472*H472,2)</f>
        <v>0</v>
      </c>
      <c r="K472" s="194"/>
      <c r="L472" s="39"/>
      <c r="M472" s="195" t="s">
        <v>1</v>
      </c>
      <c r="N472" s="196" t="s">
        <v>44</v>
      </c>
      <c r="O472" s="71"/>
      <c r="P472" s="197">
        <f>O472*H472</f>
        <v>0</v>
      </c>
      <c r="Q472" s="197">
        <v>0.00014</v>
      </c>
      <c r="R472" s="197">
        <f>Q472*H472</f>
        <v>0.0672</v>
      </c>
      <c r="S472" s="197">
        <v>0</v>
      </c>
      <c r="T472" s="198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199" t="s">
        <v>96</v>
      </c>
      <c r="AT472" s="199" t="s">
        <v>147</v>
      </c>
      <c r="AU472" s="199" t="s">
        <v>89</v>
      </c>
      <c r="AY472" s="17" t="s">
        <v>145</v>
      </c>
      <c r="BE472" s="200">
        <f>IF(N472="základní",J472,0)</f>
        <v>0</v>
      </c>
      <c r="BF472" s="200">
        <f>IF(N472="snížená",J472,0)</f>
        <v>0</v>
      </c>
      <c r="BG472" s="200">
        <f>IF(N472="zákl. přenesená",J472,0)</f>
        <v>0</v>
      </c>
      <c r="BH472" s="200">
        <f>IF(N472="sníž. přenesená",J472,0)</f>
        <v>0</v>
      </c>
      <c r="BI472" s="200">
        <f>IF(N472="nulová",J472,0)</f>
        <v>0</v>
      </c>
      <c r="BJ472" s="17" t="s">
        <v>84</v>
      </c>
      <c r="BK472" s="200">
        <f>ROUND(I472*H472,2)</f>
        <v>0</v>
      </c>
      <c r="BL472" s="17" t="s">
        <v>96</v>
      </c>
      <c r="BM472" s="199" t="s">
        <v>560</v>
      </c>
    </row>
    <row r="473" spans="2:51" s="14" customFormat="1" ht="10.2">
      <c r="B473" s="212"/>
      <c r="C473" s="213"/>
      <c r="D473" s="203" t="s">
        <v>152</v>
      </c>
      <c r="E473" s="214" t="s">
        <v>1</v>
      </c>
      <c r="F473" s="215" t="s">
        <v>561</v>
      </c>
      <c r="G473" s="213"/>
      <c r="H473" s="216">
        <v>480</v>
      </c>
      <c r="I473" s="217"/>
      <c r="J473" s="213"/>
      <c r="K473" s="213"/>
      <c r="L473" s="218"/>
      <c r="M473" s="219"/>
      <c r="N473" s="220"/>
      <c r="O473" s="220"/>
      <c r="P473" s="220"/>
      <c r="Q473" s="220"/>
      <c r="R473" s="220"/>
      <c r="S473" s="220"/>
      <c r="T473" s="221"/>
      <c r="AT473" s="222" t="s">
        <v>152</v>
      </c>
      <c r="AU473" s="222" t="s">
        <v>89</v>
      </c>
      <c r="AV473" s="14" t="s">
        <v>89</v>
      </c>
      <c r="AW473" s="14" t="s">
        <v>33</v>
      </c>
      <c r="AX473" s="14" t="s">
        <v>79</v>
      </c>
      <c r="AY473" s="222" t="s">
        <v>145</v>
      </c>
    </row>
    <row r="474" spans="2:51" s="15" customFormat="1" ht="10.2">
      <c r="B474" s="223"/>
      <c r="C474" s="224"/>
      <c r="D474" s="203" t="s">
        <v>152</v>
      </c>
      <c r="E474" s="225" t="s">
        <v>1</v>
      </c>
      <c r="F474" s="226" t="s">
        <v>156</v>
      </c>
      <c r="G474" s="224"/>
      <c r="H474" s="227">
        <v>480</v>
      </c>
      <c r="I474" s="228"/>
      <c r="J474" s="224"/>
      <c r="K474" s="224"/>
      <c r="L474" s="229"/>
      <c r="M474" s="230"/>
      <c r="N474" s="231"/>
      <c r="O474" s="231"/>
      <c r="P474" s="231"/>
      <c r="Q474" s="231"/>
      <c r="R474" s="231"/>
      <c r="S474" s="231"/>
      <c r="T474" s="232"/>
      <c r="AT474" s="233" t="s">
        <v>152</v>
      </c>
      <c r="AU474" s="233" t="s">
        <v>89</v>
      </c>
      <c r="AV474" s="15" t="s">
        <v>96</v>
      </c>
      <c r="AW474" s="15" t="s">
        <v>33</v>
      </c>
      <c r="AX474" s="15" t="s">
        <v>84</v>
      </c>
      <c r="AY474" s="233" t="s">
        <v>145</v>
      </c>
    </row>
    <row r="475" spans="1:65" s="2" customFormat="1" ht="16.5" customHeight="1">
      <c r="A475" s="34"/>
      <c r="B475" s="35"/>
      <c r="C475" s="234" t="s">
        <v>562</v>
      </c>
      <c r="D475" s="234" t="s">
        <v>247</v>
      </c>
      <c r="E475" s="235" t="s">
        <v>563</v>
      </c>
      <c r="F475" s="236" t="s">
        <v>564</v>
      </c>
      <c r="G475" s="237" t="s">
        <v>255</v>
      </c>
      <c r="H475" s="238">
        <v>276</v>
      </c>
      <c r="I475" s="239"/>
      <c r="J475" s="240">
        <f>ROUND(I475*H475,2)</f>
        <v>0</v>
      </c>
      <c r="K475" s="241"/>
      <c r="L475" s="242"/>
      <c r="M475" s="243" t="s">
        <v>1</v>
      </c>
      <c r="N475" s="244" t="s">
        <v>44</v>
      </c>
      <c r="O475" s="71"/>
      <c r="P475" s="197">
        <f>O475*H475</f>
        <v>0</v>
      </c>
      <c r="Q475" s="197">
        <v>0.00032</v>
      </c>
      <c r="R475" s="197">
        <f>Q475*H475</f>
        <v>0.08832000000000001</v>
      </c>
      <c r="S475" s="197">
        <v>0</v>
      </c>
      <c r="T475" s="198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199" t="s">
        <v>203</v>
      </c>
      <c r="AT475" s="199" t="s">
        <v>247</v>
      </c>
      <c r="AU475" s="199" t="s">
        <v>89</v>
      </c>
      <c r="AY475" s="17" t="s">
        <v>145</v>
      </c>
      <c r="BE475" s="200">
        <f>IF(N475="základní",J475,0)</f>
        <v>0</v>
      </c>
      <c r="BF475" s="200">
        <f>IF(N475="snížená",J475,0)</f>
        <v>0</v>
      </c>
      <c r="BG475" s="200">
        <f>IF(N475="zákl. přenesená",J475,0)</f>
        <v>0</v>
      </c>
      <c r="BH475" s="200">
        <f>IF(N475="sníž. přenesená",J475,0)</f>
        <v>0</v>
      </c>
      <c r="BI475" s="200">
        <f>IF(N475="nulová",J475,0)</f>
        <v>0</v>
      </c>
      <c r="BJ475" s="17" t="s">
        <v>84</v>
      </c>
      <c r="BK475" s="200">
        <f>ROUND(I475*H475,2)</f>
        <v>0</v>
      </c>
      <c r="BL475" s="17" t="s">
        <v>96</v>
      </c>
      <c r="BM475" s="199" t="s">
        <v>565</v>
      </c>
    </row>
    <row r="476" spans="2:51" s="14" customFormat="1" ht="10.2">
      <c r="B476" s="212"/>
      <c r="C476" s="213"/>
      <c r="D476" s="203" t="s">
        <v>152</v>
      </c>
      <c r="E476" s="214" t="s">
        <v>1</v>
      </c>
      <c r="F476" s="215" t="s">
        <v>566</v>
      </c>
      <c r="G476" s="213"/>
      <c r="H476" s="216">
        <v>276</v>
      </c>
      <c r="I476" s="217"/>
      <c r="J476" s="213"/>
      <c r="K476" s="213"/>
      <c r="L476" s="218"/>
      <c r="M476" s="219"/>
      <c r="N476" s="220"/>
      <c r="O476" s="220"/>
      <c r="P476" s="220"/>
      <c r="Q476" s="220"/>
      <c r="R476" s="220"/>
      <c r="S476" s="220"/>
      <c r="T476" s="221"/>
      <c r="AT476" s="222" t="s">
        <v>152</v>
      </c>
      <c r="AU476" s="222" t="s">
        <v>89</v>
      </c>
      <c r="AV476" s="14" t="s">
        <v>89</v>
      </c>
      <c r="AW476" s="14" t="s">
        <v>33</v>
      </c>
      <c r="AX476" s="14" t="s">
        <v>79</v>
      </c>
      <c r="AY476" s="222" t="s">
        <v>145</v>
      </c>
    </row>
    <row r="477" spans="2:51" s="15" customFormat="1" ht="10.2">
      <c r="B477" s="223"/>
      <c r="C477" s="224"/>
      <c r="D477" s="203" t="s">
        <v>152</v>
      </c>
      <c r="E477" s="225" t="s">
        <v>1</v>
      </c>
      <c r="F477" s="226" t="s">
        <v>156</v>
      </c>
      <c r="G477" s="224"/>
      <c r="H477" s="227">
        <v>276</v>
      </c>
      <c r="I477" s="228"/>
      <c r="J477" s="224"/>
      <c r="K477" s="224"/>
      <c r="L477" s="229"/>
      <c r="M477" s="230"/>
      <c r="N477" s="231"/>
      <c r="O477" s="231"/>
      <c r="P477" s="231"/>
      <c r="Q477" s="231"/>
      <c r="R477" s="231"/>
      <c r="S477" s="231"/>
      <c r="T477" s="232"/>
      <c r="AT477" s="233" t="s">
        <v>152</v>
      </c>
      <c r="AU477" s="233" t="s">
        <v>89</v>
      </c>
      <c r="AV477" s="15" t="s">
        <v>96</v>
      </c>
      <c r="AW477" s="15" t="s">
        <v>33</v>
      </c>
      <c r="AX477" s="15" t="s">
        <v>84</v>
      </c>
      <c r="AY477" s="233" t="s">
        <v>145</v>
      </c>
    </row>
    <row r="478" spans="1:65" s="2" customFormat="1" ht="16.5" customHeight="1">
      <c r="A478" s="34"/>
      <c r="B478" s="35"/>
      <c r="C478" s="234" t="s">
        <v>567</v>
      </c>
      <c r="D478" s="234" t="s">
        <v>247</v>
      </c>
      <c r="E478" s="235" t="s">
        <v>568</v>
      </c>
      <c r="F478" s="236" t="s">
        <v>569</v>
      </c>
      <c r="G478" s="237" t="s">
        <v>255</v>
      </c>
      <c r="H478" s="238">
        <v>276</v>
      </c>
      <c r="I478" s="239"/>
      <c r="J478" s="240">
        <f>ROUND(I478*H478,2)</f>
        <v>0</v>
      </c>
      <c r="K478" s="241"/>
      <c r="L478" s="242"/>
      <c r="M478" s="243" t="s">
        <v>1</v>
      </c>
      <c r="N478" s="244" t="s">
        <v>44</v>
      </c>
      <c r="O478" s="71"/>
      <c r="P478" s="197">
        <f>O478*H478</f>
        <v>0</v>
      </c>
      <c r="Q478" s="197">
        <v>0.0003</v>
      </c>
      <c r="R478" s="197">
        <f>Q478*H478</f>
        <v>0.0828</v>
      </c>
      <c r="S478" s="197">
        <v>0</v>
      </c>
      <c r="T478" s="198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199" t="s">
        <v>203</v>
      </c>
      <c r="AT478" s="199" t="s">
        <v>247</v>
      </c>
      <c r="AU478" s="199" t="s">
        <v>89</v>
      </c>
      <c r="AY478" s="17" t="s">
        <v>145</v>
      </c>
      <c r="BE478" s="200">
        <f>IF(N478="základní",J478,0)</f>
        <v>0</v>
      </c>
      <c r="BF478" s="200">
        <f>IF(N478="snížená",J478,0)</f>
        <v>0</v>
      </c>
      <c r="BG478" s="200">
        <f>IF(N478="zákl. přenesená",J478,0)</f>
        <v>0</v>
      </c>
      <c r="BH478" s="200">
        <f>IF(N478="sníž. přenesená",J478,0)</f>
        <v>0</v>
      </c>
      <c r="BI478" s="200">
        <f>IF(N478="nulová",J478,0)</f>
        <v>0</v>
      </c>
      <c r="BJ478" s="17" t="s">
        <v>84</v>
      </c>
      <c r="BK478" s="200">
        <f>ROUND(I478*H478,2)</f>
        <v>0</v>
      </c>
      <c r="BL478" s="17" t="s">
        <v>96</v>
      </c>
      <c r="BM478" s="199" t="s">
        <v>570</v>
      </c>
    </row>
    <row r="479" spans="2:51" s="14" customFormat="1" ht="10.2">
      <c r="B479" s="212"/>
      <c r="C479" s="213"/>
      <c r="D479" s="203" t="s">
        <v>152</v>
      </c>
      <c r="E479" s="214" t="s">
        <v>1</v>
      </c>
      <c r="F479" s="215" t="s">
        <v>566</v>
      </c>
      <c r="G479" s="213"/>
      <c r="H479" s="216">
        <v>276</v>
      </c>
      <c r="I479" s="217"/>
      <c r="J479" s="213"/>
      <c r="K479" s="213"/>
      <c r="L479" s="218"/>
      <c r="M479" s="219"/>
      <c r="N479" s="220"/>
      <c r="O479" s="220"/>
      <c r="P479" s="220"/>
      <c r="Q479" s="220"/>
      <c r="R479" s="220"/>
      <c r="S479" s="220"/>
      <c r="T479" s="221"/>
      <c r="AT479" s="222" t="s">
        <v>152</v>
      </c>
      <c r="AU479" s="222" t="s">
        <v>89</v>
      </c>
      <c r="AV479" s="14" t="s">
        <v>89</v>
      </c>
      <c r="AW479" s="14" t="s">
        <v>33</v>
      </c>
      <c r="AX479" s="14" t="s">
        <v>79</v>
      </c>
      <c r="AY479" s="222" t="s">
        <v>145</v>
      </c>
    </row>
    <row r="480" spans="2:51" s="15" customFormat="1" ht="10.2">
      <c r="B480" s="223"/>
      <c r="C480" s="224"/>
      <c r="D480" s="203" t="s">
        <v>152</v>
      </c>
      <c r="E480" s="225" t="s">
        <v>1</v>
      </c>
      <c r="F480" s="226" t="s">
        <v>156</v>
      </c>
      <c r="G480" s="224"/>
      <c r="H480" s="227">
        <v>276</v>
      </c>
      <c r="I480" s="228"/>
      <c r="J480" s="224"/>
      <c r="K480" s="224"/>
      <c r="L480" s="229"/>
      <c r="M480" s="230"/>
      <c r="N480" s="231"/>
      <c r="O480" s="231"/>
      <c r="P480" s="231"/>
      <c r="Q480" s="231"/>
      <c r="R480" s="231"/>
      <c r="S480" s="231"/>
      <c r="T480" s="232"/>
      <c r="AT480" s="233" t="s">
        <v>152</v>
      </c>
      <c r="AU480" s="233" t="s">
        <v>89</v>
      </c>
      <c r="AV480" s="15" t="s">
        <v>96</v>
      </c>
      <c r="AW480" s="15" t="s">
        <v>33</v>
      </c>
      <c r="AX480" s="15" t="s">
        <v>84</v>
      </c>
      <c r="AY480" s="233" t="s">
        <v>145</v>
      </c>
    </row>
    <row r="481" spans="1:65" s="2" customFormat="1" ht="33" customHeight="1">
      <c r="A481" s="34"/>
      <c r="B481" s="35"/>
      <c r="C481" s="187" t="s">
        <v>571</v>
      </c>
      <c r="D481" s="187" t="s">
        <v>147</v>
      </c>
      <c r="E481" s="188" t="s">
        <v>366</v>
      </c>
      <c r="F481" s="189" t="s">
        <v>367</v>
      </c>
      <c r="G481" s="190" t="s">
        <v>237</v>
      </c>
      <c r="H481" s="191">
        <v>77.038</v>
      </c>
      <c r="I481" s="192"/>
      <c r="J481" s="193">
        <f>ROUND(I481*H481,2)</f>
        <v>0</v>
      </c>
      <c r="K481" s="194"/>
      <c r="L481" s="39"/>
      <c r="M481" s="195" t="s">
        <v>1</v>
      </c>
      <c r="N481" s="196" t="s">
        <v>44</v>
      </c>
      <c r="O481" s="71"/>
      <c r="P481" s="197">
        <f>O481*H481</f>
        <v>0</v>
      </c>
      <c r="Q481" s="197">
        <v>0</v>
      </c>
      <c r="R481" s="197">
        <f>Q481*H481</f>
        <v>0</v>
      </c>
      <c r="S481" s="197">
        <v>0</v>
      </c>
      <c r="T481" s="198">
        <f>S481*H481</f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199" t="s">
        <v>96</v>
      </c>
      <c r="AT481" s="199" t="s">
        <v>147</v>
      </c>
      <c r="AU481" s="199" t="s">
        <v>89</v>
      </c>
      <c r="AY481" s="17" t="s">
        <v>145</v>
      </c>
      <c r="BE481" s="200">
        <f>IF(N481="základní",J481,0)</f>
        <v>0</v>
      </c>
      <c r="BF481" s="200">
        <f>IF(N481="snížená",J481,0)</f>
        <v>0</v>
      </c>
      <c r="BG481" s="200">
        <f>IF(N481="zákl. přenesená",J481,0)</f>
        <v>0</v>
      </c>
      <c r="BH481" s="200">
        <f>IF(N481="sníž. přenesená",J481,0)</f>
        <v>0</v>
      </c>
      <c r="BI481" s="200">
        <f>IF(N481="nulová",J481,0)</f>
        <v>0</v>
      </c>
      <c r="BJ481" s="17" t="s">
        <v>84</v>
      </c>
      <c r="BK481" s="200">
        <f>ROUND(I481*H481,2)</f>
        <v>0</v>
      </c>
      <c r="BL481" s="17" t="s">
        <v>96</v>
      </c>
      <c r="BM481" s="199" t="s">
        <v>572</v>
      </c>
    </row>
    <row r="482" spans="2:63" s="12" customFormat="1" ht="22.8" customHeight="1">
      <c r="B482" s="171"/>
      <c r="C482" s="172"/>
      <c r="D482" s="173" t="s">
        <v>78</v>
      </c>
      <c r="E482" s="185" t="s">
        <v>8</v>
      </c>
      <c r="F482" s="185" t="s">
        <v>573</v>
      </c>
      <c r="G482" s="172"/>
      <c r="H482" s="172"/>
      <c r="I482" s="175"/>
      <c r="J482" s="186">
        <f>BK482</f>
        <v>0</v>
      </c>
      <c r="K482" s="172"/>
      <c r="L482" s="177"/>
      <c r="M482" s="178"/>
      <c r="N482" s="179"/>
      <c r="O482" s="179"/>
      <c r="P482" s="180">
        <f>SUM(P483:P513)</f>
        <v>0</v>
      </c>
      <c r="Q482" s="179"/>
      <c r="R482" s="180">
        <f>SUM(R483:R513)</f>
        <v>70.72516000000002</v>
      </c>
      <c r="S482" s="179"/>
      <c r="T482" s="181">
        <f>SUM(T483:T513)</f>
        <v>0</v>
      </c>
      <c r="AR482" s="182" t="s">
        <v>84</v>
      </c>
      <c r="AT482" s="183" t="s">
        <v>78</v>
      </c>
      <c r="AU482" s="183" t="s">
        <v>84</v>
      </c>
      <c r="AY482" s="182" t="s">
        <v>145</v>
      </c>
      <c r="BK482" s="184">
        <f>SUM(BK483:BK513)</f>
        <v>0</v>
      </c>
    </row>
    <row r="483" spans="1:65" s="2" customFormat="1" ht="24.15" customHeight="1">
      <c r="A483" s="34"/>
      <c r="B483" s="35"/>
      <c r="C483" s="187" t="s">
        <v>574</v>
      </c>
      <c r="D483" s="187" t="s">
        <v>147</v>
      </c>
      <c r="E483" s="188" t="s">
        <v>533</v>
      </c>
      <c r="F483" s="189" t="s">
        <v>534</v>
      </c>
      <c r="G483" s="190" t="s">
        <v>255</v>
      </c>
      <c r="H483" s="191">
        <v>220</v>
      </c>
      <c r="I483" s="192"/>
      <c r="J483" s="193">
        <f>ROUND(I483*H483,2)</f>
        <v>0</v>
      </c>
      <c r="K483" s="194"/>
      <c r="L483" s="39"/>
      <c r="M483" s="195" t="s">
        <v>1</v>
      </c>
      <c r="N483" s="196" t="s">
        <v>44</v>
      </c>
      <c r="O483" s="71"/>
      <c r="P483" s="197">
        <f>O483*H483</f>
        <v>0</v>
      </c>
      <c r="Q483" s="197">
        <v>0</v>
      </c>
      <c r="R483" s="197">
        <f>Q483*H483</f>
        <v>0</v>
      </c>
      <c r="S483" s="197">
        <v>0</v>
      </c>
      <c r="T483" s="198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199" t="s">
        <v>96</v>
      </c>
      <c r="AT483" s="199" t="s">
        <v>147</v>
      </c>
      <c r="AU483" s="199" t="s">
        <v>89</v>
      </c>
      <c r="AY483" s="17" t="s">
        <v>145</v>
      </c>
      <c r="BE483" s="200">
        <f>IF(N483="základní",J483,0)</f>
        <v>0</v>
      </c>
      <c r="BF483" s="200">
        <f>IF(N483="snížená",J483,0)</f>
        <v>0</v>
      </c>
      <c r="BG483" s="200">
        <f>IF(N483="zákl. přenesená",J483,0)</f>
        <v>0</v>
      </c>
      <c r="BH483" s="200">
        <f>IF(N483="sníž. přenesená",J483,0)</f>
        <v>0</v>
      </c>
      <c r="BI483" s="200">
        <f>IF(N483="nulová",J483,0)</f>
        <v>0</v>
      </c>
      <c r="BJ483" s="17" t="s">
        <v>84</v>
      </c>
      <c r="BK483" s="200">
        <f>ROUND(I483*H483,2)</f>
        <v>0</v>
      </c>
      <c r="BL483" s="17" t="s">
        <v>96</v>
      </c>
      <c r="BM483" s="199" t="s">
        <v>575</v>
      </c>
    </row>
    <row r="484" spans="2:51" s="14" customFormat="1" ht="20.4">
      <c r="B484" s="212"/>
      <c r="C484" s="213"/>
      <c r="D484" s="203" t="s">
        <v>152</v>
      </c>
      <c r="E484" s="214" t="s">
        <v>1</v>
      </c>
      <c r="F484" s="215" t="s">
        <v>576</v>
      </c>
      <c r="G484" s="213"/>
      <c r="H484" s="216">
        <v>220</v>
      </c>
      <c r="I484" s="217"/>
      <c r="J484" s="213"/>
      <c r="K484" s="213"/>
      <c r="L484" s="218"/>
      <c r="M484" s="219"/>
      <c r="N484" s="220"/>
      <c r="O484" s="220"/>
      <c r="P484" s="220"/>
      <c r="Q484" s="220"/>
      <c r="R484" s="220"/>
      <c r="S484" s="220"/>
      <c r="T484" s="221"/>
      <c r="AT484" s="222" t="s">
        <v>152</v>
      </c>
      <c r="AU484" s="222" t="s">
        <v>89</v>
      </c>
      <c r="AV484" s="14" t="s">
        <v>89</v>
      </c>
      <c r="AW484" s="14" t="s">
        <v>33</v>
      </c>
      <c r="AX484" s="14" t="s">
        <v>79</v>
      </c>
      <c r="AY484" s="222" t="s">
        <v>145</v>
      </c>
    </row>
    <row r="485" spans="2:51" s="15" customFormat="1" ht="10.2">
      <c r="B485" s="223"/>
      <c r="C485" s="224"/>
      <c r="D485" s="203" t="s">
        <v>152</v>
      </c>
      <c r="E485" s="225" t="s">
        <v>1</v>
      </c>
      <c r="F485" s="226" t="s">
        <v>156</v>
      </c>
      <c r="G485" s="224"/>
      <c r="H485" s="227">
        <v>220</v>
      </c>
      <c r="I485" s="228"/>
      <c r="J485" s="224"/>
      <c r="K485" s="224"/>
      <c r="L485" s="229"/>
      <c r="M485" s="230"/>
      <c r="N485" s="231"/>
      <c r="O485" s="231"/>
      <c r="P485" s="231"/>
      <c r="Q485" s="231"/>
      <c r="R485" s="231"/>
      <c r="S485" s="231"/>
      <c r="T485" s="232"/>
      <c r="AT485" s="233" t="s">
        <v>152</v>
      </c>
      <c r="AU485" s="233" t="s">
        <v>89</v>
      </c>
      <c r="AV485" s="15" t="s">
        <v>96</v>
      </c>
      <c r="AW485" s="15" t="s">
        <v>33</v>
      </c>
      <c r="AX485" s="15" t="s">
        <v>84</v>
      </c>
      <c r="AY485" s="233" t="s">
        <v>145</v>
      </c>
    </row>
    <row r="486" spans="1:65" s="2" customFormat="1" ht="24.15" customHeight="1">
      <c r="A486" s="34"/>
      <c r="B486" s="35"/>
      <c r="C486" s="187" t="s">
        <v>577</v>
      </c>
      <c r="D486" s="187" t="s">
        <v>147</v>
      </c>
      <c r="E486" s="188" t="s">
        <v>538</v>
      </c>
      <c r="F486" s="189" t="s">
        <v>539</v>
      </c>
      <c r="G486" s="190" t="s">
        <v>255</v>
      </c>
      <c r="H486" s="191">
        <v>220</v>
      </c>
      <c r="I486" s="192"/>
      <c r="J486" s="193">
        <f>ROUND(I486*H486,2)</f>
        <v>0</v>
      </c>
      <c r="K486" s="194"/>
      <c r="L486" s="39"/>
      <c r="M486" s="195" t="s">
        <v>1</v>
      </c>
      <c r="N486" s="196" t="s">
        <v>44</v>
      </c>
      <c r="O486" s="71"/>
      <c r="P486" s="197">
        <f>O486*H486</f>
        <v>0</v>
      </c>
      <c r="Q486" s="197">
        <v>0</v>
      </c>
      <c r="R486" s="197">
        <f>Q486*H486</f>
        <v>0</v>
      </c>
      <c r="S486" s="197">
        <v>0</v>
      </c>
      <c r="T486" s="198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199" t="s">
        <v>96</v>
      </c>
      <c r="AT486" s="199" t="s">
        <v>147</v>
      </c>
      <c r="AU486" s="199" t="s">
        <v>89</v>
      </c>
      <c r="AY486" s="17" t="s">
        <v>145</v>
      </c>
      <c r="BE486" s="200">
        <f>IF(N486="základní",J486,0)</f>
        <v>0</v>
      </c>
      <c r="BF486" s="200">
        <f>IF(N486="snížená",J486,0)</f>
        <v>0</v>
      </c>
      <c r="BG486" s="200">
        <f>IF(N486="zákl. přenesená",J486,0)</f>
        <v>0</v>
      </c>
      <c r="BH486" s="200">
        <f>IF(N486="sníž. přenesená",J486,0)</f>
        <v>0</v>
      </c>
      <c r="BI486" s="200">
        <f>IF(N486="nulová",J486,0)</f>
        <v>0</v>
      </c>
      <c r="BJ486" s="17" t="s">
        <v>84</v>
      </c>
      <c r="BK486" s="200">
        <f>ROUND(I486*H486,2)</f>
        <v>0</v>
      </c>
      <c r="BL486" s="17" t="s">
        <v>96</v>
      </c>
      <c r="BM486" s="199" t="s">
        <v>578</v>
      </c>
    </row>
    <row r="487" spans="2:51" s="14" customFormat="1" ht="10.2">
      <c r="B487" s="212"/>
      <c r="C487" s="213"/>
      <c r="D487" s="203" t="s">
        <v>152</v>
      </c>
      <c r="E487" s="214" t="s">
        <v>1</v>
      </c>
      <c r="F487" s="215" t="s">
        <v>579</v>
      </c>
      <c r="G487" s="213"/>
      <c r="H487" s="216">
        <v>220</v>
      </c>
      <c r="I487" s="217"/>
      <c r="J487" s="213"/>
      <c r="K487" s="213"/>
      <c r="L487" s="218"/>
      <c r="M487" s="219"/>
      <c r="N487" s="220"/>
      <c r="O487" s="220"/>
      <c r="P487" s="220"/>
      <c r="Q487" s="220"/>
      <c r="R487" s="220"/>
      <c r="S487" s="220"/>
      <c r="T487" s="221"/>
      <c r="AT487" s="222" t="s">
        <v>152</v>
      </c>
      <c r="AU487" s="222" t="s">
        <v>89</v>
      </c>
      <c r="AV487" s="14" t="s">
        <v>89</v>
      </c>
      <c r="AW487" s="14" t="s">
        <v>33</v>
      </c>
      <c r="AX487" s="14" t="s">
        <v>79</v>
      </c>
      <c r="AY487" s="222" t="s">
        <v>145</v>
      </c>
    </row>
    <row r="488" spans="2:51" s="15" customFormat="1" ht="10.2">
      <c r="B488" s="223"/>
      <c r="C488" s="224"/>
      <c r="D488" s="203" t="s">
        <v>152</v>
      </c>
      <c r="E488" s="225" t="s">
        <v>1</v>
      </c>
      <c r="F488" s="226" t="s">
        <v>156</v>
      </c>
      <c r="G488" s="224"/>
      <c r="H488" s="227">
        <v>220</v>
      </c>
      <c r="I488" s="228"/>
      <c r="J488" s="224"/>
      <c r="K488" s="224"/>
      <c r="L488" s="229"/>
      <c r="M488" s="230"/>
      <c r="N488" s="231"/>
      <c r="O488" s="231"/>
      <c r="P488" s="231"/>
      <c r="Q488" s="231"/>
      <c r="R488" s="231"/>
      <c r="S488" s="231"/>
      <c r="T488" s="232"/>
      <c r="AT488" s="233" t="s">
        <v>152</v>
      </c>
      <c r="AU488" s="233" t="s">
        <v>89</v>
      </c>
      <c r="AV488" s="15" t="s">
        <v>96</v>
      </c>
      <c r="AW488" s="15" t="s">
        <v>33</v>
      </c>
      <c r="AX488" s="15" t="s">
        <v>84</v>
      </c>
      <c r="AY488" s="233" t="s">
        <v>145</v>
      </c>
    </row>
    <row r="489" spans="1:65" s="2" customFormat="1" ht="16.5" customHeight="1">
      <c r="A489" s="34"/>
      <c r="B489" s="35"/>
      <c r="C489" s="234" t="s">
        <v>580</v>
      </c>
      <c r="D489" s="234" t="s">
        <v>247</v>
      </c>
      <c r="E489" s="235" t="s">
        <v>543</v>
      </c>
      <c r="F489" s="236" t="s">
        <v>544</v>
      </c>
      <c r="G489" s="237" t="s">
        <v>237</v>
      </c>
      <c r="H489" s="238">
        <v>70.4</v>
      </c>
      <c r="I489" s="239"/>
      <c r="J489" s="240">
        <f>ROUND(I489*H489,2)</f>
        <v>0</v>
      </c>
      <c r="K489" s="241"/>
      <c r="L489" s="242"/>
      <c r="M489" s="243" t="s">
        <v>1</v>
      </c>
      <c r="N489" s="244" t="s">
        <v>44</v>
      </c>
      <c r="O489" s="71"/>
      <c r="P489" s="197">
        <f>O489*H489</f>
        <v>0</v>
      </c>
      <c r="Q489" s="197">
        <v>1</v>
      </c>
      <c r="R489" s="197">
        <f>Q489*H489</f>
        <v>70.4</v>
      </c>
      <c r="S489" s="197">
        <v>0</v>
      </c>
      <c r="T489" s="198">
        <f>S489*H489</f>
        <v>0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R489" s="199" t="s">
        <v>203</v>
      </c>
      <c r="AT489" s="199" t="s">
        <v>247</v>
      </c>
      <c r="AU489" s="199" t="s">
        <v>89</v>
      </c>
      <c r="AY489" s="17" t="s">
        <v>145</v>
      </c>
      <c r="BE489" s="200">
        <f>IF(N489="základní",J489,0)</f>
        <v>0</v>
      </c>
      <c r="BF489" s="200">
        <f>IF(N489="snížená",J489,0)</f>
        <v>0</v>
      </c>
      <c r="BG489" s="200">
        <f>IF(N489="zákl. přenesená",J489,0)</f>
        <v>0</v>
      </c>
      <c r="BH489" s="200">
        <f>IF(N489="sníž. přenesená",J489,0)</f>
        <v>0</v>
      </c>
      <c r="BI489" s="200">
        <f>IF(N489="nulová",J489,0)</f>
        <v>0</v>
      </c>
      <c r="BJ489" s="17" t="s">
        <v>84</v>
      </c>
      <c r="BK489" s="200">
        <f>ROUND(I489*H489,2)</f>
        <v>0</v>
      </c>
      <c r="BL489" s="17" t="s">
        <v>96</v>
      </c>
      <c r="BM489" s="199" t="s">
        <v>581</v>
      </c>
    </row>
    <row r="490" spans="2:51" s="14" customFormat="1" ht="10.2">
      <c r="B490" s="212"/>
      <c r="C490" s="213"/>
      <c r="D490" s="203" t="s">
        <v>152</v>
      </c>
      <c r="E490" s="214" t="s">
        <v>1</v>
      </c>
      <c r="F490" s="215" t="s">
        <v>582</v>
      </c>
      <c r="G490" s="213"/>
      <c r="H490" s="216">
        <v>70.4</v>
      </c>
      <c r="I490" s="217"/>
      <c r="J490" s="213"/>
      <c r="K490" s="213"/>
      <c r="L490" s="218"/>
      <c r="M490" s="219"/>
      <c r="N490" s="220"/>
      <c r="O490" s="220"/>
      <c r="P490" s="220"/>
      <c r="Q490" s="220"/>
      <c r="R490" s="220"/>
      <c r="S490" s="220"/>
      <c r="T490" s="221"/>
      <c r="AT490" s="222" t="s">
        <v>152</v>
      </c>
      <c r="AU490" s="222" t="s">
        <v>89</v>
      </c>
      <c r="AV490" s="14" t="s">
        <v>89</v>
      </c>
      <c r="AW490" s="14" t="s">
        <v>33</v>
      </c>
      <c r="AX490" s="14" t="s">
        <v>79</v>
      </c>
      <c r="AY490" s="222" t="s">
        <v>145</v>
      </c>
    </row>
    <row r="491" spans="2:51" s="15" customFormat="1" ht="10.2">
      <c r="B491" s="223"/>
      <c r="C491" s="224"/>
      <c r="D491" s="203" t="s">
        <v>152</v>
      </c>
      <c r="E491" s="225" t="s">
        <v>1</v>
      </c>
      <c r="F491" s="226" t="s">
        <v>156</v>
      </c>
      <c r="G491" s="224"/>
      <c r="H491" s="227">
        <v>70.4</v>
      </c>
      <c r="I491" s="228"/>
      <c r="J491" s="224"/>
      <c r="K491" s="224"/>
      <c r="L491" s="229"/>
      <c r="M491" s="230"/>
      <c r="N491" s="231"/>
      <c r="O491" s="231"/>
      <c r="P491" s="231"/>
      <c r="Q491" s="231"/>
      <c r="R491" s="231"/>
      <c r="S491" s="231"/>
      <c r="T491" s="232"/>
      <c r="AT491" s="233" t="s">
        <v>152</v>
      </c>
      <c r="AU491" s="233" t="s">
        <v>89</v>
      </c>
      <c r="AV491" s="15" t="s">
        <v>96</v>
      </c>
      <c r="AW491" s="15" t="s">
        <v>33</v>
      </c>
      <c r="AX491" s="15" t="s">
        <v>84</v>
      </c>
      <c r="AY491" s="233" t="s">
        <v>145</v>
      </c>
    </row>
    <row r="492" spans="1:65" s="2" customFormat="1" ht="24.15" customHeight="1">
      <c r="A492" s="34"/>
      <c r="B492" s="35"/>
      <c r="C492" s="187" t="s">
        <v>583</v>
      </c>
      <c r="D492" s="187" t="s">
        <v>147</v>
      </c>
      <c r="E492" s="188" t="s">
        <v>292</v>
      </c>
      <c r="F492" s="189" t="s">
        <v>293</v>
      </c>
      <c r="G492" s="190" t="s">
        <v>255</v>
      </c>
      <c r="H492" s="191">
        <v>440</v>
      </c>
      <c r="I492" s="192"/>
      <c r="J492" s="193">
        <f>ROUND(I492*H492,2)</f>
        <v>0</v>
      </c>
      <c r="K492" s="194"/>
      <c r="L492" s="39"/>
      <c r="M492" s="195" t="s">
        <v>1</v>
      </c>
      <c r="N492" s="196" t="s">
        <v>44</v>
      </c>
      <c r="O492" s="71"/>
      <c r="P492" s="197">
        <f>O492*H492</f>
        <v>0</v>
      </c>
      <c r="Q492" s="197">
        <v>0.00014</v>
      </c>
      <c r="R492" s="197">
        <f>Q492*H492</f>
        <v>0.061599999999999995</v>
      </c>
      <c r="S492" s="197">
        <v>0</v>
      </c>
      <c r="T492" s="198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99" t="s">
        <v>96</v>
      </c>
      <c r="AT492" s="199" t="s">
        <v>147</v>
      </c>
      <c r="AU492" s="199" t="s">
        <v>89</v>
      </c>
      <c r="AY492" s="17" t="s">
        <v>145</v>
      </c>
      <c r="BE492" s="200">
        <f>IF(N492="základní",J492,0)</f>
        <v>0</v>
      </c>
      <c r="BF492" s="200">
        <f>IF(N492="snížená",J492,0)</f>
        <v>0</v>
      </c>
      <c r="BG492" s="200">
        <f>IF(N492="zákl. přenesená",J492,0)</f>
        <v>0</v>
      </c>
      <c r="BH492" s="200">
        <f>IF(N492="sníž. přenesená",J492,0)</f>
        <v>0</v>
      </c>
      <c r="BI492" s="200">
        <f>IF(N492="nulová",J492,0)</f>
        <v>0</v>
      </c>
      <c r="BJ492" s="17" t="s">
        <v>84</v>
      </c>
      <c r="BK492" s="200">
        <f>ROUND(I492*H492,2)</f>
        <v>0</v>
      </c>
      <c r="BL492" s="17" t="s">
        <v>96</v>
      </c>
      <c r="BM492" s="199" t="s">
        <v>584</v>
      </c>
    </row>
    <row r="493" spans="2:51" s="14" customFormat="1" ht="10.2">
      <c r="B493" s="212"/>
      <c r="C493" s="213"/>
      <c r="D493" s="203" t="s">
        <v>152</v>
      </c>
      <c r="E493" s="214" t="s">
        <v>1</v>
      </c>
      <c r="F493" s="215" t="s">
        <v>585</v>
      </c>
      <c r="G493" s="213"/>
      <c r="H493" s="216">
        <v>440</v>
      </c>
      <c r="I493" s="217"/>
      <c r="J493" s="213"/>
      <c r="K493" s="213"/>
      <c r="L493" s="218"/>
      <c r="M493" s="219"/>
      <c r="N493" s="220"/>
      <c r="O493" s="220"/>
      <c r="P493" s="220"/>
      <c r="Q493" s="220"/>
      <c r="R493" s="220"/>
      <c r="S493" s="220"/>
      <c r="T493" s="221"/>
      <c r="AT493" s="222" t="s">
        <v>152</v>
      </c>
      <c r="AU493" s="222" t="s">
        <v>89</v>
      </c>
      <c r="AV493" s="14" t="s">
        <v>89</v>
      </c>
      <c r="AW493" s="14" t="s">
        <v>33</v>
      </c>
      <c r="AX493" s="14" t="s">
        <v>79</v>
      </c>
      <c r="AY493" s="222" t="s">
        <v>145</v>
      </c>
    </row>
    <row r="494" spans="2:51" s="15" customFormat="1" ht="10.2">
      <c r="B494" s="223"/>
      <c r="C494" s="224"/>
      <c r="D494" s="203" t="s">
        <v>152</v>
      </c>
      <c r="E494" s="225" t="s">
        <v>1</v>
      </c>
      <c r="F494" s="226" t="s">
        <v>156</v>
      </c>
      <c r="G494" s="224"/>
      <c r="H494" s="227">
        <v>440</v>
      </c>
      <c r="I494" s="228"/>
      <c r="J494" s="224"/>
      <c r="K494" s="224"/>
      <c r="L494" s="229"/>
      <c r="M494" s="230"/>
      <c r="N494" s="231"/>
      <c r="O494" s="231"/>
      <c r="P494" s="231"/>
      <c r="Q494" s="231"/>
      <c r="R494" s="231"/>
      <c r="S494" s="231"/>
      <c r="T494" s="232"/>
      <c r="AT494" s="233" t="s">
        <v>152</v>
      </c>
      <c r="AU494" s="233" t="s">
        <v>89</v>
      </c>
      <c r="AV494" s="15" t="s">
        <v>96</v>
      </c>
      <c r="AW494" s="15" t="s">
        <v>33</v>
      </c>
      <c r="AX494" s="15" t="s">
        <v>84</v>
      </c>
      <c r="AY494" s="233" t="s">
        <v>145</v>
      </c>
    </row>
    <row r="495" spans="1:65" s="2" customFormat="1" ht="16.5" customHeight="1">
      <c r="A495" s="34"/>
      <c r="B495" s="35"/>
      <c r="C495" s="234" t="s">
        <v>586</v>
      </c>
      <c r="D495" s="234" t="s">
        <v>247</v>
      </c>
      <c r="E495" s="235" t="s">
        <v>563</v>
      </c>
      <c r="F495" s="236" t="s">
        <v>564</v>
      </c>
      <c r="G495" s="237" t="s">
        <v>255</v>
      </c>
      <c r="H495" s="238">
        <v>253</v>
      </c>
      <c r="I495" s="239"/>
      <c r="J495" s="240">
        <f>ROUND(I495*H495,2)</f>
        <v>0</v>
      </c>
      <c r="K495" s="241"/>
      <c r="L495" s="242"/>
      <c r="M495" s="243" t="s">
        <v>1</v>
      </c>
      <c r="N495" s="244" t="s">
        <v>44</v>
      </c>
      <c r="O495" s="71"/>
      <c r="P495" s="197">
        <f>O495*H495</f>
        <v>0</v>
      </c>
      <c r="Q495" s="197">
        <v>0.00032</v>
      </c>
      <c r="R495" s="197">
        <f>Q495*H495</f>
        <v>0.08096</v>
      </c>
      <c r="S495" s="197">
        <v>0</v>
      </c>
      <c r="T495" s="198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199" t="s">
        <v>203</v>
      </c>
      <c r="AT495" s="199" t="s">
        <v>247</v>
      </c>
      <c r="AU495" s="199" t="s">
        <v>89</v>
      </c>
      <c r="AY495" s="17" t="s">
        <v>145</v>
      </c>
      <c r="BE495" s="200">
        <f>IF(N495="základní",J495,0)</f>
        <v>0</v>
      </c>
      <c r="BF495" s="200">
        <f>IF(N495="snížená",J495,0)</f>
        <v>0</v>
      </c>
      <c r="BG495" s="200">
        <f>IF(N495="zákl. přenesená",J495,0)</f>
        <v>0</v>
      </c>
      <c r="BH495" s="200">
        <f>IF(N495="sníž. přenesená",J495,0)</f>
        <v>0</v>
      </c>
      <c r="BI495" s="200">
        <f>IF(N495="nulová",J495,0)</f>
        <v>0</v>
      </c>
      <c r="BJ495" s="17" t="s">
        <v>84</v>
      </c>
      <c r="BK495" s="200">
        <f>ROUND(I495*H495,2)</f>
        <v>0</v>
      </c>
      <c r="BL495" s="17" t="s">
        <v>96</v>
      </c>
      <c r="BM495" s="199" t="s">
        <v>587</v>
      </c>
    </row>
    <row r="496" spans="2:51" s="14" customFormat="1" ht="10.2">
      <c r="B496" s="212"/>
      <c r="C496" s="213"/>
      <c r="D496" s="203" t="s">
        <v>152</v>
      </c>
      <c r="E496" s="214" t="s">
        <v>1</v>
      </c>
      <c r="F496" s="215" t="s">
        <v>588</v>
      </c>
      <c r="G496" s="213"/>
      <c r="H496" s="216">
        <v>253</v>
      </c>
      <c r="I496" s="217"/>
      <c r="J496" s="213"/>
      <c r="K496" s="213"/>
      <c r="L496" s="218"/>
      <c r="M496" s="219"/>
      <c r="N496" s="220"/>
      <c r="O496" s="220"/>
      <c r="P496" s="220"/>
      <c r="Q496" s="220"/>
      <c r="R496" s="220"/>
      <c r="S496" s="220"/>
      <c r="T496" s="221"/>
      <c r="AT496" s="222" t="s">
        <v>152</v>
      </c>
      <c r="AU496" s="222" t="s">
        <v>89</v>
      </c>
      <c r="AV496" s="14" t="s">
        <v>89</v>
      </c>
      <c r="AW496" s="14" t="s">
        <v>33</v>
      </c>
      <c r="AX496" s="14" t="s">
        <v>79</v>
      </c>
      <c r="AY496" s="222" t="s">
        <v>145</v>
      </c>
    </row>
    <row r="497" spans="2:51" s="15" customFormat="1" ht="10.2">
      <c r="B497" s="223"/>
      <c r="C497" s="224"/>
      <c r="D497" s="203" t="s">
        <v>152</v>
      </c>
      <c r="E497" s="225" t="s">
        <v>1</v>
      </c>
      <c r="F497" s="226" t="s">
        <v>156</v>
      </c>
      <c r="G497" s="224"/>
      <c r="H497" s="227">
        <v>253</v>
      </c>
      <c r="I497" s="228"/>
      <c r="J497" s="224"/>
      <c r="K497" s="224"/>
      <c r="L497" s="229"/>
      <c r="M497" s="230"/>
      <c r="N497" s="231"/>
      <c r="O497" s="231"/>
      <c r="P497" s="231"/>
      <c r="Q497" s="231"/>
      <c r="R497" s="231"/>
      <c r="S497" s="231"/>
      <c r="T497" s="232"/>
      <c r="AT497" s="233" t="s">
        <v>152</v>
      </c>
      <c r="AU497" s="233" t="s">
        <v>89</v>
      </c>
      <c r="AV497" s="15" t="s">
        <v>96</v>
      </c>
      <c r="AW497" s="15" t="s">
        <v>33</v>
      </c>
      <c r="AX497" s="15" t="s">
        <v>84</v>
      </c>
      <c r="AY497" s="233" t="s">
        <v>145</v>
      </c>
    </row>
    <row r="498" spans="1:65" s="2" customFormat="1" ht="16.5" customHeight="1">
      <c r="A498" s="34"/>
      <c r="B498" s="35"/>
      <c r="C498" s="234" t="s">
        <v>589</v>
      </c>
      <c r="D498" s="234" t="s">
        <v>247</v>
      </c>
      <c r="E498" s="235" t="s">
        <v>568</v>
      </c>
      <c r="F498" s="236" t="s">
        <v>569</v>
      </c>
      <c r="G498" s="237" t="s">
        <v>255</v>
      </c>
      <c r="H498" s="238">
        <v>253</v>
      </c>
      <c r="I498" s="239"/>
      <c r="J498" s="240">
        <f>ROUND(I498*H498,2)</f>
        <v>0</v>
      </c>
      <c r="K498" s="241"/>
      <c r="L498" s="242"/>
      <c r="M498" s="243" t="s">
        <v>1</v>
      </c>
      <c r="N498" s="244" t="s">
        <v>44</v>
      </c>
      <c r="O498" s="71"/>
      <c r="P498" s="197">
        <f>O498*H498</f>
        <v>0</v>
      </c>
      <c r="Q498" s="197">
        <v>0.0003</v>
      </c>
      <c r="R498" s="197">
        <f>Q498*H498</f>
        <v>0.0759</v>
      </c>
      <c r="S498" s="197">
        <v>0</v>
      </c>
      <c r="T498" s="198">
        <f>S498*H498</f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199" t="s">
        <v>203</v>
      </c>
      <c r="AT498" s="199" t="s">
        <v>247</v>
      </c>
      <c r="AU498" s="199" t="s">
        <v>89</v>
      </c>
      <c r="AY498" s="17" t="s">
        <v>145</v>
      </c>
      <c r="BE498" s="200">
        <f>IF(N498="základní",J498,0)</f>
        <v>0</v>
      </c>
      <c r="BF498" s="200">
        <f>IF(N498="snížená",J498,0)</f>
        <v>0</v>
      </c>
      <c r="BG498" s="200">
        <f>IF(N498="zákl. přenesená",J498,0)</f>
        <v>0</v>
      </c>
      <c r="BH498" s="200">
        <f>IF(N498="sníž. přenesená",J498,0)</f>
        <v>0</v>
      </c>
      <c r="BI498" s="200">
        <f>IF(N498="nulová",J498,0)</f>
        <v>0</v>
      </c>
      <c r="BJ498" s="17" t="s">
        <v>84</v>
      </c>
      <c r="BK498" s="200">
        <f>ROUND(I498*H498,2)</f>
        <v>0</v>
      </c>
      <c r="BL498" s="17" t="s">
        <v>96</v>
      </c>
      <c r="BM498" s="199" t="s">
        <v>590</v>
      </c>
    </row>
    <row r="499" spans="2:51" s="14" customFormat="1" ht="10.2">
      <c r="B499" s="212"/>
      <c r="C499" s="213"/>
      <c r="D499" s="203" t="s">
        <v>152</v>
      </c>
      <c r="E499" s="214" t="s">
        <v>1</v>
      </c>
      <c r="F499" s="215" t="s">
        <v>588</v>
      </c>
      <c r="G499" s="213"/>
      <c r="H499" s="216">
        <v>253</v>
      </c>
      <c r="I499" s="217"/>
      <c r="J499" s="213"/>
      <c r="K499" s="213"/>
      <c r="L499" s="218"/>
      <c r="M499" s="219"/>
      <c r="N499" s="220"/>
      <c r="O499" s="220"/>
      <c r="P499" s="220"/>
      <c r="Q499" s="220"/>
      <c r="R499" s="220"/>
      <c r="S499" s="220"/>
      <c r="T499" s="221"/>
      <c r="AT499" s="222" t="s">
        <v>152</v>
      </c>
      <c r="AU499" s="222" t="s">
        <v>89</v>
      </c>
      <c r="AV499" s="14" t="s">
        <v>89</v>
      </c>
      <c r="AW499" s="14" t="s">
        <v>33</v>
      </c>
      <c r="AX499" s="14" t="s">
        <v>79</v>
      </c>
      <c r="AY499" s="222" t="s">
        <v>145</v>
      </c>
    </row>
    <row r="500" spans="2:51" s="15" customFormat="1" ht="10.2">
      <c r="B500" s="223"/>
      <c r="C500" s="224"/>
      <c r="D500" s="203" t="s">
        <v>152</v>
      </c>
      <c r="E500" s="225" t="s">
        <v>1</v>
      </c>
      <c r="F500" s="226" t="s">
        <v>156</v>
      </c>
      <c r="G500" s="224"/>
      <c r="H500" s="227">
        <v>253</v>
      </c>
      <c r="I500" s="228"/>
      <c r="J500" s="224"/>
      <c r="K500" s="224"/>
      <c r="L500" s="229"/>
      <c r="M500" s="230"/>
      <c r="N500" s="231"/>
      <c r="O500" s="231"/>
      <c r="P500" s="231"/>
      <c r="Q500" s="231"/>
      <c r="R500" s="231"/>
      <c r="S500" s="231"/>
      <c r="T500" s="232"/>
      <c r="AT500" s="233" t="s">
        <v>152</v>
      </c>
      <c r="AU500" s="233" t="s">
        <v>89</v>
      </c>
      <c r="AV500" s="15" t="s">
        <v>96</v>
      </c>
      <c r="AW500" s="15" t="s">
        <v>33</v>
      </c>
      <c r="AX500" s="15" t="s">
        <v>84</v>
      </c>
      <c r="AY500" s="233" t="s">
        <v>145</v>
      </c>
    </row>
    <row r="501" spans="1:65" s="2" customFormat="1" ht="16.5" customHeight="1">
      <c r="A501" s="34"/>
      <c r="B501" s="35"/>
      <c r="C501" s="187" t="s">
        <v>591</v>
      </c>
      <c r="D501" s="187" t="s">
        <v>147</v>
      </c>
      <c r="E501" s="188" t="s">
        <v>288</v>
      </c>
      <c r="F501" s="189" t="s">
        <v>289</v>
      </c>
      <c r="G501" s="190" t="s">
        <v>255</v>
      </c>
      <c r="H501" s="191">
        <v>220</v>
      </c>
      <c r="I501" s="192"/>
      <c r="J501" s="193">
        <f>ROUND(I501*H501,2)</f>
        <v>0</v>
      </c>
      <c r="K501" s="194"/>
      <c r="L501" s="39"/>
      <c r="M501" s="195" t="s">
        <v>1</v>
      </c>
      <c r="N501" s="196" t="s">
        <v>44</v>
      </c>
      <c r="O501" s="71"/>
      <c r="P501" s="197">
        <f>O501*H501</f>
        <v>0</v>
      </c>
      <c r="Q501" s="197">
        <v>0</v>
      </c>
      <c r="R501" s="197">
        <f>Q501*H501</f>
        <v>0</v>
      </c>
      <c r="S501" s="197">
        <v>0</v>
      </c>
      <c r="T501" s="198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99" t="s">
        <v>96</v>
      </c>
      <c r="AT501" s="199" t="s">
        <v>147</v>
      </c>
      <c r="AU501" s="199" t="s">
        <v>89</v>
      </c>
      <c r="AY501" s="17" t="s">
        <v>145</v>
      </c>
      <c r="BE501" s="200">
        <f>IF(N501="základní",J501,0)</f>
        <v>0</v>
      </c>
      <c r="BF501" s="200">
        <f>IF(N501="snížená",J501,0)</f>
        <v>0</v>
      </c>
      <c r="BG501" s="200">
        <f>IF(N501="zákl. přenesená",J501,0)</f>
        <v>0</v>
      </c>
      <c r="BH501" s="200">
        <f>IF(N501="sníž. přenesená",J501,0)</f>
        <v>0</v>
      </c>
      <c r="BI501" s="200">
        <f>IF(N501="nulová",J501,0)</f>
        <v>0</v>
      </c>
      <c r="BJ501" s="17" t="s">
        <v>84</v>
      </c>
      <c r="BK501" s="200">
        <f>ROUND(I501*H501,2)</f>
        <v>0</v>
      </c>
      <c r="BL501" s="17" t="s">
        <v>96</v>
      </c>
      <c r="BM501" s="199" t="s">
        <v>592</v>
      </c>
    </row>
    <row r="502" spans="2:51" s="14" customFormat="1" ht="10.2">
      <c r="B502" s="212"/>
      <c r="C502" s="213"/>
      <c r="D502" s="203" t="s">
        <v>152</v>
      </c>
      <c r="E502" s="214" t="s">
        <v>1</v>
      </c>
      <c r="F502" s="215" t="s">
        <v>579</v>
      </c>
      <c r="G502" s="213"/>
      <c r="H502" s="216">
        <v>220</v>
      </c>
      <c r="I502" s="217"/>
      <c r="J502" s="213"/>
      <c r="K502" s="213"/>
      <c r="L502" s="218"/>
      <c r="M502" s="219"/>
      <c r="N502" s="220"/>
      <c r="O502" s="220"/>
      <c r="P502" s="220"/>
      <c r="Q502" s="220"/>
      <c r="R502" s="220"/>
      <c r="S502" s="220"/>
      <c r="T502" s="221"/>
      <c r="AT502" s="222" t="s">
        <v>152</v>
      </c>
      <c r="AU502" s="222" t="s">
        <v>89</v>
      </c>
      <c r="AV502" s="14" t="s">
        <v>89</v>
      </c>
      <c r="AW502" s="14" t="s">
        <v>33</v>
      </c>
      <c r="AX502" s="14" t="s">
        <v>79</v>
      </c>
      <c r="AY502" s="222" t="s">
        <v>145</v>
      </c>
    </row>
    <row r="503" spans="2:51" s="15" customFormat="1" ht="10.2">
      <c r="B503" s="223"/>
      <c r="C503" s="224"/>
      <c r="D503" s="203" t="s">
        <v>152</v>
      </c>
      <c r="E503" s="225" t="s">
        <v>1</v>
      </c>
      <c r="F503" s="226" t="s">
        <v>156</v>
      </c>
      <c r="G503" s="224"/>
      <c r="H503" s="227">
        <v>220</v>
      </c>
      <c r="I503" s="228"/>
      <c r="J503" s="224"/>
      <c r="K503" s="224"/>
      <c r="L503" s="229"/>
      <c r="M503" s="230"/>
      <c r="N503" s="231"/>
      <c r="O503" s="231"/>
      <c r="P503" s="231"/>
      <c r="Q503" s="231"/>
      <c r="R503" s="231"/>
      <c r="S503" s="231"/>
      <c r="T503" s="232"/>
      <c r="AT503" s="233" t="s">
        <v>152</v>
      </c>
      <c r="AU503" s="233" t="s">
        <v>89</v>
      </c>
      <c r="AV503" s="15" t="s">
        <v>96</v>
      </c>
      <c r="AW503" s="15" t="s">
        <v>33</v>
      </c>
      <c r="AX503" s="15" t="s">
        <v>84</v>
      </c>
      <c r="AY503" s="233" t="s">
        <v>145</v>
      </c>
    </row>
    <row r="504" spans="1:65" s="2" customFormat="1" ht="24.15" customHeight="1">
      <c r="A504" s="34"/>
      <c r="B504" s="35"/>
      <c r="C504" s="187" t="s">
        <v>593</v>
      </c>
      <c r="D504" s="187" t="s">
        <v>147</v>
      </c>
      <c r="E504" s="188" t="s">
        <v>292</v>
      </c>
      <c r="F504" s="189" t="s">
        <v>293</v>
      </c>
      <c r="G504" s="190" t="s">
        <v>255</v>
      </c>
      <c r="H504" s="191">
        <v>220</v>
      </c>
      <c r="I504" s="192"/>
      <c r="J504" s="193">
        <f>ROUND(I504*H504,2)</f>
        <v>0</v>
      </c>
      <c r="K504" s="194"/>
      <c r="L504" s="39"/>
      <c r="M504" s="195" t="s">
        <v>1</v>
      </c>
      <c r="N504" s="196" t="s">
        <v>44</v>
      </c>
      <c r="O504" s="71"/>
      <c r="P504" s="197">
        <f>O504*H504</f>
        <v>0</v>
      </c>
      <c r="Q504" s="197">
        <v>0.00014</v>
      </c>
      <c r="R504" s="197">
        <f>Q504*H504</f>
        <v>0.030799999999999998</v>
      </c>
      <c r="S504" s="197">
        <v>0</v>
      </c>
      <c r="T504" s="198">
        <f>S504*H504</f>
        <v>0</v>
      </c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R504" s="199" t="s">
        <v>96</v>
      </c>
      <c r="AT504" s="199" t="s">
        <v>147</v>
      </c>
      <c r="AU504" s="199" t="s">
        <v>89</v>
      </c>
      <c r="AY504" s="17" t="s">
        <v>145</v>
      </c>
      <c r="BE504" s="200">
        <f>IF(N504="základní",J504,0)</f>
        <v>0</v>
      </c>
      <c r="BF504" s="200">
        <f>IF(N504="snížená",J504,0)</f>
        <v>0</v>
      </c>
      <c r="BG504" s="200">
        <f>IF(N504="zákl. přenesená",J504,0)</f>
        <v>0</v>
      </c>
      <c r="BH504" s="200">
        <f>IF(N504="sníž. přenesená",J504,0)</f>
        <v>0</v>
      </c>
      <c r="BI504" s="200">
        <f>IF(N504="nulová",J504,0)</f>
        <v>0</v>
      </c>
      <c r="BJ504" s="17" t="s">
        <v>84</v>
      </c>
      <c r="BK504" s="200">
        <f>ROUND(I504*H504,2)</f>
        <v>0</v>
      </c>
      <c r="BL504" s="17" t="s">
        <v>96</v>
      </c>
      <c r="BM504" s="199" t="s">
        <v>594</v>
      </c>
    </row>
    <row r="505" spans="2:51" s="14" customFormat="1" ht="10.2">
      <c r="B505" s="212"/>
      <c r="C505" s="213"/>
      <c r="D505" s="203" t="s">
        <v>152</v>
      </c>
      <c r="E505" s="214" t="s">
        <v>1</v>
      </c>
      <c r="F505" s="215" t="s">
        <v>579</v>
      </c>
      <c r="G505" s="213"/>
      <c r="H505" s="216">
        <v>220</v>
      </c>
      <c r="I505" s="217"/>
      <c r="J505" s="213"/>
      <c r="K505" s="213"/>
      <c r="L505" s="218"/>
      <c r="M505" s="219"/>
      <c r="N505" s="220"/>
      <c r="O505" s="220"/>
      <c r="P505" s="220"/>
      <c r="Q505" s="220"/>
      <c r="R505" s="220"/>
      <c r="S505" s="220"/>
      <c r="T505" s="221"/>
      <c r="AT505" s="222" t="s">
        <v>152</v>
      </c>
      <c r="AU505" s="222" t="s">
        <v>89</v>
      </c>
      <c r="AV505" s="14" t="s">
        <v>89</v>
      </c>
      <c r="AW505" s="14" t="s">
        <v>33</v>
      </c>
      <c r="AX505" s="14" t="s">
        <v>79</v>
      </c>
      <c r="AY505" s="222" t="s">
        <v>145</v>
      </c>
    </row>
    <row r="506" spans="2:51" s="15" customFormat="1" ht="10.2">
      <c r="B506" s="223"/>
      <c r="C506" s="224"/>
      <c r="D506" s="203" t="s">
        <v>152</v>
      </c>
      <c r="E506" s="225" t="s">
        <v>1</v>
      </c>
      <c r="F506" s="226" t="s">
        <v>156</v>
      </c>
      <c r="G506" s="224"/>
      <c r="H506" s="227">
        <v>220</v>
      </c>
      <c r="I506" s="228"/>
      <c r="J506" s="224"/>
      <c r="K506" s="224"/>
      <c r="L506" s="229"/>
      <c r="M506" s="230"/>
      <c r="N506" s="231"/>
      <c r="O506" s="231"/>
      <c r="P506" s="231"/>
      <c r="Q506" s="231"/>
      <c r="R506" s="231"/>
      <c r="S506" s="231"/>
      <c r="T506" s="232"/>
      <c r="AT506" s="233" t="s">
        <v>152</v>
      </c>
      <c r="AU506" s="233" t="s">
        <v>89</v>
      </c>
      <c r="AV506" s="15" t="s">
        <v>96</v>
      </c>
      <c r="AW506" s="15" t="s">
        <v>33</v>
      </c>
      <c r="AX506" s="15" t="s">
        <v>84</v>
      </c>
      <c r="AY506" s="233" t="s">
        <v>145</v>
      </c>
    </row>
    <row r="507" spans="1:65" s="2" customFormat="1" ht="24.15" customHeight="1">
      <c r="A507" s="34"/>
      <c r="B507" s="35"/>
      <c r="C507" s="234" t="s">
        <v>595</v>
      </c>
      <c r="D507" s="234" t="s">
        <v>247</v>
      </c>
      <c r="E507" s="235" t="s">
        <v>297</v>
      </c>
      <c r="F507" s="236" t="s">
        <v>298</v>
      </c>
      <c r="G507" s="237" t="s">
        <v>255</v>
      </c>
      <c r="H507" s="238">
        <v>253</v>
      </c>
      <c r="I507" s="239"/>
      <c r="J507" s="240">
        <f>ROUND(I507*H507,2)</f>
        <v>0</v>
      </c>
      <c r="K507" s="241"/>
      <c r="L507" s="242"/>
      <c r="M507" s="243" t="s">
        <v>1</v>
      </c>
      <c r="N507" s="244" t="s">
        <v>44</v>
      </c>
      <c r="O507" s="71"/>
      <c r="P507" s="197">
        <f>O507*H507</f>
        <v>0</v>
      </c>
      <c r="Q507" s="197">
        <v>0.0003</v>
      </c>
      <c r="R507" s="197">
        <f>Q507*H507</f>
        <v>0.0759</v>
      </c>
      <c r="S507" s="197">
        <v>0</v>
      </c>
      <c r="T507" s="198">
        <f>S507*H507</f>
        <v>0</v>
      </c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R507" s="199" t="s">
        <v>203</v>
      </c>
      <c r="AT507" s="199" t="s">
        <v>247</v>
      </c>
      <c r="AU507" s="199" t="s">
        <v>89</v>
      </c>
      <c r="AY507" s="17" t="s">
        <v>145</v>
      </c>
      <c r="BE507" s="200">
        <f>IF(N507="základní",J507,0)</f>
        <v>0</v>
      </c>
      <c r="BF507" s="200">
        <f>IF(N507="snížená",J507,0)</f>
        <v>0</v>
      </c>
      <c r="BG507" s="200">
        <f>IF(N507="zákl. přenesená",J507,0)</f>
        <v>0</v>
      </c>
      <c r="BH507" s="200">
        <f>IF(N507="sníž. přenesená",J507,0)</f>
        <v>0</v>
      </c>
      <c r="BI507" s="200">
        <f>IF(N507="nulová",J507,0)</f>
        <v>0</v>
      </c>
      <c r="BJ507" s="17" t="s">
        <v>84</v>
      </c>
      <c r="BK507" s="200">
        <f>ROUND(I507*H507,2)</f>
        <v>0</v>
      </c>
      <c r="BL507" s="17" t="s">
        <v>96</v>
      </c>
      <c r="BM507" s="199" t="s">
        <v>596</v>
      </c>
    </row>
    <row r="508" spans="2:51" s="14" customFormat="1" ht="10.2">
      <c r="B508" s="212"/>
      <c r="C508" s="213"/>
      <c r="D508" s="203" t="s">
        <v>152</v>
      </c>
      <c r="E508" s="214" t="s">
        <v>1</v>
      </c>
      <c r="F508" s="215" t="s">
        <v>588</v>
      </c>
      <c r="G508" s="213"/>
      <c r="H508" s="216">
        <v>253</v>
      </c>
      <c r="I508" s="217"/>
      <c r="J508" s="213"/>
      <c r="K508" s="213"/>
      <c r="L508" s="218"/>
      <c r="M508" s="219"/>
      <c r="N508" s="220"/>
      <c r="O508" s="220"/>
      <c r="P508" s="220"/>
      <c r="Q508" s="220"/>
      <c r="R508" s="220"/>
      <c r="S508" s="220"/>
      <c r="T508" s="221"/>
      <c r="AT508" s="222" t="s">
        <v>152</v>
      </c>
      <c r="AU508" s="222" t="s">
        <v>89</v>
      </c>
      <c r="AV508" s="14" t="s">
        <v>89</v>
      </c>
      <c r="AW508" s="14" t="s">
        <v>33</v>
      </c>
      <c r="AX508" s="14" t="s">
        <v>79</v>
      </c>
      <c r="AY508" s="222" t="s">
        <v>145</v>
      </c>
    </row>
    <row r="509" spans="2:51" s="15" customFormat="1" ht="10.2">
      <c r="B509" s="223"/>
      <c r="C509" s="224"/>
      <c r="D509" s="203" t="s">
        <v>152</v>
      </c>
      <c r="E509" s="225" t="s">
        <v>1</v>
      </c>
      <c r="F509" s="226" t="s">
        <v>156</v>
      </c>
      <c r="G509" s="224"/>
      <c r="H509" s="227">
        <v>253</v>
      </c>
      <c r="I509" s="228"/>
      <c r="J509" s="224"/>
      <c r="K509" s="224"/>
      <c r="L509" s="229"/>
      <c r="M509" s="230"/>
      <c r="N509" s="231"/>
      <c r="O509" s="231"/>
      <c r="P509" s="231"/>
      <c r="Q509" s="231"/>
      <c r="R509" s="231"/>
      <c r="S509" s="231"/>
      <c r="T509" s="232"/>
      <c r="AT509" s="233" t="s">
        <v>152</v>
      </c>
      <c r="AU509" s="233" t="s">
        <v>89</v>
      </c>
      <c r="AV509" s="15" t="s">
        <v>96</v>
      </c>
      <c r="AW509" s="15" t="s">
        <v>33</v>
      </c>
      <c r="AX509" s="15" t="s">
        <v>84</v>
      </c>
      <c r="AY509" s="233" t="s">
        <v>145</v>
      </c>
    </row>
    <row r="510" spans="1:65" s="2" customFormat="1" ht="16.5" customHeight="1">
      <c r="A510" s="34"/>
      <c r="B510" s="35"/>
      <c r="C510" s="187" t="s">
        <v>597</v>
      </c>
      <c r="D510" s="187" t="s">
        <v>147</v>
      </c>
      <c r="E510" s="188" t="s">
        <v>288</v>
      </c>
      <c r="F510" s="189" t="s">
        <v>289</v>
      </c>
      <c r="G510" s="190" t="s">
        <v>255</v>
      </c>
      <c r="H510" s="191">
        <v>220</v>
      </c>
      <c r="I510" s="192"/>
      <c r="J510" s="193">
        <f>ROUND(I510*H510,2)</f>
        <v>0</v>
      </c>
      <c r="K510" s="194"/>
      <c r="L510" s="39"/>
      <c r="M510" s="195" t="s">
        <v>1</v>
      </c>
      <c r="N510" s="196" t="s">
        <v>44</v>
      </c>
      <c r="O510" s="71"/>
      <c r="P510" s="197">
        <f>O510*H510</f>
        <v>0</v>
      </c>
      <c r="Q510" s="197">
        <v>0</v>
      </c>
      <c r="R510" s="197">
        <f>Q510*H510</f>
        <v>0</v>
      </c>
      <c r="S510" s="197">
        <v>0</v>
      </c>
      <c r="T510" s="198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199" t="s">
        <v>96</v>
      </c>
      <c r="AT510" s="199" t="s">
        <v>147</v>
      </c>
      <c r="AU510" s="199" t="s">
        <v>89</v>
      </c>
      <c r="AY510" s="17" t="s">
        <v>145</v>
      </c>
      <c r="BE510" s="200">
        <f>IF(N510="základní",J510,0)</f>
        <v>0</v>
      </c>
      <c r="BF510" s="200">
        <f>IF(N510="snížená",J510,0)</f>
        <v>0</v>
      </c>
      <c r="BG510" s="200">
        <f>IF(N510="zákl. přenesená",J510,0)</f>
        <v>0</v>
      </c>
      <c r="BH510" s="200">
        <f>IF(N510="sníž. přenesená",J510,0)</f>
        <v>0</v>
      </c>
      <c r="BI510" s="200">
        <f>IF(N510="nulová",J510,0)</f>
        <v>0</v>
      </c>
      <c r="BJ510" s="17" t="s">
        <v>84</v>
      </c>
      <c r="BK510" s="200">
        <f>ROUND(I510*H510,2)</f>
        <v>0</v>
      </c>
      <c r="BL510" s="17" t="s">
        <v>96</v>
      </c>
      <c r="BM510" s="199" t="s">
        <v>598</v>
      </c>
    </row>
    <row r="511" spans="2:51" s="14" customFormat="1" ht="10.2">
      <c r="B511" s="212"/>
      <c r="C511" s="213"/>
      <c r="D511" s="203" t="s">
        <v>152</v>
      </c>
      <c r="E511" s="214" t="s">
        <v>1</v>
      </c>
      <c r="F511" s="215" t="s">
        <v>599</v>
      </c>
      <c r="G511" s="213"/>
      <c r="H511" s="216">
        <v>220</v>
      </c>
      <c r="I511" s="217"/>
      <c r="J511" s="213"/>
      <c r="K511" s="213"/>
      <c r="L511" s="218"/>
      <c r="M511" s="219"/>
      <c r="N511" s="220"/>
      <c r="O511" s="220"/>
      <c r="P511" s="220"/>
      <c r="Q511" s="220"/>
      <c r="R511" s="220"/>
      <c r="S511" s="220"/>
      <c r="T511" s="221"/>
      <c r="AT511" s="222" t="s">
        <v>152</v>
      </c>
      <c r="AU511" s="222" t="s">
        <v>89</v>
      </c>
      <c r="AV511" s="14" t="s">
        <v>89</v>
      </c>
      <c r="AW511" s="14" t="s">
        <v>33</v>
      </c>
      <c r="AX511" s="14" t="s">
        <v>79</v>
      </c>
      <c r="AY511" s="222" t="s">
        <v>145</v>
      </c>
    </row>
    <row r="512" spans="2:51" s="15" customFormat="1" ht="10.2">
      <c r="B512" s="223"/>
      <c r="C512" s="224"/>
      <c r="D512" s="203" t="s">
        <v>152</v>
      </c>
      <c r="E512" s="225" t="s">
        <v>1</v>
      </c>
      <c r="F512" s="226" t="s">
        <v>156</v>
      </c>
      <c r="G512" s="224"/>
      <c r="H512" s="227">
        <v>220</v>
      </c>
      <c r="I512" s="228"/>
      <c r="J512" s="224"/>
      <c r="K512" s="224"/>
      <c r="L512" s="229"/>
      <c r="M512" s="230"/>
      <c r="N512" s="231"/>
      <c r="O512" s="231"/>
      <c r="P512" s="231"/>
      <c r="Q512" s="231"/>
      <c r="R512" s="231"/>
      <c r="S512" s="231"/>
      <c r="T512" s="232"/>
      <c r="AT512" s="233" t="s">
        <v>152</v>
      </c>
      <c r="AU512" s="233" t="s">
        <v>89</v>
      </c>
      <c r="AV512" s="15" t="s">
        <v>96</v>
      </c>
      <c r="AW512" s="15" t="s">
        <v>33</v>
      </c>
      <c r="AX512" s="15" t="s">
        <v>84</v>
      </c>
      <c r="AY512" s="233" t="s">
        <v>145</v>
      </c>
    </row>
    <row r="513" spans="1:65" s="2" customFormat="1" ht="33" customHeight="1">
      <c r="A513" s="34"/>
      <c r="B513" s="35"/>
      <c r="C513" s="187" t="s">
        <v>600</v>
      </c>
      <c r="D513" s="187" t="s">
        <v>147</v>
      </c>
      <c r="E513" s="188" t="s">
        <v>366</v>
      </c>
      <c r="F513" s="189" t="s">
        <v>367</v>
      </c>
      <c r="G513" s="190" t="s">
        <v>237</v>
      </c>
      <c r="H513" s="191">
        <v>70.725</v>
      </c>
      <c r="I513" s="192"/>
      <c r="J513" s="193">
        <f>ROUND(I513*H513,2)</f>
        <v>0</v>
      </c>
      <c r="K513" s="194"/>
      <c r="L513" s="39"/>
      <c r="M513" s="195" t="s">
        <v>1</v>
      </c>
      <c r="N513" s="196" t="s">
        <v>44</v>
      </c>
      <c r="O513" s="71"/>
      <c r="P513" s="197">
        <f>O513*H513</f>
        <v>0</v>
      </c>
      <c r="Q513" s="197">
        <v>0</v>
      </c>
      <c r="R513" s="197">
        <f>Q513*H513</f>
        <v>0</v>
      </c>
      <c r="S513" s="197">
        <v>0</v>
      </c>
      <c r="T513" s="198">
        <f>S513*H513</f>
        <v>0</v>
      </c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R513" s="199" t="s">
        <v>96</v>
      </c>
      <c r="AT513" s="199" t="s">
        <v>147</v>
      </c>
      <c r="AU513" s="199" t="s">
        <v>89</v>
      </c>
      <c r="AY513" s="17" t="s">
        <v>145</v>
      </c>
      <c r="BE513" s="200">
        <f>IF(N513="základní",J513,0)</f>
        <v>0</v>
      </c>
      <c r="BF513" s="200">
        <f>IF(N513="snížená",J513,0)</f>
        <v>0</v>
      </c>
      <c r="BG513" s="200">
        <f>IF(N513="zákl. přenesená",J513,0)</f>
        <v>0</v>
      </c>
      <c r="BH513" s="200">
        <f>IF(N513="sníž. přenesená",J513,0)</f>
        <v>0</v>
      </c>
      <c r="BI513" s="200">
        <f>IF(N513="nulová",J513,0)</f>
        <v>0</v>
      </c>
      <c r="BJ513" s="17" t="s">
        <v>84</v>
      </c>
      <c r="BK513" s="200">
        <f>ROUND(I513*H513,2)</f>
        <v>0</v>
      </c>
      <c r="BL513" s="17" t="s">
        <v>96</v>
      </c>
      <c r="BM513" s="199" t="s">
        <v>601</v>
      </c>
    </row>
    <row r="514" spans="2:63" s="12" customFormat="1" ht="22.8" customHeight="1">
      <c r="B514" s="171"/>
      <c r="C514" s="172"/>
      <c r="D514" s="173" t="s">
        <v>78</v>
      </c>
      <c r="E514" s="185" t="s">
        <v>234</v>
      </c>
      <c r="F514" s="185" t="s">
        <v>602</v>
      </c>
      <c r="G514" s="172"/>
      <c r="H514" s="172"/>
      <c r="I514" s="175"/>
      <c r="J514" s="186">
        <f>BK514</f>
        <v>0</v>
      </c>
      <c r="K514" s="172"/>
      <c r="L514" s="177"/>
      <c r="M514" s="178"/>
      <c r="N514" s="179"/>
      <c r="O514" s="179"/>
      <c r="P514" s="180">
        <f>SUM(P515:P524)</f>
        <v>0</v>
      </c>
      <c r="Q514" s="179"/>
      <c r="R514" s="180">
        <f>SUM(R515:R524)</f>
        <v>6.78432</v>
      </c>
      <c r="S514" s="179"/>
      <c r="T514" s="181">
        <f>SUM(T515:T524)</f>
        <v>0</v>
      </c>
      <c r="AR514" s="182" t="s">
        <v>84</v>
      </c>
      <c r="AT514" s="183" t="s">
        <v>78</v>
      </c>
      <c r="AU514" s="183" t="s">
        <v>84</v>
      </c>
      <c r="AY514" s="182" t="s">
        <v>145</v>
      </c>
      <c r="BK514" s="184">
        <f>SUM(BK515:BK524)</f>
        <v>0</v>
      </c>
    </row>
    <row r="515" spans="1:65" s="2" customFormat="1" ht="16.5" customHeight="1">
      <c r="A515" s="34"/>
      <c r="B515" s="35"/>
      <c r="C515" s="187" t="s">
        <v>603</v>
      </c>
      <c r="D515" s="187" t="s">
        <v>147</v>
      </c>
      <c r="E515" s="188" t="s">
        <v>288</v>
      </c>
      <c r="F515" s="189" t="s">
        <v>289</v>
      </c>
      <c r="G515" s="190" t="s">
        <v>255</v>
      </c>
      <c r="H515" s="191">
        <v>16</v>
      </c>
      <c r="I515" s="192"/>
      <c r="J515" s="193">
        <f>ROUND(I515*H515,2)</f>
        <v>0</v>
      </c>
      <c r="K515" s="194"/>
      <c r="L515" s="39"/>
      <c r="M515" s="195" t="s">
        <v>1</v>
      </c>
      <c r="N515" s="196" t="s">
        <v>44</v>
      </c>
      <c r="O515" s="71"/>
      <c r="P515" s="197">
        <f>O515*H515</f>
        <v>0</v>
      </c>
      <c r="Q515" s="197">
        <v>0</v>
      </c>
      <c r="R515" s="197">
        <f>Q515*H515</f>
        <v>0</v>
      </c>
      <c r="S515" s="197">
        <v>0</v>
      </c>
      <c r="T515" s="198">
        <f>S515*H515</f>
        <v>0</v>
      </c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R515" s="199" t="s">
        <v>96</v>
      </c>
      <c r="AT515" s="199" t="s">
        <v>147</v>
      </c>
      <c r="AU515" s="199" t="s">
        <v>89</v>
      </c>
      <c r="AY515" s="17" t="s">
        <v>145</v>
      </c>
      <c r="BE515" s="200">
        <f>IF(N515="základní",J515,0)</f>
        <v>0</v>
      </c>
      <c r="BF515" s="200">
        <f>IF(N515="snížená",J515,0)</f>
        <v>0</v>
      </c>
      <c r="BG515" s="200">
        <f>IF(N515="zákl. přenesená",J515,0)</f>
        <v>0</v>
      </c>
      <c r="BH515" s="200">
        <f>IF(N515="sníž. přenesená",J515,0)</f>
        <v>0</v>
      </c>
      <c r="BI515" s="200">
        <f>IF(N515="nulová",J515,0)</f>
        <v>0</v>
      </c>
      <c r="BJ515" s="17" t="s">
        <v>84</v>
      </c>
      <c r="BK515" s="200">
        <f>ROUND(I515*H515,2)</f>
        <v>0</v>
      </c>
      <c r="BL515" s="17" t="s">
        <v>96</v>
      </c>
      <c r="BM515" s="199" t="s">
        <v>604</v>
      </c>
    </row>
    <row r="516" spans="2:51" s="14" customFormat="1" ht="10.2">
      <c r="B516" s="212"/>
      <c r="C516" s="213"/>
      <c r="D516" s="203" t="s">
        <v>152</v>
      </c>
      <c r="E516" s="214" t="s">
        <v>1</v>
      </c>
      <c r="F516" s="215" t="s">
        <v>605</v>
      </c>
      <c r="G516" s="213"/>
      <c r="H516" s="216">
        <v>16</v>
      </c>
      <c r="I516" s="217"/>
      <c r="J516" s="213"/>
      <c r="K516" s="213"/>
      <c r="L516" s="218"/>
      <c r="M516" s="219"/>
      <c r="N516" s="220"/>
      <c r="O516" s="220"/>
      <c r="P516" s="220"/>
      <c r="Q516" s="220"/>
      <c r="R516" s="220"/>
      <c r="S516" s="220"/>
      <c r="T516" s="221"/>
      <c r="AT516" s="222" t="s">
        <v>152</v>
      </c>
      <c r="AU516" s="222" t="s">
        <v>89</v>
      </c>
      <c r="AV516" s="14" t="s">
        <v>89</v>
      </c>
      <c r="AW516" s="14" t="s">
        <v>33</v>
      </c>
      <c r="AX516" s="14" t="s">
        <v>79</v>
      </c>
      <c r="AY516" s="222" t="s">
        <v>145</v>
      </c>
    </row>
    <row r="517" spans="2:51" s="15" customFormat="1" ht="10.2">
      <c r="B517" s="223"/>
      <c r="C517" s="224"/>
      <c r="D517" s="203" t="s">
        <v>152</v>
      </c>
      <c r="E517" s="225" t="s">
        <v>1</v>
      </c>
      <c r="F517" s="226" t="s">
        <v>156</v>
      </c>
      <c r="G517" s="224"/>
      <c r="H517" s="227">
        <v>16</v>
      </c>
      <c r="I517" s="228"/>
      <c r="J517" s="224"/>
      <c r="K517" s="224"/>
      <c r="L517" s="229"/>
      <c r="M517" s="230"/>
      <c r="N517" s="231"/>
      <c r="O517" s="231"/>
      <c r="P517" s="231"/>
      <c r="Q517" s="231"/>
      <c r="R517" s="231"/>
      <c r="S517" s="231"/>
      <c r="T517" s="232"/>
      <c r="AT517" s="233" t="s">
        <v>152</v>
      </c>
      <c r="AU517" s="233" t="s">
        <v>89</v>
      </c>
      <c r="AV517" s="15" t="s">
        <v>96</v>
      </c>
      <c r="AW517" s="15" t="s">
        <v>33</v>
      </c>
      <c r="AX517" s="15" t="s">
        <v>84</v>
      </c>
      <c r="AY517" s="233" t="s">
        <v>145</v>
      </c>
    </row>
    <row r="518" spans="1:65" s="2" customFormat="1" ht="24.15" customHeight="1">
      <c r="A518" s="34"/>
      <c r="B518" s="35"/>
      <c r="C518" s="187" t="s">
        <v>606</v>
      </c>
      <c r="D518" s="187" t="s">
        <v>147</v>
      </c>
      <c r="E518" s="188" t="s">
        <v>607</v>
      </c>
      <c r="F518" s="189" t="s">
        <v>608</v>
      </c>
      <c r="G518" s="190" t="s">
        <v>255</v>
      </c>
      <c r="H518" s="191">
        <v>16</v>
      </c>
      <c r="I518" s="192"/>
      <c r="J518" s="193">
        <f>ROUND(I518*H518,2)</f>
        <v>0</v>
      </c>
      <c r="K518" s="194"/>
      <c r="L518" s="39"/>
      <c r="M518" s="195" t="s">
        <v>1</v>
      </c>
      <c r="N518" s="196" t="s">
        <v>44</v>
      </c>
      <c r="O518" s="71"/>
      <c r="P518" s="197">
        <f>O518*H518</f>
        <v>0</v>
      </c>
      <c r="Q518" s="197">
        <v>0.19536</v>
      </c>
      <c r="R518" s="197">
        <f>Q518*H518</f>
        <v>3.12576</v>
      </c>
      <c r="S518" s="197">
        <v>0</v>
      </c>
      <c r="T518" s="198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99" t="s">
        <v>96</v>
      </c>
      <c r="AT518" s="199" t="s">
        <v>147</v>
      </c>
      <c r="AU518" s="199" t="s">
        <v>89</v>
      </c>
      <c r="AY518" s="17" t="s">
        <v>145</v>
      </c>
      <c r="BE518" s="200">
        <f>IF(N518="základní",J518,0)</f>
        <v>0</v>
      </c>
      <c r="BF518" s="200">
        <f>IF(N518="snížená",J518,0)</f>
        <v>0</v>
      </c>
      <c r="BG518" s="200">
        <f>IF(N518="zákl. přenesená",J518,0)</f>
        <v>0</v>
      </c>
      <c r="BH518" s="200">
        <f>IF(N518="sníž. přenesená",J518,0)</f>
        <v>0</v>
      </c>
      <c r="BI518" s="200">
        <f>IF(N518="nulová",J518,0)</f>
        <v>0</v>
      </c>
      <c r="BJ518" s="17" t="s">
        <v>84</v>
      </c>
      <c r="BK518" s="200">
        <f>ROUND(I518*H518,2)</f>
        <v>0</v>
      </c>
      <c r="BL518" s="17" t="s">
        <v>96</v>
      </c>
      <c r="BM518" s="199" t="s">
        <v>609</v>
      </c>
    </row>
    <row r="519" spans="2:51" s="14" customFormat="1" ht="10.2">
      <c r="B519" s="212"/>
      <c r="C519" s="213"/>
      <c r="D519" s="203" t="s">
        <v>152</v>
      </c>
      <c r="E519" s="214" t="s">
        <v>1</v>
      </c>
      <c r="F519" s="215" t="s">
        <v>610</v>
      </c>
      <c r="G519" s="213"/>
      <c r="H519" s="216">
        <v>16</v>
      </c>
      <c r="I519" s="217"/>
      <c r="J519" s="213"/>
      <c r="K519" s="213"/>
      <c r="L519" s="218"/>
      <c r="M519" s="219"/>
      <c r="N519" s="220"/>
      <c r="O519" s="220"/>
      <c r="P519" s="220"/>
      <c r="Q519" s="220"/>
      <c r="R519" s="220"/>
      <c r="S519" s="220"/>
      <c r="T519" s="221"/>
      <c r="AT519" s="222" t="s">
        <v>152</v>
      </c>
      <c r="AU519" s="222" t="s">
        <v>89</v>
      </c>
      <c r="AV519" s="14" t="s">
        <v>89</v>
      </c>
      <c r="AW519" s="14" t="s">
        <v>33</v>
      </c>
      <c r="AX519" s="14" t="s">
        <v>79</v>
      </c>
      <c r="AY519" s="222" t="s">
        <v>145</v>
      </c>
    </row>
    <row r="520" spans="2:51" s="15" customFormat="1" ht="10.2">
      <c r="B520" s="223"/>
      <c r="C520" s="224"/>
      <c r="D520" s="203" t="s">
        <v>152</v>
      </c>
      <c r="E520" s="225" t="s">
        <v>1</v>
      </c>
      <c r="F520" s="226" t="s">
        <v>156</v>
      </c>
      <c r="G520" s="224"/>
      <c r="H520" s="227">
        <v>16</v>
      </c>
      <c r="I520" s="228"/>
      <c r="J520" s="224"/>
      <c r="K520" s="224"/>
      <c r="L520" s="229"/>
      <c r="M520" s="230"/>
      <c r="N520" s="231"/>
      <c r="O520" s="231"/>
      <c r="P520" s="231"/>
      <c r="Q520" s="231"/>
      <c r="R520" s="231"/>
      <c r="S520" s="231"/>
      <c r="T520" s="232"/>
      <c r="AT520" s="233" t="s">
        <v>152</v>
      </c>
      <c r="AU520" s="233" t="s">
        <v>89</v>
      </c>
      <c r="AV520" s="15" t="s">
        <v>96</v>
      </c>
      <c r="AW520" s="15" t="s">
        <v>33</v>
      </c>
      <c r="AX520" s="15" t="s">
        <v>84</v>
      </c>
      <c r="AY520" s="233" t="s">
        <v>145</v>
      </c>
    </row>
    <row r="521" spans="1:65" s="2" customFormat="1" ht="16.5" customHeight="1">
      <c r="A521" s="34"/>
      <c r="B521" s="35"/>
      <c r="C521" s="234" t="s">
        <v>611</v>
      </c>
      <c r="D521" s="234" t="s">
        <v>247</v>
      </c>
      <c r="E521" s="235" t="s">
        <v>612</v>
      </c>
      <c r="F521" s="236" t="s">
        <v>613</v>
      </c>
      <c r="G521" s="237" t="s">
        <v>255</v>
      </c>
      <c r="H521" s="238">
        <v>16.48</v>
      </c>
      <c r="I521" s="239"/>
      <c r="J521" s="240">
        <f>ROUND(I521*H521,2)</f>
        <v>0</v>
      </c>
      <c r="K521" s="241"/>
      <c r="L521" s="242"/>
      <c r="M521" s="243" t="s">
        <v>1</v>
      </c>
      <c r="N521" s="244" t="s">
        <v>44</v>
      </c>
      <c r="O521" s="71"/>
      <c r="P521" s="197">
        <f>O521*H521</f>
        <v>0</v>
      </c>
      <c r="Q521" s="197">
        <v>0.222</v>
      </c>
      <c r="R521" s="197">
        <f>Q521*H521</f>
        <v>3.65856</v>
      </c>
      <c r="S521" s="197">
        <v>0</v>
      </c>
      <c r="T521" s="198">
        <f>S521*H521</f>
        <v>0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199" t="s">
        <v>203</v>
      </c>
      <c r="AT521" s="199" t="s">
        <v>247</v>
      </c>
      <c r="AU521" s="199" t="s">
        <v>89</v>
      </c>
      <c r="AY521" s="17" t="s">
        <v>145</v>
      </c>
      <c r="BE521" s="200">
        <f>IF(N521="základní",J521,0)</f>
        <v>0</v>
      </c>
      <c r="BF521" s="200">
        <f>IF(N521="snížená",J521,0)</f>
        <v>0</v>
      </c>
      <c r="BG521" s="200">
        <f>IF(N521="zákl. přenesená",J521,0)</f>
        <v>0</v>
      </c>
      <c r="BH521" s="200">
        <f>IF(N521="sníž. přenesená",J521,0)</f>
        <v>0</v>
      </c>
      <c r="BI521" s="200">
        <f>IF(N521="nulová",J521,0)</f>
        <v>0</v>
      </c>
      <c r="BJ521" s="17" t="s">
        <v>84</v>
      </c>
      <c r="BK521" s="200">
        <f>ROUND(I521*H521,2)</f>
        <v>0</v>
      </c>
      <c r="BL521" s="17" t="s">
        <v>96</v>
      </c>
      <c r="BM521" s="199" t="s">
        <v>614</v>
      </c>
    </row>
    <row r="522" spans="2:51" s="14" customFormat="1" ht="10.2">
      <c r="B522" s="212"/>
      <c r="C522" s="213"/>
      <c r="D522" s="203" t="s">
        <v>152</v>
      </c>
      <c r="E522" s="214" t="s">
        <v>1</v>
      </c>
      <c r="F522" s="215" t="s">
        <v>615</v>
      </c>
      <c r="G522" s="213"/>
      <c r="H522" s="216">
        <v>16.48</v>
      </c>
      <c r="I522" s="217"/>
      <c r="J522" s="213"/>
      <c r="K522" s="213"/>
      <c r="L522" s="218"/>
      <c r="M522" s="219"/>
      <c r="N522" s="220"/>
      <c r="O522" s="220"/>
      <c r="P522" s="220"/>
      <c r="Q522" s="220"/>
      <c r="R522" s="220"/>
      <c r="S522" s="220"/>
      <c r="T522" s="221"/>
      <c r="AT522" s="222" t="s">
        <v>152</v>
      </c>
      <c r="AU522" s="222" t="s">
        <v>89</v>
      </c>
      <c r="AV522" s="14" t="s">
        <v>89</v>
      </c>
      <c r="AW522" s="14" t="s">
        <v>33</v>
      </c>
      <c r="AX522" s="14" t="s">
        <v>79</v>
      </c>
      <c r="AY522" s="222" t="s">
        <v>145</v>
      </c>
    </row>
    <row r="523" spans="2:51" s="15" customFormat="1" ht="10.2">
      <c r="B523" s="223"/>
      <c r="C523" s="224"/>
      <c r="D523" s="203" t="s">
        <v>152</v>
      </c>
      <c r="E523" s="225" t="s">
        <v>1</v>
      </c>
      <c r="F523" s="226" t="s">
        <v>156</v>
      </c>
      <c r="G523" s="224"/>
      <c r="H523" s="227">
        <v>16.48</v>
      </c>
      <c r="I523" s="228"/>
      <c r="J523" s="224"/>
      <c r="K523" s="224"/>
      <c r="L523" s="229"/>
      <c r="M523" s="230"/>
      <c r="N523" s="231"/>
      <c r="O523" s="231"/>
      <c r="P523" s="231"/>
      <c r="Q523" s="231"/>
      <c r="R523" s="231"/>
      <c r="S523" s="231"/>
      <c r="T523" s="232"/>
      <c r="AT523" s="233" t="s">
        <v>152</v>
      </c>
      <c r="AU523" s="233" t="s">
        <v>89</v>
      </c>
      <c r="AV523" s="15" t="s">
        <v>96</v>
      </c>
      <c r="AW523" s="15" t="s">
        <v>33</v>
      </c>
      <c r="AX523" s="15" t="s">
        <v>84</v>
      </c>
      <c r="AY523" s="233" t="s">
        <v>145</v>
      </c>
    </row>
    <row r="524" spans="1:65" s="2" customFormat="1" ht="24.15" customHeight="1">
      <c r="A524" s="34"/>
      <c r="B524" s="35"/>
      <c r="C524" s="187" t="s">
        <v>616</v>
      </c>
      <c r="D524" s="187" t="s">
        <v>147</v>
      </c>
      <c r="E524" s="188" t="s">
        <v>450</v>
      </c>
      <c r="F524" s="189" t="s">
        <v>451</v>
      </c>
      <c r="G524" s="190" t="s">
        <v>237</v>
      </c>
      <c r="H524" s="191">
        <v>6.784</v>
      </c>
      <c r="I524" s="192"/>
      <c r="J524" s="193">
        <f>ROUND(I524*H524,2)</f>
        <v>0</v>
      </c>
      <c r="K524" s="194"/>
      <c r="L524" s="39"/>
      <c r="M524" s="195" t="s">
        <v>1</v>
      </c>
      <c r="N524" s="196" t="s">
        <v>44</v>
      </c>
      <c r="O524" s="71"/>
      <c r="P524" s="197">
        <f>O524*H524</f>
        <v>0</v>
      </c>
      <c r="Q524" s="197">
        <v>0</v>
      </c>
      <c r="R524" s="197">
        <f>Q524*H524</f>
        <v>0</v>
      </c>
      <c r="S524" s="197">
        <v>0</v>
      </c>
      <c r="T524" s="198">
        <f>S524*H524</f>
        <v>0</v>
      </c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R524" s="199" t="s">
        <v>96</v>
      </c>
      <c r="AT524" s="199" t="s">
        <v>147</v>
      </c>
      <c r="AU524" s="199" t="s">
        <v>89</v>
      </c>
      <c r="AY524" s="17" t="s">
        <v>145</v>
      </c>
      <c r="BE524" s="200">
        <f>IF(N524="základní",J524,0)</f>
        <v>0</v>
      </c>
      <c r="BF524" s="200">
        <f>IF(N524="snížená",J524,0)</f>
        <v>0</v>
      </c>
      <c r="BG524" s="200">
        <f>IF(N524="zákl. přenesená",J524,0)</f>
        <v>0</v>
      </c>
      <c r="BH524" s="200">
        <f>IF(N524="sníž. přenesená",J524,0)</f>
        <v>0</v>
      </c>
      <c r="BI524" s="200">
        <f>IF(N524="nulová",J524,0)</f>
        <v>0</v>
      </c>
      <c r="BJ524" s="17" t="s">
        <v>84</v>
      </c>
      <c r="BK524" s="200">
        <f>ROUND(I524*H524,2)</f>
        <v>0</v>
      </c>
      <c r="BL524" s="17" t="s">
        <v>96</v>
      </c>
      <c r="BM524" s="199" t="s">
        <v>617</v>
      </c>
    </row>
    <row r="525" spans="2:63" s="12" customFormat="1" ht="22.8" customHeight="1">
      <c r="B525" s="171"/>
      <c r="C525" s="172"/>
      <c r="D525" s="173" t="s">
        <v>78</v>
      </c>
      <c r="E525" s="185" t="s">
        <v>240</v>
      </c>
      <c r="F525" s="185" t="s">
        <v>618</v>
      </c>
      <c r="G525" s="172"/>
      <c r="H525" s="172"/>
      <c r="I525" s="175"/>
      <c r="J525" s="186">
        <f>BK525</f>
        <v>0</v>
      </c>
      <c r="K525" s="172"/>
      <c r="L525" s="177"/>
      <c r="M525" s="178"/>
      <c r="N525" s="179"/>
      <c r="O525" s="179"/>
      <c r="P525" s="180">
        <f>SUM(P526:P654)</f>
        <v>0</v>
      </c>
      <c r="Q525" s="179"/>
      <c r="R525" s="180">
        <f>SUM(R526:R654)</f>
        <v>403.5442995500002</v>
      </c>
      <c r="S525" s="179"/>
      <c r="T525" s="181">
        <f>SUM(T526:T654)</f>
        <v>0</v>
      </c>
      <c r="AR525" s="182" t="s">
        <v>84</v>
      </c>
      <c r="AT525" s="183" t="s">
        <v>78</v>
      </c>
      <c r="AU525" s="183" t="s">
        <v>84</v>
      </c>
      <c r="AY525" s="182" t="s">
        <v>145</v>
      </c>
      <c r="BK525" s="184">
        <f>SUM(BK526:BK654)</f>
        <v>0</v>
      </c>
    </row>
    <row r="526" spans="1:65" s="2" customFormat="1" ht="24.15" customHeight="1">
      <c r="A526" s="34"/>
      <c r="B526" s="35"/>
      <c r="C526" s="187" t="s">
        <v>619</v>
      </c>
      <c r="D526" s="187" t="s">
        <v>147</v>
      </c>
      <c r="E526" s="188" t="s">
        <v>620</v>
      </c>
      <c r="F526" s="189" t="s">
        <v>621</v>
      </c>
      <c r="G526" s="190" t="s">
        <v>150</v>
      </c>
      <c r="H526" s="191">
        <v>6.841</v>
      </c>
      <c r="I526" s="192"/>
      <c r="J526" s="193">
        <f>ROUND(I526*H526,2)</f>
        <v>0</v>
      </c>
      <c r="K526" s="194"/>
      <c r="L526" s="39"/>
      <c r="M526" s="195" t="s">
        <v>1</v>
      </c>
      <c r="N526" s="196" t="s">
        <v>44</v>
      </c>
      <c r="O526" s="71"/>
      <c r="P526" s="197">
        <f>O526*H526</f>
        <v>0</v>
      </c>
      <c r="Q526" s="197">
        <v>2.16</v>
      </c>
      <c r="R526" s="197">
        <f>Q526*H526</f>
        <v>14.776560000000002</v>
      </c>
      <c r="S526" s="197">
        <v>0</v>
      </c>
      <c r="T526" s="198">
        <f>S526*H526</f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199" t="s">
        <v>96</v>
      </c>
      <c r="AT526" s="199" t="s">
        <v>147</v>
      </c>
      <c r="AU526" s="199" t="s">
        <v>89</v>
      </c>
      <c r="AY526" s="17" t="s">
        <v>145</v>
      </c>
      <c r="BE526" s="200">
        <f>IF(N526="základní",J526,0)</f>
        <v>0</v>
      </c>
      <c r="BF526" s="200">
        <f>IF(N526="snížená",J526,0)</f>
        <v>0</v>
      </c>
      <c r="BG526" s="200">
        <f>IF(N526="zákl. přenesená",J526,0)</f>
        <v>0</v>
      </c>
      <c r="BH526" s="200">
        <f>IF(N526="sníž. přenesená",J526,0)</f>
        <v>0</v>
      </c>
      <c r="BI526" s="200">
        <f>IF(N526="nulová",J526,0)</f>
        <v>0</v>
      </c>
      <c r="BJ526" s="17" t="s">
        <v>84</v>
      </c>
      <c r="BK526" s="200">
        <f>ROUND(I526*H526,2)</f>
        <v>0</v>
      </c>
      <c r="BL526" s="17" t="s">
        <v>96</v>
      </c>
      <c r="BM526" s="199" t="s">
        <v>622</v>
      </c>
    </row>
    <row r="527" spans="2:51" s="13" customFormat="1" ht="10.2">
      <c r="B527" s="201"/>
      <c r="C527" s="202"/>
      <c r="D527" s="203" t="s">
        <v>152</v>
      </c>
      <c r="E527" s="204" t="s">
        <v>1</v>
      </c>
      <c r="F527" s="205" t="s">
        <v>164</v>
      </c>
      <c r="G527" s="202"/>
      <c r="H527" s="204" t="s">
        <v>1</v>
      </c>
      <c r="I527" s="206"/>
      <c r="J527" s="202"/>
      <c r="K527" s="202"/>
      <c r="L527" s="207"/>
      <c r="M527" s="208"/>
      <c r="N527" s="209"/>
      <c r="O527" s="209"/>
      <c r="P527" s="209"/>
      <c r="Q527" s="209"/>
      <c r="R527" s="209"/>
      <c r="S527" s="209"/>
      <c r="T527" s="210"/>
      <c r="AT527" s="211" t="s">
        <v>152</v>
      </c>
      <c r="AU527" s="211" t="s">
        <v>89</v>
      </c>
      <c r="AV527" s="13" t="s">
        <v>84</v>
      </c>
      <c r="AW527" s="13" t="s">
        <v>33</v>
      </c>
      <c r="AX527" s="13" t="s">
        <v>79</v>
      </c>
      <c r="AY527" s="211" t="s">
        <v>145</v>
      </c>
    </row>
    <row r="528" spans="2:51" s="14" customFormat="1" ht="10.2">
      <c r="B528" s="212"/>
      <c r="C528" s="213"/>
      <c r="D528" s="203" t="s">
        <v>152</v>
      </c>
      <c r="E528" s="214" t="s">
        <v>1</v>
      </c>
      <c r="F528" s="215" t="s">
        <v>623</v>
      </c>
      <c r="G528" s="213"/>
      <c r="H528" s="216">
        <v>2.341</v>
      </c>
      <c r="I528" s="217"/>
      <c r="J528" s="213"/>
      <c r="K528" s="213"/>
      <c r="L528" s="218"/>
      <c r="M528" s="219"/>
      <c r="N528" s="220"/>
      <c r="O528" s="220"/>
      <c r="P528" s="220"/>
      <c r="Q528" s="220"/>
      <c r="R528" s="220"/>
      <c r="S528" s="220"/>
      <c r="T528" s="221"/>
      <c r="AT528" s="222" t="s">
        <v>152</v>
      </c>
      <c r="AU528" s="222" t="s">
        <v>89</v>
      </c>
      <c r="AV528" s="14" t="s">
        <v>89</v>
      </c>
      <c r="AW528" s="14" t="s">
        <v>33</v>
      </c>
      <c r="AX528" s="14" t="s">
        <v>79</v>
      </c>
      <c r="AY528" s="222" t="s">
        <v>145</v>
      </c>
    </row>
    <row r="529" spans="2:51" s="14" customFormat="1" ht="10.2">
      <c r="B529" s="212"/>
      <c r="C529" s="213"/>
      <c r="D529" s="203" t="s">
        <v>152</v>
      </c>
      <c r="E529" s="214" t="s">
        <v>1</v>
      </c>
      <c r="F529" s="215" t="s">
        <v>624</v>
      </c>
      <c r="G529" s="213"/>
      <c r="H529" s="216">
        <v>3.394</v>
      </c>
      <c r="I529" s="217"/>
      <c r="J529" s="213"/>
      <c r="K529" s="213"/>
      <c r="L529" s="218"/>
      <c r="M529" s="219"/>
      <c r="N529" s="220"/>
      <c r="O529" s="220"/>
      <c r="P529" s="220"/>
      <c r="Q529" s="220"/>
      <c r="R529" s="220"/>
      <c r="S529" s="220"/>
      <c r="T529" s="221"/>
      <c r="AT529" s="222" t="s">
        <v>152</v>
      </c>
      <c r="AU529" s="222" t="s">
        <v>89</v>
      </c>
      <c r="AV529" s="14" t="s">
        <v>89</v>
      </c>
      <c r="AW529" s="14" t="s">
        <v>33</v>
      </c>
      <c r="AX529" s="14" t="s">
        <v>79</v>
      </c>
      <c r="AY529" s="222" t="s">
        <v>145</v>
      </c>
    </row>
    <row r="530" spans="2:51" s="14" customFormat="1" ht="10.2">
      <c r="B530" s="212"/>
      <c r="C530" s="213"/>
      <c r="D530" s="203" t="s">
        <v>152</v>
      </c>
      <c r="E530" s="214" t="s">
        <v>1</v>
      </c>
      <c r="F530" s="215" t="s">
        <v>625</v>
      </c>
      <c r="G530" s="213"/>
      <c r="H530" s="216">
        <v>1.106</v>
      </c>
      <c r="I530" s="217"/>
      <c r="J530" s="213"/>
      <c r="K530" s="213"/>
      <c r="L530" s="218"/>
      <c r="M530" s="219"/>
      <c r="N530" s="220"/>
      <c r="O530" s="220"/>
      <c r="P530" s="220"/>
      <c r="Q530" s="220"/>
      <c r="R530" s="220"/>
      <c r="S530" s="220"/>
      <c r="T530" s="221"/>
      <c r="AT530" s="222" t="s">
        <v>152</v>
      </c>
      <c r="AU530" s="222" t="s">
        <v>89</v>
      </c>
      <c r="AV530" s="14" t="s">
        <v>89</v>
      </c>
      <c r="AW530" s="14" t="s">
        <v>33</v>
      </c>
      <c r="AX530" s="14" t="s">
        <v>79</v>
      </c>
      <c r="AY530" s="222" t="s">
        <v>145</v>
      </c>
    </row>
    <row r="531" spans="2:51" s="15" customFormat="1" ht="10.2">
      <c r="B531" s="223"/>
      <c r="C531" s="224"/>
      <c r="D531" s="203" t="s">
        <v>152</v>
      </c>
      <c r="E531" s="225" t="s">
        <v>1</v>
      </c>
      <c r="F531" s="226" t="s">
        <v>156</v>
      </c>
      <c r="G531" s="224"/>
      <c r="H531" s="227">
        <v>6.841</v>
      </c>
      <c r="I531" s="228"/>
      <c r="J531" s="224"/>
      <c r="K531" s="224"/>
      <c r="L531" s="229"/>
      <c r="M531" s="230"/>
      <c r="N531" s="231"/>
      <c r="O531" s="231"/>
      <c r="P531" s="231"/>
      <c r="Q531" s="231"/>
      <c r="R531" s="231"/>
      <c r="S531" s="231"/>
      <c r="T531" s="232"/>
      <c r="AT531" s="233" t="s">
        <v>152</v>
      </c>
      <c r="AU531" s="233" t="s">
        <v>89</v>
      </c>
      <c r="AV531" s="15" t="s">
        <v>96</v>
      </c>
      <c r="AW531" s="15" t="s">
        <v>33</v>
      </c>
      <c r="AX531" s="15" t="s">
        <v>84</v>
      </c>
      <c r="AY531" s="233" t="s">
        <v>145</v>
      </c>
    </row>
    <row r="532" spans="1:65" s="2" customFormat="1" ht="24.15" customHeight="1">
      <c r="A532" s="34"/>
      <c r="B532" s="35"/>
      <c r="C532" s="187" t="s">
        <v>626</v>
      </c>
      <c r="D532" s="187" t="s">
        <v>147</v>
      </c>
      <c r="E532" s="188" t="s">
        <v>627</v>
      </c>
      <c r="F532" s="189" t="s">
        <v>628</v>
      </c>
      <c r="G532" s="190" t="s">
        <v>150</v>
      </c>
      <c r="H532" s="191">
        <v>104.023</v>
      </c>
      <c r="I532" s="192"/>
      <c r="J532" s="193">
        <f>ROUND(I532*H532,2)</f>
        <v>0</v>
      </c>
      <c r="K532" s="194"/>
      <c r="L532" s="39"/>
      <c r="M532" s="195" t="s">
        <v>1</v>
      </c>
      <c r="N532" s="196" t="s">
        <v>44</v>
      </c>
      <c r="O532" s="71"/>
      <c r="P532" s="197">
        <f>O532*H532</f>
        <v>0</v>
      </c>
      <c r="Q532" s="197">
        <v>2.45329</v>
      </c>
      <c r="R532" s="197">
        <f>Q532*H532</f>
        <v>255.19858567</v>
      </c>
      <c r="S532" s="197">
        <v>0</v>
      </c>
      <c r="T532" s="198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199" t="s">
        <v>96</v>
      </c>
      <c r="AT532" s="199" t="s">
        <v>147</v>
      </c>
      <c r="AU532" s="199" t="s">
        <v>89</v>
      </c>
      <c r="AY532" s="17" t="s">
        <v>145</v>
      </c>
      <c r="BE532" s="200">
        <f>IF(N532="základní",J532,0)</f>
        <v>0</v>
      </c>
      <c r="BF532" s="200">
        <f>IF(N532="snížená",J532,0)</f>
        <v>0</v>
      </c>
      <c r="BG532" s="200">
        <f>IF(N532="zákl. přenesená",J532,0)</f>
        <v>0</v>
      </c>
      <c r="BH532" s="200">
        <f>IF(N532="sníž. přenesená",J532,0)</f>
        <v>0</v>
      </c>
      <c r="BI532" s="200">
        <f>IF(N532="nulová",J532,0)</f>
        <v>0</v>
      </c>
      <c r="BJ532" s="17" t="s">
        <v>84</v>
      </c>
      <c r="BK532" s="200">
        <f>ROUND(I532*H532,2)</f>
        <v>0</v>
      </c>
      <c r="BL532" s="17" t="s">
        <v>96</v>
      </c>
      <c r="BM532" s="199" t="s">
        <v>629</v>
      </c>
    </row>
    <row r="533" spans="2:51" s="13" customFormat="1" ht="10.2">
      <c r="B533" s="201"/>
      <c r="C533" s="202"/>
      <c r="D533" s="203" t="s">
        <v>152</v>
      </c>
      <c r="E533" s="204" t="s">
        <v>1</v>
      </c>
      <c r="F533" s="205" t="s">
        <v>164</v>
      </c>
      <c r="G533" s="202"/>
      <c r="H533" s="204" t="s">
        <v>1</v>
      </c>
      <c r="I533" s="206"/>
      <c r="J533" s="202"/>
      <c r="K533" s="202"/>
      <c r="L533" s="207"/>
      <c r="M533" s="208"/>
      <c r="N533" s="209"/>
      <c r="O533" s="209"/>
      <c r="P533" s="209"/>
      <c r="Q533" s="209"/>
      <c r="R533" s="209"/>
      <c r="S533" s="209"/>
      <c r="T533" s="210"/>
      <c r="AT533" s="211" t="s">
        <v>152</v>
      </c>
      <c r="AU533" s="211" t="s">
        <v>89</v>
      </c>
      <c r="AV533" s="13" t="s">
        <v>84</v>
      </c>
      <c r="AW533" s="13" t="s">
        <v>33</v>
      </c>
      <c r="AX533" s="13" t="s">
        <v>79</v>
      </c>
      <c r="AY533" s="211" t="s">
        <v>145</v>
      </c>
    </row>
    <row r="534" spans="2:51" s="14" customFormat="1" ht="10.2">
      <c r="B534" s="212"/>
      <c r="C534" s="213"/>
      <c r="D534" s="203" t="s">
        <v>152</v>
      </c>
      <c r="E534" s="214" t="s">
        <v>1</v>
      </c>
      <c r="F534" s="215" t="s">
        <v>630</v>
      </c>
      <c r="G534" s="213"/>
      <c r="H534" s="216">
        <v>35.117</v>
      </c>
      <c r="I534" s="217"/>
      <c r="J534" s="213"/>
      <c r="K534" s="213"/>
      <c r="L534" s="218"/>
      <c r="M534" s="219"/>
      <c r="N534" s="220"/>
      <c r="O534" s="220"/>
      <c r="P534" s="220"/>
      <c r="Q534" s="220"/>
      <c r="R534" s="220"/>
      <c r="S534" s="220"/>
      <c r="T534" s="221"/>
      <c r="AT534" s="222" t="s">
        <v>152</v>
      </c>
      <c r="AU534" s="222" t="s">
        <v>89</v>
      </c>
      <c r="AV534" s="14" t="s">
        <v>89</v>
      </c>
      <c r="AW534" s="14" t="s">
        <v>33</v>
      </c>
      <c r="AX534" s="14" t="s">
        <v>79</v>
      </c>
      <c r="AY534" s="222" t="s">
        <v>145</v>
      </c>
    </row>
    <row r="535" spans="2:51" s="14" customFormat="1" ht="10.2">
      <c r="B535" s="212"/>
      <c r="C535" s="213"/>
      <c r="D535" s="203" t="s">
        <v>152</v>
      </c>
      <c r="E535" s="214" t="s">
        <v>1</v>
      </c>
      <c r="F535" s="215" t="s">
        <v>631</v>
      </c>
      <c r="G535" s="213"/>
      <c r="H535" s="216">
        <v>50.904</v>
      </c>
      <c r="I535" s="217"/>
      <c r="J535" s="213"/>
      <c r="K535" s="213"/>
      <c r="L535" s="218"/>
      <c r="M535" s="219"/>
      <c r="N535" s="220"/>
      <c r="O535" s="220"/>
      <c r="P535" s="220"/>
      <c r="Q535" s="220"/>
      <c r="R535" s="220"/>
      <c r="S535" s="220"/>
      <c r="T535" s="221"/>
      <c r="AT535" s="222" t="s">
        <v>152</v>
      </c>
      <c r="AU535" s="222" t="s">
        <v>89</v>
      </c>
      <c r="AV535" s="14" t="s">
        <v>89</v>
      </c>
      <c r="AW535" s="14" t="s">
        <v>33</v>
      </c>
      <c r="AX535" s="14" t="s">
        <v>79</v>
      </c>
      <c r="AY535" s="222" t="s">
        <v>145</v>
      </c>
    </row>
    <row r="536" spans="2:51" s="14" customFormat="1" ht="10.2">
      <c r="B536" s="212"/>
      <c r="C536" s="213"/>
      <c r="D536" s="203" t="s">
        <v>152</v>
      </c>
      <c r="E536" s="214" t="s">
        <v>1</v>
      </c>
      <c r="F536" s="215" t="s">
        <v>632</v>
      </c>
      <c r="G536" s="213"/>
      <c r="H536" s="216">
        <v>16.596</v>
      </c>
      <c r="I536" s="217"/>
      <c r="J536" s="213"/>
      <c r="K536" s="213"/>
      <c r="L536" s="218"/>
      <c r="M536" s="219"/>
      <c r="N536" s="220"/>
      <c r="O536" s="220"/>
      <c r="P536" s="220"/>
      <c r="Q536" s="220"/>
      <c r="R536" s="220"/>
      <c r="S536" s="220"/>
      <c r="T536" s="221"/>
      <c r="AT536" s="222" t="s">
        <v>152</v>
      </c>
      <c r="AU536" s="222" t="s">
        <v>89</v>
      </c>
      <c r="AV536" s="14" t="s">
        <v>89</v>
      </c>
      <c r="AW536" s="14" t="s">
        <v>33</v>
      </c>
      <c r="AX536" s="14" t="s">
        <v>79</v>
      </c>
      <c r="AY536" s="222" t="s">
        <v>145</v>
      </c>
    </row>
    <row r="537" spans="2:51" s="14" customFormat="1" ht="10.2">
      <c r="B537" s="212"/>
      <c r="C537" s="213"/>
      <c r="D537" s="203" t="s">
        <v>152</v>
      </c>
      <c r="E537" s="214" t="s">
        <v>1</v>
      </c>
      <c r="F537" s="215" t="s">
        <v>633</v>
      </c>
      <c r="G537" s="213"/>
      <c r="H537" s="216">
        <v>1.406</v>
      </c>
      <c r="I537" s="217"/>
      <c r="J537" s="213"/>
      <c r="K537" s="213"/>
      <c r="L537" s="218"/>
      <c r="M537" s="219"/>
      <c r="N537" s="220"/>
      <c r="O537" s="220"/>
      <c r="P537" s="220"/>
      <c r="Q537" s="220"/>
      <c r="R537" s="220"/>
      <c r="S537" s="220"/>
      <c r="T537" s="221"/>
      <c r="AT537" s="222" t="s">
        <v>152</v>
      </c>
      <c r="AU537" s="222" t="s">
        <v>89</v>
      </c>
      <c r="AV537" s="14" t="s">
        <v>89</v>
      </c>
      <c r="AW537" s="14" t="s">
        <v>33</v>
      </c>
      <c r="AX537" s="14" t="s">
        <v>79</v>
      </c>
      <c r="AY537" s="222" t="s">
        <v>145</v>
      </c>
    </row>
    <row r="538" spans="2:51" s="15" customFormat="1" ht="10.2">
      <c r="B538" s="223"/>
      <c r="C538" s="224"/>
      <c r="D538" s="203" t="s">
        <v>152</v>
      </c>
      <c r="E538" s="225" t="s">
        <v>1</v>
      </c>
      <c r="F538" s="226" t="s">
        <v>156</v>
      </c>
      <c r="G538" s="224"/>
      <c r="H538" s="227">
        <v>104.023</v>
      </c>
      <c r="I538" s="228"/>
      <c r="J538" s="224"/>
      <c r="K538" s="224"/>
      <c r="L538" s="229"/>
      <c r="M538" s="230"/>
      <c r="N538" s="231"/>
      <c r="O538" s="231"/>
      <c r="P538" s="231"/>
      <c r="Q538" s="231"/>
      <c r="R538" s="231"/>
      <c r="S538" s="231"/>
      <c r="T538" s="232"/>
      <c r="AT538" s="233" t="s">
        <v>152</v>
      </c>
      <c r="AU538" s="233" t="s">
        <v>89</v>
      </c>
      <c r="AV538" s="15" t="s">
        <v>96</v>
      </c>
      <c r="AW538" s="15" t="s">
        <v>33</v>
      </c>
      <c r="AX538" s="15" t="s">
        <v>84</v>
      </c>
      <c r="AY538" s="233" t="s">
        <v>145</v>
      </c>
    </row>
    <row r="539" spans="1:65" s="2" customFormat="1" ht="16.5" customHeight="1">
      <c r="A539" s="34"/>
      <c r="B539" s="35"/>
      <c r="C539" s="187" t="s">
        <v>634</v>
      </c>
      <c r="D539" s="187" t="s">
        <v>147</v>
      </c>
      <c r="E539" s="188" t="s">
        <v>635</v>
      </c>
      <c r="F539" s="189" t="s">
        <v>636</v>
      </c>
      <c r="G539" s="190" t="s">
        <v>255</v>
      </c>
      <c r="H539" s="191">
        <v>22.496</v>
      </c>
      <c r="I539" s="192"/>
      <c r="J539" s="193">
        <f>ROUND(I539*H539,2)</f>
        <v>0</v>
      </c>
      <c r="K539" s="194"/>
      <c r="L539" s="39"/>
      <c r="M539" s="195" t="s">
        <v>1</v>
      </c>
      <c r="N539" s="196" t="s">
        <v>44</v>
      </c>
      <c r="O539" s="71"/>
      <c r="P539" s="197">
        <f>O539*H539</f>
        <v>0</v>
      </c>
      <c r="Q539" s="197">
        <v>0.00269</v>
      </c>
      <c r="R539" s="197">
        <f>Q539*H539</f>
        <v>0.06051424</v>
      </c>
      <c r="S539" s="197">
        <v>0</v>
      </c>
      <c r="T539" s="198">
        <f>S539*H539</f>
        <v>0</v>
      </c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R539" s="199" t="s">
        <v>96</v>
      </c>
      <c r="AT539" s="199" t="s">
        <v>147</v>
      </c>
      <c r="AU539" s="199" t="s">
        <v>89</v>
      </c>
      <c r="AY539" s="17" t="s">
        <v>145</v>
      </c>
      <c r="BE539" s="200">
        <f>IF(N539="základní",J539,0)</f>
        <v>0</v>
      </c>
      <c r="BF539" s="200">
        <f>IF(N539="snížená",J539,0)</f>
        <v>0</v>
      </c>
      <c r="BG539" s="200">
        <f>IF(N539="zákl. přenesená",J539,0)</f>
        <v>0</v>
      </c>
      <c r="BH539" s="200">
        <f>IF(N539="sníž. přenesená",J539,0)</f>
        <v>0</v>
      </c>
      <c r="BI539" s="200">
        <f>IF(N539="nulová",J539,0)</f>
        <v>0</v>
      </c>
      <c r="BJ539" s="17" t="s">
        <v>84</v>
      </c>
      <c r="BK539" s="200">
        <f>ROUND(I539*H539,2)</f>
        <v>0</v>
      </c>
      <c r="BL539" s="17" t="s">
        <v>96</v>
      </c>
      <c r="BM539" s="199" t="s">
        <v>637</v>
      </c>
    </row>
    <row r="540" spans="2:51" s="13" customFormat="1" ht="10.2">
      <c r="B540" s="201"/>
      <c r="C540" s="202"/>
      <c r="D540" s="203" t="s">
        <v>152</v>
      </c>
      <c r="E540" s="204" t="s">
        <v>1</v>
      </c>
      <c r="F540" s="205" t="s">
        <v>164</v>
      </c>
      <c r="G540" s="202"/>
      <c r="H540" s="204" t="s">
        <v>1</v>
      </c>
      <c r="I540" s="206"/>
      <c r="J540" s="202"/>
      <c r="K540" s="202"/>
      <c r="L540" s="207"/>
      <c r="M540" s="208"/>
      <c r="N540" s="209"/>
      <c r="O540" s="209"/>
      <c r="P540" s="209"/>
      <c r="Q540" s="209"/>
      <c r="R540" s="209"/>
      <c r="S540" s="209"/>
      <c r="T540" s="210"/>
      <c r="AT540" s="211" t="s">
        <v>152</v>
      </c>
      <c r="AU540" s="211" t="s">
        <v>89</v>
      </c>
      <c r="AV540" s="13" t="s">
        <v>84</v>
      </c>
      <c r="AW540" s="13" t="s">
        <v>33</v>
      </c>
      <c r="AX540" s="13" t="s">
        <v>79</v>
      </c>
      <c r="AY540" s="211" t="s">
        <v>145</v>
      </c>
    </row>
    <row r="541" spans="2:51" s="14" customFormat="1" ht="10.2">
      <c r="B541" s="212"/>
      <c r="C541" s="213"/>
      <c r="D541" s="203" t="s">
        <v>152</v>
      </c>
      <c r="E541" s="214" t="s">
        <v>1</v>
      </c>
      <c r="F541" s="215" t="s">
        <v>638</v>
      </c>
      <c r="G541" s="213"/>
      <c r="H541" s="216">
        <v>22.496</v>
      </c>
      <c r="I541" s="217"/>
      <c r="J541" s="213"/>
      <c r="K541" s="213"/>
      <c r="L541" s="218"/>
      <c r="M541" s="219"/>
      <c r="N541" s="220"/>
      <c r="O541" s="220"/>
      <c r="P541" s="220"/>
      <c r="Q541" s="220"/>
      <c r="R541" s="220"/>
      <c r="S541" s="220"/>
      <c r="T541" s="221"/>
      <c r="AT541" s="222" t="s">
        <v>152</v>
      </c>
      <c r="AU541" s="222" t="s">
        <v>89</v>
      </c>
      <c r="AV541" s="14" t="s">
        <v>89</v>
      </c>
      <c r="AW541" s="14" t="s">
        <v>33</v>
      </c>
      <c r="AX541" s="14" t="s">
        <v>79</v>
      </c>
      <c r="AY541" s="222" t="s">
        <v>145</v>
      </c>
    </row>
    <row r="542" spans="2:51" s="15" customFormat="1" ht="10.2">
      <c r="B542" s="223"/>
      <c r="C542" s="224"/>
      <c r="D542" s="203" t="s">
        <v>152</v>
      </c>
      <c r="E542" s="225" t="s">
        <v>1</v>
      </c>
      <c r="F542" s="226" t="s">
        <v>156</v>
      </c>
      <c r="G542" s="224"/>
      <c r="H542" s="227">
        <v>22.496</v>
      </c>
      <c r="I542" s="228"/>
      <c r="J542" s="224"/>
      <c r="K542" s="224"/>
      <c r="L542" s="229"/>
      <c r="M542" s="230"/>
      <c r="N542" s="231"/>
      <c r="O542" s="231"/>
      <c r="P542" s="231"/>
      <c r="Q542" s="231"/>
      <c r="R542" s="231"/>
      <c r="S542" s="231"/>
      <c r="T542" s="232"/>
      <c r="AT542" s="233" t="s">
        <v>152</v>
      </c>
      <c r="AU542" s="233" t="s">
        <v>89</v>
      </c>
      <c r="AV542" s="15" t="s">
        <v>96</v>
      </c>
      <c r="AW542" s="15" t="s">
        <v>33</v>
      </c>
      <c r="AX542" s="15" t="s">
        <v>84</v>
      </c>
      <c r="AY542" s="233" t="s">
        <v>145</v>
      </c>
    </row>
    <row r="543" spans="1:65" s="2" customFormat="1" ht="16.5" customHeight="1">
      <c r="A543" s="34"/>
      <c r="B543" s="35"/>
      <c r="C543" s="187" t="s">
        <v>639</v>
      </c>
      <c r="D543" s="187" t="s">
        <v>147</v>
      </c>
      <c r="E543" s="188" t="s">
        <v>640</v>
      </c>
      <c r="F543" s="189" t="s">
        <v>641</v>
      </c>
      <c r="G543" s="190" t="s">
        <v>255</v>
      </c>
      <c r="H543" s="191">
        <v>22.496</v>
      </c>
      <c r="I543" s="192"/>
      <c r="J543" s="193">
        <f>ROUND(I543*H543,2)</f>
        <v>0</v>
      </c>
      <c r="K543" s="194"/>
      <c r="L543" s="39"/>
      <c r="M543" s="195" t="s">
        <v>1</v>
      </c>
      <c r="N543" s="196" t="s">
        <v>44</v>
      </c>
      <c r="O543" s="71"/>
      <c r="P543" s="197">
        <f>O543*H543</f>
        <v>0</v>
      </c>
      <c r="Q543" s="197">
        <v>0</v>
      </c>
      <c r="R543" s="197">
        <f>Q543*H543</f>
        <v>0</v>
      </c>
      <c r="S543" s="197">
        <v>0</v>
      </c>
      <c r="T543" s="198">
        <f>S543*H543</f>
        <v>0</v>
      </c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R543" s="199" t="s">
        <v>96</v>
      </c>
      <c r="AT543" s="199" t="s">
        <v>147</v>
      </c>
      <c r="AU543" s="199" t="s">
        <v>89</v>
      </c>
      <c r="AY543" s="17" t="s">
        <v>145</v>
      </c>
      <c r="BE543" s="200">
        <f>IF(N543="základní",J543,0)</f>
        <v>0</v>
      </c>
      <c r="BF543" s="200">
        <f>IF(N543="snížená",J543,0)</f>
        <v>0</v>
      </c>
      <c r="BG543" s="200">
        <f>IF(N543="zákl. přenesená",J543,0)</f>
        <v>0</v>
      </c>
      <c r="BH543" s="200">
        <f>IF(N543="sníž. přenesená",J543,0)</f>
        <v>0</v>
      </c>
      <c r="BI543" s="200">
        <f>IF(N543="nulová",J543,0)</f>
        <v>0</v>
      </c>
      <c r="BJ543" s="17" t="s">
        <v>84</v>
      </c>
      <c r="BK543" s="200">
        <f>ROUND(I543*H543,2)</f>
        <v>0</v>
      </c>
      <c r="BL543" s="17" t="s">
        <v>96</v>
      </c>
      <c r="BM543" s="199" t="s">
        <v>642</v>
      </c>
    </row>
    <row r="544" spans="2:51" s="14" customFormat="1" ht="10.2">
      <c r="B544" s="212"/>
      <c r="C544" s="213"/>
      <c r="D544" s="203" t="s">
        <v>152</v>
      </c>
      <c r="E544" s="214" t="s">
        <v>1</v>
      </c>
      <c r="F544" s="215" t="s">
        <v>643</v>
      </c>
      <c r="G544" s="213"/>
      <c r="H544" s="216">
        <v>22.496</v>
      </c>
      <c r="I544" s="217"/>
      <c r="J544" s="213"/>
      <c r="K544" s="213"/>
      <c r="L544" s="218"/>
      <c r="M544" s="219"/>
      <c r="N544" s="220"/>
      <c r="O544" s="220"/>
      <c r="P544" s="220"/>
      <c r="Q544" s="220"/>
      <c r="R544" s="220"/>
      <c r="S544" s="220"/>
      <c r="T544" s="221"/>
      <c r="AT544" s="222" t="s">
        <v>152</v>
      </c>
      <c r="AU544" s="222" t="s">
        <v>89</v>
      </c>
      <c r="AV544" s="14" t="s">
        <v>89</v>
      </c>
      <c r="AW544" s="14" t="s">
        <v>33</v>
      </c>
      <c r="AX544" s="14" t="s">
        <v>79</v>
      </c>
      <c r="AY544" s="222" t="s">
        <v>145</v>
      </c>
    </row>
    <row r="545" spans="2:51" s="15" customFormat="1" ht="10.2">
      <c r="B545" s="223"/>
      <c r="C545" s="224"/>
      <c r="D545" s="203" t="s">
        <v>152</v>
      </c>
      <c r="E545" s="225" t="s">
        <v>1</v>
      </c>
      <c r="F545" s="226" t="s">
        <v>156</v>
      </c>
      <c r="G545" s="224"/>
      <c r="H545" s="227">
        <v>22.496</v>
      </c>
      <c r="I545" s="228"/>
      <c r="J545" s="224"/>
      <c r="K545" s="224"/>
      <c r="L545" s="229"/>
      <c r="M545" s="230"/>
      <c r="N545" s="231"/>
      <c r="O545" s="231"/>
      <c r="P545" s="231"/>
      <c r="Q545" s="231"/>
      <c r="R545" s="231"/>
      <c r="S545" s="231"/>
      <c r="T545" s="232"/>
      <c r="AT545" s="233" t="s">
        <v>152</v>
      </c>
      <c r="AU545" s="233" t="s">
        <v>89</v>
      </c>
      <c r="AV545" s="15" t="s">
        <v>96</v>
      </c>
      <c r="AW545" s="15" t="s">
        <v>33</v>
      </c>
      <c r="AX545" s="15" t="s">
        <v>84</v>
      </c>
      <c r="AY545" s="233" t="s">
        <v>145</v>
      </c>
    </row>
    <row r="546" spans="1:65" s="2" customFormat="1" ht="33" customHeight="1">
      <c r="A546" s="34"/>
      <c r="B546" s="35"/>
      <c r="C546" s="187" t="s">
        <v>644</v>
      </c>
      <c r="D546" s="187" t="s">
        <v>147</v>
      </c>
      <c r="E546" s="188" t="s">
        <v>645</v>
      </c>
      <c r="F546" s="189" t="s">
        <v>646</v>
      </c>
      <c r="G546" s="190" t="s">
        <v>255</v>
      </c>
      <c r="H546" s="191">
        <v>70.202</v>
      </c>
      <c r="I546" s="192"/>
      <c r="J546" s="193">
        <f>ROUND(I546*H546,2)</f>
        <v>0</v>
      </c>
      <c r="K546" s="194"/>
      <c r="L546" s="39"/>
      <c r="M546" s="195" t="s">
        <v>1</v>
      </c>
      <c r="N546" s="196" t="s">
        <v>44</v>
      </c>
      <c r="O546" s="71"/>
      <c r="P546" s="197">
        <f>O546*H546</f>
        <v>0</v>
      </c>
      <c r="Q546" s="197">
        <v>1.20855</v>
      </c>
      <c r="R546" s="197">
        <f>Q546*H546</f>
        <v>84.8426271</v>
      </c>
      <c r="S546" s="197">
        <v>0</v>
      </c>
      <c r="T546" s="198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199" t="s">
        <v>96</v>
      </c>
      <c r="AT546" s="199" t="s">
        <v>147</v>
      </c>
      <c r="AU546" s="199" t="s">
        <v>89</v>
      </c>
      <c r="AY546" s="17" t="s">
        <v>145</v>
      </c>
      <c r="BE546" s="200">
        <f>IF(N546="základní",J546,0)</f>
        <v>0</v>
      </c>
      <c r="BF546" s="200">
        <f>IF(N546="snížená",J546,0)</f>
        <v>0</v>
      </c>
      <c r="BG546" s="200">
        <f>IF(N546="zákl. přenesená",J546,0)</f>
        <v>0</v>
      </c>
      <c r="BH546" s="200">
        <f>IF(N546="sníž. přenesená",J546,0)</f>
        <v>0</v>
      </c>
      <c r="BI546" s="200">
        <f>IF(N546="nulová",J546,0)</f>
        <v>0</v>
      </c>
      <c r="BJ546" s="17" t="s">
        <v>84</v>
      </c>
      <c r="BK546" s="200">
        <f>ROUND(I546*H546,2)</f>
        <v>0</v>
      </c>
      <c r="BL546" s="17" t="s">
        <v>96</v>
      </c>
      <c r="BM546" s="199" t="s">
        <v>647</v>
      </c>
    </row>
    <row r="547" spans="2:51" s="13" customFormat="1" ht="10.2">
      <c r="B547" s="201"/>
      <c r="C547" s="202"/>
      <c r="D547" s="203" t="s">
        <v>152</v>
      </c>
      <c r="E547" s="204" t="s">
        <v>1</v>
      </c>
      <c r="F547" s="205" t="s">
        <v>164</v>
      </c>
      <c r="G547" s="202"/>
      <c r="H547" s="204" t="s">
        <v>1</v>
      </c>
      <c r="I547" s="206"/>
      <c r="J547" s="202"/>
      <c r="K547" s="202"/>
      <c r="L547" s="207"/>
      <c r="M547" s="208"/>
      <c r="N547" s="209"/>
      <c r="O547" s="209"/>
      <c r="P547" s="209"/>
      <c r="Q547" s="209"/>
      <c r="R547" s="209"/>
      <c r="S547" s="209"/>
      <c r="T547" s="210"/>
      <c r="AT547" s="211" t="s">
        <v>152</v>
      </c>
      <c r="AU547" s="211" t="s">
        <v>89</v>
      </c>
      <c r="AV547" s="13" t="s">
        <v>84</v>
      </c>
      <c r="AW547" s="13" t="s">
        <v>33</v>
      </c>
      <c r="AX547" s="13" t="s">
        <v>79</v>
      </c>
      <c r="AY547" s="211" t="s">
        <v>145</v>
      </c>
    </row>
    <row r="548" spans="2:51" s="14" customFormat="1" ht="30.6">
      <c r="B548" s="212"/>
      <c r="C548" s="213"/>
      <c r="D548" s="203" t="s">
        <v>152</v>
      </c>
      <c r="E548" s="214" t="s">
        <v>1</v>
      </c>
      <c r="F548" s="215" t="s">
        <v>648</v>
      </c>
      <c r="G548" s="213"/>
      <c r="H548" s="216">
        <v>70.202</v>
      </c>
      <c r="I548" s="217"/>
      <c r="J548" s="213"/>
      <c r="K548" s="213"/>
      <c r="L548" s="218"/>
      <c r="M548" s="219"/>
      <c r="N548" s="220"/>
      <c r="O548" s="220"/>
      <c r="P548" s="220"/>
      <c r="Q548" s="220"/>
      <c r="R548" s="220"/>
      <c r="S548" s="220"/>
      <c r="T548" s="221"/>
      <c r="AT548" s="222" t="s">
        <v>152</v>
      </c>
      <c r="AU548" s="222" t="s">
        <v>89</v>
      </c>
      <c r="AV548" s="14" t="s">
        <v>89</v>
      </c>
      <c r="AW548" s="14" t="s">
        <v>33</v>
      </c>
      <c r="AX548" s="14" t="s">
        <v>79</v>
      </c>
      <c r="AY548" s="222" t="s">
        <v>145</v>
      </c>
    </row>
    <row r="549" spans="2:51" s="15" customFormat="1" ht="10.2">
      <c r="B549" s="223"/>
      <c r="C549" s="224"/>
      <c r="D549" s="203" t="s">
        <v>152</v>
      </c>
      <c r="E549" s="225" t="s">
        <v>1</v>
      </c>
      <c r="F549" s="226" t="s">
        <v>156</v>
      </c>
      <c r="G549" s="224"/>
      <c r="H549" s="227">
        <v>70.202</v>
      </c>
      <c r="I549" s="228"/>
      <c r="J549" s="224"/>
      <c r="K549" s="224"/>
      <c r="L549" s="229"/>
      <c r="M549" s="230"/>
      <c r="N549" s="231"/>
      <c r="O549" s="231"/>
      <c r="P549" s="231"/>
      <c r="Q549" s="231"/>
      <c r="R549" s="231"/>
      <c r="S549" s="231"/>
      <c r="T549" s="232"/>
      <c r="AT549" s="233" t="s">
        <v>152</v>
      </c>
      <c r="AU549" s="233" t="s">
        <v>89</v>
      </c>
      <c r="AV549" s="15" t="s">
        <v>96</v>
      </c>
      <c r="AW549" s="15" t="s">
        <v>33</v>
      </c>
      <c r="AX549" s="15" t="s">
        <v>84</v>
      </c>
      <c r="AY549" s="233" t="s">
        <v>145</v>
      </c>
    </row>
    <row r="550" spans="1:65" s="2" customFormat="1" ht="24.15" customHeight="1">
      <c r="A550" s="34"/>
      <c r="B550" s="35"/>
      <c r="C550" s="187" t="s">
        <v>649</v>
      </c>
      <c r="D550" s="187" t="s">
        <v>147</v>
      </c>
      <c r="E550" s="188" t="s">
        <v>650</v>
      </c>
      <c r="F550" s="189" t="s">
        <v>651</v>
      </c>
      <c r="G550" s="190" t="s">
        <v>237</v>
      </c>
      <c r="H550" s="191">
        <v>0.659</v>
      </c>
      <c r="I550" s="192"/>
      <c r="J550" s="193">
        <f>ROUND(I550*H550,2)</f>
        <v>0</v>
      </c>
      <c r="K550" s="194"/>
      <c r="L550" s="39"/>
      <c r="M550" s="195" t="s">
        <v>1</v>
      </c>
      <c r="N550" s="196" t="s">
        <v>44</v>
      </c>
      <c r="O550" s="71"/>
      <c r="P550" s="197">
        <f>O550*H550</f>
        <v>0</v>
      </c>
      <c r="Q550" s="197">
        <v>1.05871</v>
      </c>
      <c r="R550" s="197">
        <f>Q550*H550</f>
        <v>0.69768989</v>
      </c>
      <c r="S550" s="197">
        <v>0</v>
      </c>
      <c r="T550" s="198">
        <f>S550*H550</f>
        <v>0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199" t="s">
        <v>96</v>
      </c>
      <c r="AT550" s="199" t="s">
        <v>147</v>
      </c>
      <c r="AU550" s="199" t="s">
        <v>89</v>
      </c>
      <c r="AY550" s="17" t="s">
        <v>145</v>
      </c>
      <c r="BE550" s="200">
        <f>IF(N550="základní",J550,0)</f>
        <v>0</v>
      </c>
      <c r="BF550" s="200">
        <f>IF(N550="snížená",J550,0)</f>
        <v>0</v>
      </c>
      <c r="BG550" s="200">
        <f>IF(N550="zákl. přenesená",J550,0)</f>
        <v>0</v>
      </c>
      <c r="BH550" s="200">
        <f>IF(N550="sníž. přenesená",J550,0)</f>
        <v>0</v>
      </c>
      <c r="BI550" s="200">
        <f>IF(N550="nulová",J550,0)</f>
        <v>0</v>
      </c>
      <c r="BJ550" s="17" t="s">
        <v>84</v>
      </c>
      <c r="BK550" s="200">
        <f>ROUND(I550*H550,2)</f>
        <v>0</v>
      </c>
      <c r="BL550" s="17" t="s">
        <v>96</v>
      </c>
      <c r="BM550" s="199" t="s">
        <v>652</v>
      </c>
    </row>
    <row r="551" spans="2:51" s="13" customFormat="1" ht="10.2">
      <c r="B551" s="201"/>
      <c r="C551" s="202"/>
      <c r="D551" s="203" t="s">
        <v>152</v>
      </c>
      <c r="E551" s="204" t="s">
        <v>1</v>
      </c>
      <c r="F551" s="205" t="s">
        <v>653</v>
      </c>
      <c r="G551" s="202"/>
      <c r="H551" s="204" t="s">
        <v>1</v>
      </c>
      <c r="I551" s="206"/>
      <c r="J551" s="202"/>
      <c r="K551" s="202"/>
      <c r="L551" s="207"/>
      <c r="M551" s="208"/>
      <c r="N551" s="209"/>
      <c r="O551" s="209"/>
      <c r="P551" s="209"/>
      <c r="Q551" s="209"/>
      <c r="R551" s="209"/>
      <c r="S551" s="209"/>
      <c r="T551" s="210"/>
      <c r="AT551" s="211" t="s">
        <v>152</v>
      </c>
      <c r="AU551" s="211" t="s">
        <v>89</v>
      </c>
      <c r="AV551" s="13" t="s">
        <v>84</v>
      </c>
      <c r="AW551" s="13" t="s">
        <v>33</v>
      </c>
      <c r="AX551" s="13" t="s">
        <v>79</v>
      </c>
      <c r="AY551" s="211" t="s">
        <v>145</v>
      </c>
    </row>
    <row r="552" spans="2:51" s="14" customFormat="1" ht="10.2">
      <c r="B552" s="212"/>
      <c r="C552" s="213"/>
      <c r="D552" s="203" t="s">
        <v>152</v>
      </c>
      <c r="E552" s="214" t="s">
        <v>1</v>
      </c>
      <c r="F552" s="215" t="s">
        <v>654</v>
      </c>
      <c r="G552" s="213"/>
      <c r="H552" s="216">
        <v>0.567</v>
      </c>
      <c r="I552" s="217"/>
      <c r="J552" s="213"/>
      <c r="K552" s="213"/>
      <c r="L552" s="218"/>
      <c r="M552" s="219"/>
      <c r="N552" s="220"/>
      <c r="O552" s="220"/>
      <c r="P552" s="220"/>
      <c r="Q552" s="220"/>
      <c r="R552" s="220"/>
      <c r="S552" s="220"/>
      <c r="T552" s="221"/>
      <c r="AT552" s="222" t="s">
        <v>152</v>
      </c>
      <c r="AU552" s="222" t="s">
        <v>89</v>
      </c>
      <c r="AV552" s="14" t="s">
        <v>89</v>
      </c>
      <c r="AW552" s="14" t="s">
        <v>33</v>
      </c>
      <c r="AX552" s="14" t="s">
        <v>79</v>
      </c>
      <c r="AY552" s="222" t="s">
        <v>145</v>
      </c>
    </row>
    <row r="553" spans="2:51" s="14" customFormat="1" ht="10.2">
      <c r="B553" s="212"/>
      <c r="C553" s="213"/>
      <c r="D553" s="203" t="s">
        <v>152</v>
      </c>
      <c r="E553" s="214" t="s">
        <v>1</v>
      </c>
      <c r="F553" s="215" t="s">
        <v>655</v>
      </c>
      <c r="G553" s="213"/>
      <c r="H553" s="216">
        <v>0.092</v>
      </c>
      <c r="I553" s="217"/>
      <c r="J553" s="213"/>
      <c r="K553" s="213"/>
      <c r="L553" s="218"/>
      <c r="M553" s="219"/>
      <c r="N553" s="220"/>
      <c r="O553" s="220"/>
      <c r="P553" s="220"/>
      <c r="Q553" s="220"/>
      <c r="R553" s="220"/>
      <c r="S553" s="220"/>
      <c r="T553" s="221"/>
      <c r="AT553" s="222" t="s">
        <v>152</v>
      </c>
      <c r="AU553" s="222" t="s">
        <v>89</v>
      </c>
      <c r="AV553" s="14" t="s">
        <v>89</v>
      </c>
      <c r="AW553" s="14" t="s">
        <v>33</v>
      </c>
      <c r="AX553" s="14" t="s">
        <v>79</v>
      </c>
      <c r="AY553" s="222" t="s">
        <v>145</v>
      </c>
    </row>
    <row r="554" spans="2:51" s="15" customFormat="1" ht="10.2">
      <c r="B554" s="223"/>
      <c r="C554" s="224"/>
      <c r="D554" s="203" t="s">
        <v>152</v>
      </c>
      <c r="E554" s="225" t="s">
        <v>1</v>
      </c>
      <c r="F554" s="226" t="s">
        <v>156</v>
      </c>
      <c r="G554" s="224"/>
      <c r="H554" s="227">
        <v>0.659</v>
      </c>
      <c r="I554" s="228"/>
      <c r="J554" s="224"/>
      <c r="K554" s="224"/>
      <c r="L554" s="229"/>
      <c r="M554" s="230"/>
      <c r="N554" s="231"/>
      <c r="O554" s="231"/>
      <c r="P554" s="231"/>
      <c r="Q554" s="231"/>
      <c r="R554" s="231"/>
      <c r="S554" s="231"/>
      <c r="T554" s="232"/>
      <c r="AT554" s="233" t="s">
        <v>152</v>
      </c>
      <c r="AU554" s="233" t="s">
        <v>89</v>
      </c>
      <c r="AV554" s="15" t="s">
        <v>96</v>
      </c>
      <c r="AW554" s="15" t="s">
        <v>33</v>
      </c>
      <c r="AX554" s="15" t="s">
        <v>84</v>
      </c>
      <c r="AY554" s="233" t="s">
        <v>145</v>
      </c>
    </row>
    <row r="555" spans="1:65" s="2" customFormat="1" ht="16.5" customHeight="1">
      <c r="A555" s="34"/>
      <c r="B555" s="35"/>
      <c r="C555" s="187" t="s">
        <v>656</v>
      </c>
      <c r="D555" s="187" t="s">
        <v>147</v>
      </c>
      <c r="E555" s="188" t="s">
        <v>657</v>
      </c>
      <c r="F555" s="189" t="s">
        <v>658</v>
      </c>
      <c r="G555" s="190" t="s">
        <v>150</v>
      </c>
      <c r="H555" s="191">
        <v>10.826</v>
      </c>
      <c r="I555" s="192"/>
      <c r="J555" s="193">
        <f>ROUND(I555*H555,2)</f>
        <v>0</v>
      </c>
      <c r="K555" s="194"/>
      <c r="L555" s="39"/>
      <c r="M555" s="195" t="s">
        <v>1</v>
      </c>
      <c r="N555" s="196" t="s">
        <v>44</v>
      </c>
      <c r="O555" s="71"/>
      <c r="P555" s="197">
        <f>O555*H555</f>
        <v>0</v>
      </c>
      <c r="Q555" s="197">
        <v>2.4534</v>
      </c>
      <c r="R555" s="197">
        <f>Q555*H555</f>
        <v>26.5605084</v>
      </c>
      <c r="S555" s="197">
        <v>0</v>
      </c>
      <c r="T555" s="198">
        <f>S555*H555</f>
        <v>0</v>
      </c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R555" s="199" t="s">
        <v>96</v>
      </c>
      <c r="AT555" s="199" t="s">
        <v>147</v>
      </c>
      <c r="AU555" s="199" t="s">
        <v>89</v>
      </c>
      <c r="AY555" s="17" t="s">
        <v>145</v>
      </c>
      <c r="BE555" s="200">
        <f>IF(N555="základní",J555,0)</f>
        <v>0</v>
      </c>
      <c r="BF555" s="200">
        <f>IF(N555="snížená",J555,0)</f>
        <v>0</v>
      </c>
      <c r="BG555" s="200">
        <f>IF(N555="zákl. přenesená",J555,0)</f>
        <v>0</v>
      </c>
      <c r="BH555" s="200">
        <f>IF(N555="sníž. přenesená",J555,0)</f>
        <v>0</v>
      </c>
      <c r="BI555" s="200">
        <f>IF(N555="nulová",J555,0)</f>
        <v>0</v>
      </c>
      <c r="BJ555" s="17" t="s">
        <v>84</v>
      </c>
      <c r="BK555" s="200">
        <f>ROUND(I555*H555,2)</f>
        <v>0</v>
      </c>
      <c r="BL555" s="17" t="s">
        <v>96</v>
      </c>
      <c r="BM555" s="199" t="s">
        <v>659</v>
      </c>
    </row>
    <row r="556" spans="2:51" s="13" customFormat="1" ht="10.2">
      <c r="B556" s="201"/>
      <c r="C556" s="202"/>
      <c r="D556" s="203" t="s">
        <v>152</v>
      </c>
      <c r="E556" s="204" t="s">
        <v>1</v>
      </c>
      <c r="F556" s="205" t="s">
        <v>164</v>
      </c>
      <c r="G556" s="202"/>
      <c r="H556" s="204" t="s">
        <v>1</v>
      </c>
      <c r="I556" s="206"/>
      <c r="J556" s="202"/>
      <c r="K556" s="202"/>
      <c r="L556" s="207"/>
      <c r="M556" s="208"/>
      <c r="N556" s="209"/>
      <c r="O556" s="209"/>
      <c r="P556" s="209"/>
      <c r="Q556" s="209"/>
      <c r="R556" s="209"/>
      <c r="S556" s="209"/>
      <c r="T556" s="210"/>
      <c r="AT556" s="211" t="s">
        <v>152</v>
      </c>
      <c r="AU556" s="211" t="s">
        <v>89</v>
      </c>
      <c r="AV556" s="13" t="s">
        <v>84</v>
      </c>
      <c r="AW556" s="13" t="s">
        <v>33</v>
      </c>
      <c r="AX556" s="13" t="s">
        <v>79</v>
      </c>
      <c r="AY556" s="211" t="s">
        <v>145</v>
      </c>
    </row>
    <row r="557" spans="2:51" s="14" customFormat="1" ht="10.2">
      <c r="B557" s="212"/>
      <c r="C557" s="213"/>
      <c r="D557" s="203" t="s">
        <v>152</v>
      </c>
      <c r="E557" s="214" t="s">
        <v>1</v>
      </c>
      <c r="F557" s="215" t="s">
        <v>660</v>
      </c>
      <c r="G557" s="213"/>
      <c r="H557" s="216">
        <v>10.826</v>
      </c>
      <c r="I557" s="217"/>
      <c r="J557" s="213"/>
      <c r="K557" s="213"/>
      <c r="L557" s="218"/>
      <c r="M557" s="219"/>
      <c r="N557" s="220"/>
      <c r="O557" s="220"/>
      <c r="P557" s="220"/>
      <c r="Q557" s="220"/>
      <c r="R557" s="220"/>
      <c r="S557" s="220"/>
      <c r="T557" s="221"/>
      <c r="AT557" s="222" t="s">
        <v>152</v>
      </c>
      <c r="AU557" s="222" t="s">
        <v>89</v>
      </c>
      <c r="AV557" s="14" t="s">
        <v>89</v>
      </c>
      <c r="AW557" s="14" t="s">
        <v>33</v>
      </c>
      <c r="AX557" s="14" t="s">
        <v>79</v>
      </c>
      <c r="AY557" s="222" t="s">
        <v>145</v>
      </c>
    </row>
    <row r="558" spans="2:51" s="15" customFormat="1" ht="10.2">
      <c r="B558" s="223"/>
      <c r="C558" s="224"/>
      <c r="D558" s="203" t="s">
        <v>152</v>
      </c>
      <c r="E558" s="225" t="s">
        <v>1</v>
      </c>
      <c r="F558" s="226" t="s">
        <v>156</v>
      </c>
      <c r="G558" s="224"/>
      <c r="H558" s="227">
        <v>10.826</v>
      </c>
      <c r="I558" s="228"/>
      <c r="J558" s="224"/>
      <c r="K558" s="224"/>
      <c r="L558" s="229"/>
      <c r="M558" s="230"/>
      <c r="N558" s="231"/>
      <c r="O558" s="231"/>
      <c r="P558" s="231"/>
      <c r="Q558" s="231"/>
      <c r="R558" s="231"/>
      <c r="S558" s="231"/>
      <c r="T558" s="232"/>
      <c r="AT558" s="233" t="s">
        <v>152</v>
      </c>
      <c r="AU558" s="233" t="s">
        <v>89</v>
      </c>
      <c r="AV558" s="15" t="s">
        <v>96</v>
      </c>
      <c r="AW558" s="15" t="s">
        <v>33</v>
      </c>
      <c r="AX558" s="15" t="s">
        <v>84</v>
      </c>
      <c r="AY558" s="233" t="s">
        <v>145</v>
      </c>
    </row>
    <row r="559" spans="1:65" s="2" customFormat="1" ht="16.5" customHeight="1">
      <c r="A559" s="34"/>
      <c r="B559" s="35"/>
      <c r="C559" s="187" t="s">
        <v>661</v>
      </c>
      <c r="D559" s="187" t="s">
        <v>147</v>
      </c>
      <c r="E559" s="188" t="s">
        <v>662</v>
      </c>
      <c r="F559" s="189" t="s">
        <v>663</v>
      </c>
      <c r="G559" s="190" t="s">
        <v>255</v>
      </c>
      <c r="H559" s="191">
        <v>57.34</v>
      </c>
      <c r="I559" s="192"/>
      <c r="J559" s="193">
        <f>ROUND(I559*H559,2)</f>
        <v>0</v>
      </c>
      <c r="K559" s="194"/>
      <c r="L559" s="39"/>
      <c r="M559" s="195" t="s">
        <v>1</v>
      </c>
      <c r="N559" s="196" t="s">
        <v>44</v>
      </c>
      <c r="O559" s="71"/>
      <c r="P559" s="197">
        <f>O559*H559</f>
        <v>0</v>
      </c>
      <c r="Q559" s="197">
        <v>0.00519</v>
      </c>
      <c r="R559" s="197">
        <f>Q559*H559</f>
        <v>0.29759460000000004</v>
      </c>
      <c r="S559" s="197">
        <v>0</v>
      </c>
      <c r="T559" s="198">
        <f>S559*H559</f>
        <v>0</v>
      </c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R559" s="199" t="s">
        <v>96</v>
      </c>
      <c r="AT559" s="199" t="s">
        <v>147</v>
      </c>
      <c r="AU559" s="199" t="s">
        <v>89</v>
      </c>
      <c r="AY559" s="17" t="s">
        <v>145</v>
      </c>
      <c r="BE559" s="200">
        <f>IF(N559="základní",J559,0)</f>
        <v>0</v>
      </c>
      <c r="BF559" s="200">
        <f>IF(N559="snížená",J559,0)</f>
        <v>0</v>
      </c>
      <c r="BG559" s="200">
        <f>IF(N559="zákl. přenesená",J559,0)</f>
        <v>0</v>
      </c>
      <c r="BH559" s="200">
        <f>IF(N559="sníž. přenesená",J559,0)</f>
        <v>0</v>
      </c>
      <c r="BI559" s="200">
        <f>IF(N559="nulová",J559,0)</f>
        <v>0</v>
      </c>
      <c r="BJ559" s="17" t="s">
        <v>84</v>
      </c>
      <c r="BK559" s="200">
        <f>ROUND(I559*H559,2)</f>
        <v>0</v>
      </c>
      <c r="BL559" s="17" t="s">
        <v>96</v>
      </c>
      <c r="BM559" s="199" t="s">
        <v>664</v>
      </c>
    </row>
    <row r="560" spans="2:51" s="13" customFormat="1" ht="10.2">
      <c r="B560" s="201"/>
      <c r="C560" s="202"/>
      <c r="D560" s="203" t="s">
        <v>152</v>
      </c>
      <c r="E560" s="204" t="s">
        <v>1</v>
      </c>
      <c r="F560" s="205" t="s">
        <v>164</v>
      </c>
      <c r="G560" s="202"/>
      <c r="H560" s="204" t="s">
        <v>1</v>
      </c>
      <c r="I560" s="206"/>
      <c r="J560" s="202"/>
      <c r="K560" s="202"/>
      <c r="L560" s="207"/>
      <c r="M560" s="208"/>
      <c r="N560" s="209"/>
      <c r="O560" s="209"/>
      <c r="P560" s="209"/>
      <c r="Q560" s="209"/>
      <c r="R560" s="209"/>
      <c r="S560" s="209"/>
      <c r="T560" s="210"/>
      <c r="AT560" s="211" t="s">
        <v>152</v>
      </c>
      <c r="AU560" s="211" t="s">
        <v>89</v>
      </c>
      <c r="AV560" s="13" t="s">
        <v>84</v>
      </c>
      <c r="AW560" s="13" t="s">
        <v>33</v>
      </c>
      <c r="AX560" s="13" t="s">
        <v>79</v>
      </c>
      <c r="AY560" s="211" t="s">
        <v>145</v>
      </c>
    </row>
    <row r="561" spans="2:51" s="14" customFormat="1" ht="10.2">
      <c r="B561" s="212"/>
      <c r="C561" s="213"/>
      <c r="D561" s="203" t="s">
        <v>152</v>
      </c>
      <c r="E561" s="214" t="s">
        <v>1</v>
      </c>
      <c r="F561" s="215" t="s">
        <v>665</v>
      </c>
      <c r="G561" s="213"/>
      <c r="H561" s="216">
        <v>57.34</v>
      </c>
      <c r="I561" s="217"/>
      <c r="J561" s="213"/>
      <c r="K561" s="213"/>
      <c r="L561" s="218"/>
      <c r="M561" s="219"/>
      <c r="N561" s="220"/>
      <c r="O561" s="220"/>
      <c r="P561" s="220"/>
      <c r="Q561" s="220"/>
      <c r="R561" s="220"/>
      <c r="S561" s="220"/>
      <c r="T561" s="221"/>
      <c r="AT561" s="222" t="s">
        <v>152</v>
      </c>
      <c r="AU561" s="222" t="s">
        <v>89</v>
      </c>
      <c r="AV561" s="14" t="s">
        <v>89</v>
      </c>
      <c r="AW561" s="14" t="s">
        <v>33</v>
      </c>
      <c r="AX561" s="14" t="s">
        <v>79</v>
      </c>
      <c r="AY561" s="222" t="s">
        <v>145</v>
      </c>
    </row>
    <row r="562" spans="2:51" s="15" customFormat="1" ht="10.2">
      <c r="B562" s="223"/>
      <c r="C562" s="224"/>
      <c r="D562" s="203" t="s">
        <v>152</v>
      </c>
      <c r="E562" s="225" t="s">
        <v>1</v>
      </c>
      <c r="F562" s="226" t="s">
        <v>156</v>
      </c>
      <c r="G562" s="224"/>
      <c r="H562" s="227">
        <v>57.34</v>
      </c>
      <c r="I562" s="228"/>
      <c r="J562" s="224"/>
      <c r="K562" s="224"/>
      <c r="L562" s="229"/>
      <c r="M562" s="230"/>
      <c r="N562" s="231"/>
      <c r="O562" s="231"/>
      <c r="P562" s="231"/>
      <c r="Q562" s="231"/>
      <c r="R562" s="231"/>
      <c r="S562" s="231"/>
      <c r="T562" s="232"/>
      <c r="AT562" s="233" t="s">
        <v>152</v>
      </c>
      <c r="AU562" s="233" t="s">
        <v>89</v>
      </c>
      <c r="AV562" s="15" t="s">
        <v>96</v>
      </c>
      <c r="AW562" s="15" t="s">
        <v>33</v>
      </c>
      <c r="AX562" s="15" t="s">
        <v>84</v>
      </c>
      <c r="AY562" s="233" t="s">
        <v>145</v>
      </c>
    </row>
    <row r="563" spans="1:65" s="2" customFormat="1" ht="16.5" customHeight="1">
      <c r="A563" s="34"/>
      <c r="B563" s="35"/>
      <c r="C563" s="187" t="s">
        <v>666</v>
      </c>
      <c r="D563" s="187" t="s">
        <v>147</v>
      </c>
      <c r="E563" s="188" t="s">
        <v>667</v>
      </c>
      <c r="F563" s="189" t="s">
        <v>668</v>
      </c>
      <c r="G563" s="190" t="s">
        <v>255</v>
      </c>
      <c r="H563" s="191">
        <v>57.34</v>
      </c>
      <c r="I563" s="192"/>
      <c r="J563" s="193">
        <f>ROUND(I563*H563,2)</f>
        <v>0</v>
      </c>
      <c r="K563" s="194"/>
      <c r="L563" s="39"/>
      <c r="M563" s="195" t="s">
        <v>1</v>
      </c>
      <c r="N563" s="196" t="s">
        <v>44</v>
      </c>
      <c r="O563" s="71"/>
      <c r="P563" s="197">
        <f>O563*H563</f>
        <v>0</v>
      </c>
      <c r="Q563" s="197">
        <v>0</v>
      </c>
      <c r="R563" s="197">
        <f>Q563*H563</f>
        <v>0</v>
      </c>
      <c r="S563" s="197">
        <v>0</v>
      </c>
      <c r="T563" s="198">
        <f>S563*H563</f>
        <v>0</v>
      </c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R563" s="199" t="s">
        <v>96</v>
      </c>
      <c r="AT563" s="199" t="s">
        <v>147</v>
      </c>
      <c r="AU563" s="199" t="s">
        <v>89</v>
      </c>
      <c r="AY563" s="17" t="s">
        <v>145</v>
      </c>
      <c r="BE563" s="200">
        <f>IF(N563="základní",J563,0)</f>
        <v>0</v>
      </c>
      <c r="BF563" s="200">
        <f>IF(N563="snížená",J563,0)</f>
        <v>0</v>
      </c>
      <c r="BG563" s="200">
        <f>IF(N563="zákl. přenesená",J563,0)</f>
        <v>0</v>
      </c>
      <c r="BH563" s="200">
        <f>IF(N563="sníž. přenesená",J563,0)</f>
        <v>0</v>
      </c>
      <c r="BI563" s="200">
        <f>IF(N563="nulová",J563,0)</f>
        <v>0</v>
      </c>
      <c r="BJ563" s="17" t="s">
        <v>84</v>
      </c>
      <c r="BK563" s="200">
        <f>ROUND(I563*H563,2)</f>
        <v>0</v>
      </c>
      <c r="BL563" s="17" t="s">
        <v>96</v>
      </c>
      <c r="BM563" s="199" t="s">
        <v>669</v>
      </c>
    </row>
    <row r="564" spans="2:51" s="14" customFormat="1" ht="10.2">
      <c r="B564" s="212"/>
      <c r="C564" s="213"/>
      <c r="D564" s="203" t="s">
        <v>152</v>
      </c>
      <c r="E564" s="214" t="s">
        <v>1</v>
      </c>
      <c r="F564" s="215" t="s">
        <v>670</v>
      </c>
      <c r="G564" s="213"/>
      <c r="H564" s="216">
        <v>57.34</v>
      </c>
      <c r="I564" s="217"/>
      <c r="J564" s="213"/>
      <c r="K564" s="213"/>
      <c r="L564" s="218"/>
      <c r="M564" s="219"/>
      <c r="N564" s="220"/>
      <c r="O564" s="220"/>
      <c r="P564" s="220"/>
      <c r="Q564" s="220"/>
      <c r="R564" s="220"/>
      <c r="S564" s="220"/>
      <c r="T564" s="221"/>
      <c r="AT564" s="222" t="s">
        <v>152</v>
      </c>
      <c r="AU564" s="222" t="s">
        <v>89</v>
      </c>
      <c r="AV564" s="14" t="s">
        <v>89</v>
      </c>
      <c r="AW564" s="14" t="s">
        <v>33</v>
      </c>
      <c r="AX564" s="14" t="s">
        <v>79</v>
      </c>
      <c r="AY564" s="222" t="s">
        <v>145</v>
      </c>
    </row>
    <row r="565" spans="2:51" s="15" customFormat="1" ht="10.2">
      <c r="B565" s="223"/>
      <c r="C565" s="224"/>
      <c r="D565" s="203" t="s">
        <v>152</v>
      </c>
      <c r="E565" s="225" t="s">
        <v>1</v>
      </c>
      <c r="F565" s="226" t="s">
        <v>156</v>
      </c>
      <c r="G565" s="224"/>
      <c r="H565" s="227">
        <v>57.34</v>
      </c>
      <c r="I565" s="228"/>
      <c r="J565" s="224"/>
      <c r="K565" s="224"/>
      <c r="L565" s="229"/>
      <c r="M565" s="230"/>
      <c r="N565" s="231"/>
      <c r="O565" s="231"/>
      <c r="P565" s="231"/>
      <c r="Q565" s="231"/>
      <c r="R565" s="231"/>
      <c r="S565" s="231"/>
      <c r="T565" s="232"/>
      <c r="AT565" s="233" t="s">
        <v>152</v>
      </c>
      <c r="AU565" s="233" t="s">
        <v>89</v>
      </c>
      <c r="AV565" s="15" t="s">
        <v>96</v>
      </c>
      <c r="AW565" s="15" t="s">
        <v>33</v>
      </c>
      <c r="AX565" s="15" t="s">
        <v>84</v>
      </c>
      <c r="AY565" s="233" t="s">
        <v>145</v>
      </c>
    </row>
    <row r="566" spans="1:65" s="2" customFormat="1" ht="24.15" customHeight="1">
      <c r="A566" s="34"/>
      <c r="B566" s="35"/>
      <c r="C566" s="187" t="s">
        <v>671</v>
      </c>
      <c r="D566" s="187" t="s">
        <v>147</v>
      </c>
      <c r="E566" s="188" t="s">
        <v>672</v>
      </c>
      <c r="F566" s="189" t="s">
        <v>673</v>
      </c>
      <c r="G566" s="190" t="s">
        <v>237</v>
      </c>
      <c r="H566" s="191">
        <v>0.262</v>
      </c>
      <c r="I566" s="192"/>
      <c r="J566" s="193">
        <f>ROUND(I566*H566,2)</f>
        <v>0</v>
      </c>
      <c r="K566" s="194"/>
      <c r="L566" s="39"/>
      <c r="M566" s="195" t="s">
        <v>1</v>
      </c>
      <c r="N566" s="196" t="s">
        <v>44</v>
      </c>
      <c r="O566" s="71"/>
      <c r="P566" s="197">
        <f>O566*H566</f>
        <v>0</v>
      </c>
      <c r="Q566" s="197">
        <v>1.05256</v>
      </c>
      <c r="R566" s="197">
        <f>Q566*H566</f>
        <v>0.27577071999999997</v>
      </c>
      <c r="S566" s="197">
        <v>0</v>
      </c>
      <c r="T566" s="198">
        <f>S566*H566</f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199" t="s">
        <v>96</v>
      </c>
      <c r="AT566" s="199" t="s">
        <v>147</v>
      </c>
      <c r="AU566" s="199" t="s">
        <v>89</v>
      </c>
      <c r="AY566" s="17" t="s">
        <v>145</v>
      </c>
      <c r="BE566" s="200">
        <f>IF(N566="základní",J566,0)</f>
        <v>0</v>
      </c>
      <c r="BF566" s="200">
        <f>IF(N566="snížená",J566,0)</f>
        <v>0</v>
      </c>
      <c r="BG566" s="200">
        <f>IF(N566="zákl. přenesená",J566,0)</f>
        <v>0</v>
      </c>
      <c r="BH566" s="200">
        <f>IF(N566="sníž. přenesená",J566,0)</f>
        <v>0</v>
      </c>
      <c r="BI566" s="200">
        <f>IF(N566="nulová",J566,0)</f>
        <v>0</v>
      </c>
      <c r="BJ566" s="17" t="s">
        <v>84</v>
      </c>
      <c r="BK566" s="200">
        <f>ROUND(I566*H566,2)</f>
        <v>0</v>
      </c>
      <c r="BL566" s="17" t="s">
        <v>96</v>
      </c>
      <c r="BM566" s="199" t="s">
        <v>674</v>
      </c>
    </row>
    <row r="567" spans="2:51" s="13" customFormat="1" ht="10.2">
      <c r="B567" s="201"/>
      <c r="C567" s="202"/>
      <c r="D567" s="203" t="s">
        <v>152</v>
      </c>
      <c r="E567" s="204" t="s">
        <v>1</v>
      </c>
      <c r="F567" s="205" t="s">
        <v>653</v>
      </c>
      <c r="G567" s="202"/>
      <c r="H567" s="204" t="s">
        <v>1</v>
      </c>
      <c r="I567" s="206"/>
      <c r="J567" s="202"/>
      <c r="K567" s="202"/>
      <c r="L567" s="207"/>
      <c r="M567" s="208"/>
      <c r="N567" s="209"/>
      <c r="O567" s="209"/>
      <c r="P567" s="209"/>
      <c r="Q567" s="209"/>
      <c r="R567" s="209"/>
      <c r="S567" s="209"/>
      <c r="T567" s="210"/>
      <c r="AT567" s="211" t="s">
        <v>152</v>
      </c>
      <c r="AU567" s="211" t="s">
        <v>89</v>
      </c>
      <c r="AV567" s="13" t="s">
        <v>84</v>
      </c>
      <c r="AW567" s="13" t="s">
        <v>33</v>
      </c>
      <c r="AX567" s="13" t="s">
        <v>79</v>
      </c>
      <c r="AY567" s="211" t="s">
        <v>145</v>
      </c>
    </row>
    <row r="568" spans="2:51" s="14" customFormat="1" ht="10.2">
      <c r="B568" s="212"/>
      <c r="C568" s="213"/>
      <c r="D568" s="203" t="s">
        <v>152</v>
      </c>
      <c r="E568" s="214" t="s">
        <v>1</v>
      </c>
      <c r="F568" s="215" t="s">
        <v>675</v>
      </c>
      <c r="G568" s="213"/>
      <c r="H568" s="216">
        <v>0.173</v>
      </c>
      <c r="I568" s="217"/>
      <c r="J568" s="213"/>
      <c r="K568" s="213"/>
      <c r="L568" s="218"/>
      <c r="M568" s="219"/>
      <c r="N568" s="220"/>
      <c r="O568" s="220"/>
      <c r="P568" s="220"/>
      <c r="Q568" s="220"/>
      <c r="R568" s="220"/>
      <c r="S568" s="220"/>
      <c r="T568" s="221"/>
      <c r="AT568" s="222" t="s">
        <v>152</v>
      </c>
      <c r="AU568" s="222" t="s">
        <v>89</v>
      </c>
      <c r="AV568" s="14" t="s">
        <v>89</v>
      </c>
      <c r="AW568" s="14" t="s">
        <v>33</v>
      </c>
      <c r="AX568" s="14" t="s">
        <v>79</v>
      </c>
      <c r="AY568" s="222" t="s">
        <v>145</v>
      </c>
    </row>
    <row r="569" spans="2:51" s="14" customFormat="1" ht="10.2">
      <c r="B569" s="212"/>
      <c r="C569" s="213"/>
      <c r="D569" s="203" t="s">
        <v>152</v>
      </c>
      <c r="E569" s="214" t="s">
        <v>1</v>
      </c>
      <c r="F569" s="215" t="s">
        <v>676</v>
      </c>
      <c r="G569" s="213"/>
      <c r="H569" s="216">
        <v>0.089</v>
      </c>
      <c r="I569" s="217"/>
      <c r="J569" s="213"/>
      <c r="K569" s="213"/>
      <c r="L569" s="218"/>
      <c r="M569" s="219"/>
      <c r="N569" s="220"/>
      <c r="O569" s="220"/>
      <c r="P569" s="220"/>
      <c r="Q569" s="220"/>
      <c r="R569" s="220"/>
      <c r="S569" s="220"/>
      <c r="T569" s="221"/>
      <c r="AT569" s="222" t="s">
        <v>152</v>
      </c>
      <c r="AU569" s="222" t="s">
        <v>89</v>
      </c>
      <c r="AV569" s="14" t="s">
        <v>89</v>
      </c>
      <c r="AW569" s="14" t="s">
        <v>33</v>
      </c>
      <c r="AX569" s="14" t="s">
        <v>79</v>
      </c>
      <c r="AY569" s="222" t="s">
        <v>145</v>
      </c>
    </row>
    <row r="570" spans="2:51" s="15" customFormat="1" ht="10.2">
      <c r="B570" s="223"/>
      <c r="C570" s="224"/>
      <c r="D570" s="203" t="s">
        <v>152</v>
      </c>
      <c r="E570" s="225" t="s">
        <v>1</v>
      </c>
      <c r="F570" s="226" t="s">
        <v>156</v>
      </c>
      <c r="G570" s="224"/>
      <c r="H570" s="227">
        <v>0.262</v>
      </c>
      <c r="I570" s="228"/>
      <c r="J570" s="224"/>
      <c r="K570" s="224"/>
      <c r="L570" s="229"/>
      <c r="M570" s="230"/>
      <c r="N570" s="231"/>
      <c r="O570" s="231"/>
      <c r="P570" s="231"/>
      <c r="Q570" s="231"/>
      <c r="R570" s="231"/>
      <c r="S570" s="231"/>
      <c r="T570" s="232"/>
      <c r="AT570" s="233" t="s">
        <v>152</v>
      </c>
      <c r="AU570" s="233" t="s">
        <v>89</v>
      </c>
      <c r="AV570" s="15" t="s">
        <v>96</v>
      </c>
      <c r="AW570" s="15" t="s">
        <v>33</v>
      </c>
      <c r="AX570" s="15" t="s">
        <v>84</v>
      </c>
      <c r="AY570" s="233" t="s">
        <v>145</v>
      </c>
    </row>
    <row r="571" spans="1:65" s="2" customFormat="1" ht="16.5" customHeight="1">
      <c r="A571" s="34"/>
      <c r="B571" s="35"/>
      <c r="C571" s="187" t="s">
        <v>677</v>
      </c>
      <c r="D571" s="187" t="s">
        <v>147</v>
      </c>
      <c r="E571" s="188" t="s">
        <v>455</v>
      </c>
      <c r="F571" s="189" t="s">
        <v>456</v>
      </c>
      <c r="G571" s="190" t="s">
        <v>255</v>
      </c>
      <c r="H571" s="191">
        <v>13.971</v>
      </c>
      <c r="I571" s="192"/>
      <c r="J571" s="193">
        <f>ROUND(I571*H571,2)</f>
        <v>0</v>
      </c>
      <c r="K571" s="194"/>
      <c r="L571" s="39"/>
      <c r="M571" s="195" t="s">
        <v>1</v>
      </c>
      <c r="N571" s="196" t="s">
        <v>44</v>
      </c>
      <c r="O571" s="71"/>
      <c r="P571" s="197">
        <f>O571*H571</f>
        <v>0</v>
      </c>
      <c r="Q571" s="197">
        <v>0</v>
      </c>
      <c r="R571" s="197">
        <f>Q571*H571</f>
        <v>0</v>
      </c>
      <c r="S571" s="197">
        <v>0</v>
      </c>
      <c r="T571" s="198">
        <f>S571*H571</f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199" t="s">
        <v>96</v>
      </c>
      <c r="AT571" s="199" t="s">
        <v>147</v>
      </c>
      <c r="AU571" s="199" t="s">
        <v>89</v>
      </c>
      <c r="AY571" s="17" t="s">
        <v>145</v>
      </c>
      <c r="BE571" s="200">
        <f>IF(N571="základní",J571,0)</f>
        <v>0</v>
      </c>
      <c r="BF571" s="200">
        <f>IF(N571="snížená",J571,0)</f>
        <v>0</v>
      </c>
      <c r="BG571" s="200">
        <f>IF(N571="zákl. přenesená",J571,0)</f>
        <v>0</v>
      </c>
      <c r="BH571" s="200">
        <f>IF(N571="sníž. přenesená",J571,0)</f>
        <v>0</v>
      </c>
      <c r="BI571" s="200">
        <f>IF(N571="nulová",J571,0)</f>
        <v>0</v>
      </c>
      <c r="BJ571" s="17" t="s">
        <v>84</v>
      </c>
      <c r="BK571" s="200">
        <f>ROUND(I571*H571,2)</f>
        <v>0</v>
      </c>
      <c r="BL571" s="17" t="s">
        <v>96</v>
      </c>
      <c r="BM571" s="199" t="s">
        <v>678</v>
      </c>
    </row>
    <row r="572" spans="2:51" s="13" customFormat="1" ht="10.2">
      <c r="B572" s="201"/>
      <c r="C572" s="202"/>
      <c r="D572" s="203" t="s">
        <v>152</v>
      </c>
      <c r="E572" s="204" t="s">
        <v>1</v>
      </c>
      <c r="F572" s="205" t="s">
        <v>164</v>
      </c>
      <c r="G572" s="202"/>
      <c r="H572" s="204" t="s">
        <v>1</v>
      </c>
      <c r="I572" s="206"/>
      <c r="J572" s="202"/>
      <c r="K572" s="202"/>
      <c r="L572" s="207"/>
      <c r="M572" s="208"/>
      <c r="N572" s="209"/>
      <c r="O572" s="209"/>
      <c r="P572" s="209"/>
      <c r="Q572" s="209"/>
      <c r="R572" s="209"/>
      <c r="S572" s="209"/>
      <c r="T572" s="210"/>
      <c r="AT572" s="211" t="s">
        <v>152</v>
      </c>
      <c r="AU572" s="211" t="s">
        <v>89</v>
      </c>
      <c r="AV572" s="13" t="s">
        <v>84</v>
      </c>
      <c r="AW572" s="13" t="s">
        <v>33</v>
      </c>
      <c r="AX572" s="13" t="s">
        <v>79</v>
      </c>
      <c r="AY572" s="211" t="s">
        <v>145</v>
      </c>
    </row>
    <row r="573" spans="2:51" s="14" customFormat="1" ht="10.2">
      <c r="B573" s="212"/>
      <c r="C573" s="213"/>
      <c r="D573" s="203" t="s">
        <v>152</v>
      </c>
      <c r="E573" s="214" t="s">
        <v>1</v>
      </c>
      <c r="F573" s="215" t="s">
        <v>679</v>
      </c>
      <c r="G573" s="213"/>
      <c r="H573" s="216">
        <v>13.971</v>
      </c>
      <c r="I573" s="217"/>
      <c r="J573" s="213"/>
      <c r="K573" s="213"/>
      <c r="L573" s="218"/>
      <c r="M573" s="219"/>
      <c r="N573" s="220"/>
      <c r="O573" s="220"/>
      <c r="P573" s="220"/>
      <c r="Q573" s="220"/>
      <c r="R573" s="220"/>
      <c r="S573" s="220"/>
      <c r="T573" s="221"/>
      <c r="AT573" s="222" t="s">
        <v>152</v>
      </c>
      <c r="AU573" s="222" t="s">
        <v>89</v>
      </c>
      <c r="AV573" s="14" t="s">
        <v>89</v>
      </c>
      <c r="AW573" s="14" t="s">
        <v>33</v>
      </c>
      <c r="AX573" s="14" t="s">
        <v>79</v>
      </c>
      <c r="AY573" s="222" t="s">
        <v>145</v>
      </c>
    </row>
    <row r="574" spans="2:51" s="15" customFormat="1" ht="10.2">
      <c r="B574" s="223"/>
      <c r="C574" s="224"/>
      <c r="D574" s="203" t="s">
        <v>152</v>
      </c>
      <c r="E574" s="225" t="s">
        <v>1</v>
      </c>
      <c r="F574" s="226" t="s">
        <v>156</v>
      </c>
      <c r="G574" s="224"/>
      <c r="H574" s="227">
        <v>13.971</v>
      </c>
      <c r="I574" s="228"/>
      <c r="J574" s="224"/>
      <c r="K574" s="224"/>
      <c r="L574" s="229"/>
      <c r="M574" s="230"/>
      <c r="N574" s="231"/>
      <c r="O574" s="231"/>
      <c r="P574" s="231"/>
      <c r="Q574" s="231"/>
      <c r="R574" s="231"/>
      <c r="S574" s="231"/>
      <c r="T574" s="232"/>
      <c r="AT574" s="233" t="s">
        <v>152</v>
      </c>
      <c r="AU574" s="233" t="s">
        <v>89</v>
      </c>
      <c r="AV574" s="15" t="s">
        <v>96</v>
      </c>
      <c r="AW574" s="15" t="s">
        <v>33</v>
      </c>
      <c r="AX574" s="15" t="s">
        <v>84</v>
      </c>
      <c r="AY574" s="233" t="s">
        <v>145</v>
      </c>
    </row>
    <row r="575" spans="1:65" s="2" customFormat="1" ht="24.15" customHeight="1">
      <c r="A575" s="34"/>
      <c r="B575" s="35"/>
      <c r="C575" s="187" t="s">
        <v>680</v>
      </c>
      <c r="D575" s="187" t="s">
        <v>147</v>
      </c>
      <c r="E575" s="188" t="s">
        <v>681</v>
      </c>
      <c r="F575" s="189" t="s">
        <v>682</v>
      </c>
      <c r="G575" s="190" t="s">
        <v>337</v>
      </c>
      <c r="H575" s="191">
        <v>46.57</v>
      </c>
      <c r="I575" s="192"/>
      <c r="J575" s="193">
        <f>ROUND(I575*H575,2)</f>
        <v>0</v>
      </c>
      <c r="K575" s="194"/>
      <c r="L575" s="39"/>
      <c r="M575" s="195" t="s">
        <v>1</v>
      </c>
      <c r="N575" s="196" t="s">
        <v>44</v>
      </c>
      <c r="O575" s="71"/>
      <c r="P575" s="197">
        <f>O575*H575</f>
        <v>0</v>
      </c>
      <c r="Q575" s="197">
        <v>0.13096</v>
      </c>
      <c r="R575" s="197">
        <f>Q575*H575</f>
        <v>6.0988071999999995</v>
      </c>
      <c r="S575" s="197">
        <v>0</v>
      </c>
      <c r="T575" s="198">
        <f>S575*H575</f>
        <v>0</v>
      </c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R575" s="199" t="s">
        <v>96</v>
      </c>
      <c r="AT575" s="199" t="s">
        <v>147</v>
      </c>
      <c r="AU575" s="199" t="s">
        <v>89</v>
      </c>
      <c r="AY575" s="17" t="s">
        <v>145</v>
      </c>
      <c r="BE575" s="200">
        <f>IF(N575="základní",J575,0)</f>
        <v>0</v>
      </c>
      <c r="BF575" s="200">
        <f>IF(N575="snížená",J575,0)</f>
        <v>0</v>
      </c>
      <c r="BG575" s="200">
        <f>IF(N575="zákl. přenesená",J575,0)</f>
        <v>0</v>
      </c>
      <c r="BH575" s="200">
        <f>IF(N575="sníž. přenesená",J575,0)</f>
        <v>0</v>
      </c>
      <c r="BI575" s="200">
        <f>IF(N575="nulová",J575,0)</f>
        <v>0</v>
      </c>
      <c r="BJ575" s="17" t="s">
        <v>84</v>
      </c>
      <c r="BK575" s="200">
        <f>ROUND(I575*H575,2)</f>
        <v>0</v>
      </c>
      <c r="BL575" s="17" t="s">
        <v>96</v>
      </c>
      <c r="BM575" s="199" t="s">
        <v>683</v>
      </c>
    </row>
    <row r="576" spans="2:51" s="13" customFormat="1" ht="10.2">
      <c r="B576" s="201"/>
      <c r="C576" s="202"/>
      <c r="D576" s="203" t="s">
        <v>152</v>
      </c>
      <c r="E576" s="204" t="s">
        <v>1</v>
      </c>
      <c r="F576" s="205" t="s">
        <v>164</v>
      </c>
      <c r="G576" s="202"/>
      <c r="H576" s="204" t="s">
        <v>1</v>
      </c>
      <c r="I576" s="206"/>
      <c r="J576" s="202"/>
      <c r="K576" s="202"/>
      <c r="L576" s="207"/>
      <c r="M576" s="208"/>
      <c r="N576" s="209"/>
      <c r="O576" s="209"/>
      <c r="P576" s="209"/>
      <c r="Q576" s="209"/>
      <c r="R576" s="209"/>
      <c r="S576" s="209"/>
      <c r="T576" s="210"/>
      <c r="AT576" s="211" t="s">
        <v>152</v>
      </c>
      <c r="AU576" s="211" t="s">
        <v>89</v>
      </c>
      <c r="AV576" s="13" t="s">
        <v>84</v>
      </c>
      <c r="AW576" s="13" t="s">
        <v>33</v>
      </c>
      <c r="AX576" s="13" t="s">
        <v>79</v>
      </c>
      <c r="AY576" s="211" t="s">
        <v>145</v>
      </c>
    </row>
    <row r="577" spans="2:51" s="14" customFormat="1" ht="10.2">
      <c r="B577" s="212"/>
      <c r="C577" s="213"/>
      <c r="D577" s="203" t="s">
        <v>152</v>
      </c>
      <c r="E577" s="214" t="s">
        <v>1</v>
      </c>
      <c r="F577" s="215" t="s">
        <v>684</v>
      </c>
      <c r="G577" s="213"/>
      <c r="H577" s="216">
        <v>46.57</v>
      </c>
      <c r="I577" s="217"/>
      <c r="J577" s="213"/>
      <c r="K577" s="213"/>
      <c r="L577" s="218"/>
      <c r="M577" s="219"/>
      <c r="N577" s="220"/>
      <c r="O577" s="220"/>
      <c r="P577" s="220"/>
      <c r="Q577" s="220"/>
      <c r="R577" s="220"/>
      <c r="S577" s="220"/>
      <c r="T577" s="221"/>
      <c r="AT577" s="222" t="s">
        <v>152</v>
      </c>
      <c r="AU577" s="222" t="s">
        <v>89</v>
      </c>
      <c r="AV577" s="14" t="s">
        <v>89</v>
      </c>
      <c r="AW577" s="14" t="s">
        <v>33</v>
      </c>
      <c r="AX577" s="14" t="s">
        <v>79</v>
      </c>
      <c r="AY577" s="222" t="s">
        <v>145</v>
      </c>
    </row>
    <row r="578" spans="2:51" s="15" customFormat="1" ht="10.2">
      <c r="B578" s="223"/>
      <c r="C578" s="224"/>
      <c r="D578" s="203" t="s">
        <v>152</v>
      </c>
      <c r="E578" s="225" t="s">
        <v>1</v>
      </c>
      <c r="F578" s="226" t="s">
        <v>156</v>
      </c>
      <c r="G578" s="224"/>
      <c r="H578" s="227">
        <v>46.57</v>
      </c>
      <c r="I578" s="228"/>
      <c r="J578" s="224"/>
      <c r="K578" s="224"/>
      <c r="L578" s="229"/>
      <c r="M578" s="230"/>
      <c r="N578" s="231"/>
      <c r="O578" s="231"/>
      <c r="P578" s="231"/>
      <c r="Q578" s="231"/>
      <c r="R578" s="231"/>
      <c r="S578" s="231"/>
      <c r="T578" s="232"/>
      <c r="AT578" s="233" t="s">
        <v>152</v>
      </c>
      <c r="AU578" s="233" t="s">
        <v>89</v>
      </c>
      <c r="AV578" s="15" t="s">
        <v>96</v>
      </c>
      <c r="AW578" s="15" t="s">
        <v>33</v>
      </c>
      <c r="AX578" s="15" t="s">
        <v>84</v>
      </c>
      <c r="AY578" s="233" t="s">
        <v>145</v>
      </c>
    </row>
    <row r="579" spans="1:65" s="2" customFormat="1" ht="24.15" customHeight="1">
      <c r="A579" s="34"/>
      <c r="B579" s="35"/>
      <c r="C579" s="234" t="s">
        <v>685</v>
      </c>
      <c r="D579" s="234" t="s">
        <v>247</v>
      </c>
      <c r="E579" s="235" t="s">
        <v>686</v>
      </c>
      <c r="F579" s="236" t="s">
        <v>687</v>
      </c>
      <c r="G579" s="237" t="s">
        <v>688</v>
      </c>
      <c r="H579" s="238">
        <v>169.329</v>
      </c>
      <c r="I579" s="239"/>
      <c r="J579" s="240">
        <f>ROUND(I579*H579,2)</f>
        <v>0</v>
      </c>
      <c r="K579" s="241"/>
      <c r="L579" s="242"/>
      <c r="M579" s="243" t="s">
        <v>1</v>
      </c>
      <c r="N579" s="244" t="s">
        <v>44</v>
      </c>
      <c r="O579" s="71"/>
      <c r="P579" s="197">
        <f>O579*H579</f>
        <v>0</v>
      </c>
      <c r="Q579" s="197">
        <v>0.0095</v>
      </c>
      <c r="R579" s="197">
        <f>Q579*H579</f>
        <v>1.6086255</v>
      </c>
      <c r="S579" s="197">
        <v>0</v>
      </c>
      <c r="T579" s="198">
        <f>S579*H579</f>
        <v>0</v>
      </c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R579" s="199" t="s">
        <v>203</v>
      </c>
      <c r="AT579" s="199" t="s">
        <v>247</v>
      </c>
      <c r="AU579" s="199" t="s">
        <v>89</v>
      </c>
      <c r="AY579" s="17" t="s">
        <v>145</v>
      </c>
      <c r="BE579" s="200">
        <f>IF(N579="základní",J579,0)</f>
        <v>0</v>
      </c>
      <c r="BF579" s="200">
        <f>IF(N579="snížená",J579,0)</f>
        <v>0</v>
      </c>
      <c r="BG579" s="200">
        <f>IF(N579="zákl. přenesená",J579,0)</f>
        <v>0</v>
      </c>
      <c r="BH579" s="200">
        <f>IF(N579="sníž. přenesená",J579,0)</f>
        <v>0</v>
      </c>
      <c r="BI579" s="200">
        <f>IF(N579="nulová",J579,0)</f>
        <v>0</v>
      </c>
      <c r="BJ579" s="17" t="s">
        <v>84</v>
      </c>
      <c r="BK579" s="200">
        <f>ROUND(I579*H579,2)</f>
        <v>0</v>
      </c>
      <c r="BL579" s="17" t="s">
        <v>96</v>
      </c>
      <c r="BM579" s="199" t="s">
        <v>689</v>
      </c>
    </row>
    <row r="580" spans="2:51" s="14" customFormat="1" ht="10.2">
      <c r="B580" s="212"/>
      <c r="C580" s="213"/>
      <c r="D580" s="203" t="s">
        <v>152</v>
      </c>
      <c r="E580" s="214" t="s">
        <v>1</v>
      </c>
      <c r="F580" s="215" t="s">
        <v>690</v>
      </c>
      <c r="G580" s="213"/>
      <c r="H580" s="216">
        <v>169.329</v>
      </c>
      <c r="I580" s="217"/>
      <c r="J580" s="213"/>
      <c r="K580" s="213"/>
      <c r="L580" s="218"/>
      <c r="M580" s="219"/>
      <c r="N580" s="220"/>
      <c r="O580" s="220"/>
      <c r="P580" s="220"/>
      <c r="Q580" s="220"/>
      <c r="R580" s="220"/>
      <c r="S580" s="220"/>
      <c r="T580" s="221"/>
      <c r="AT580" s="222" t="s">
        <v>152</v>
      </c>
      <c r="AU580" s="222" t="s">
        <v>89</v>
      </c>
      <c r="AV580" s="14" t="s">
        <v>89</v>
      </c>
      <c r="AW580" s="14" t="s">
        <v>33</v>
      </c>
      <c r="AX580" s="14" t="s">
        <v>79</v>
      </c>
      <c r="AY580" s="222" t="s">
        <v>145</v>
      </c>
    </row>
    <row r="581" spans="2:51" s="15" customFormat="1" ht="10.2">
      <c r="B581" s="223"/>
      <c r="C581" s="224"/>
      <c r="D581" s="203" t="s">
        <v>152</v>
      </c>
      <c r="E581" s="225" t="s">
        <v>1</v>
      </c>
      <c r="F581" s="226" t="s">
        <v>156</v>
      </c>
      <c r="G581" s="224"/>
      <c r="H581" s="227">
        <v>169.329</v>
      </c>
      <c r="I581" s="228"/>
      <c r="J581" s="224"/>
      <c r="K581" s="224"/>
      <c r="L581" s="229"/>
      <c r="M581" s="230"/>
      <c r="N581" s="231"/>
      <c r="O581" s="231"/>
      <c r="P581" s="231"/>
      <c r="Q581" s="231"/>
      <c r="R581" s="231"/>
      <c r="S581" s="231"/>
      <c r="T581" s="232"/>
      <c r="AT581" s="233" t="s">
        <v>152</v>
      </c>
      <c r="AU581" s="233" t="s">
        <v>89</v>
      </c>
      <c r="AV581" s="15" t="s">
        <v>96</v>
      </c>
      <c r="AW581" s="15" t="s">
        <v>33</v>
      </c>
      <c r="AX581" s="15" t="s">
        <v>84</v>
      </c>
      <c r="AY581" s="233" t="s">
        <v>145</v>
      </c>
    </row>
    <row r="582" spans="1:65" s="2" customFormat="1" ht="24.15" customHeight="1">
      <c r="A582" s="34"/>
      <c r="B582" s="35"/>
      <c r="C582" s="187" t="s">
        <v>691</v>
      </c>
      <c r="D582" s="187" t="s">
        <v>147</v>
      </c>
      <c r="E582" s="188" t="s">
        <v>692</v>
      </c>
      <c r="F582" s="189" t="s">
        <v>693</v>
      </c>
      <c r="G582" s="190" t="s">
        <v>255</v>
      </c>
      <c r="H582" s="191">
        <v>28.12</v>
      </c>
      <c r="I582" s="192"/>
      <c r="J582" s="193">
        <f>ROUND(I582*H582,2)</f>
        <v>0</v>
      </c>
      <c r="K582" s="194"/>
      <c r="L582" s="39"/>
      <c r="M582" s="195" t="s">
        <v>1</v>
      </c>
      <c r="N582" s="196" t="s">
        <v>44</v>
      </c>
      <c r="O582" s="71"/>
      <c r="P582" s="197">
        <f>O582*H582</f>
        <v>0</v>
      </c>
      <c r="Q582" s="197">
        <v>0.00158</v>
      </c>
      <c r="R582" s="197">
        <f>Q582*H582</f>
        <v>0.0444296</v>
      </c>
      <c r="S582" s="197">
        <v>0</v>
      </c>
      <c r="T582" s="198">
        <f>S582*H582</f>
        <v>0</v>
      </c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199" t="s">
        <v>96</v>
      </c>
      <c r="AT582" s="199" t="s">
        <v>147</v>
      </c>
      <c r="AU582" s="199" t="s">
        <v>89</v>
      </c>
      <c r="AY582" s="17" t="s">
        <v>145</v>
      </c>
      <c r="BE582" s="200">
        <f>IF(N582="základní",J582,0)</f>
        <v>0</v>
      </c>
      <c r="BF582" s="200">
        <f>IF(N582="snížená",J582,0)</f>
        <v>0</v>
      </c>
      <c r="BG582" s="200">
        <f>IF(N582="zákl. přenesená",J582,0)</f>
        <v>0</v>
      </c>
      <c r="BH582" s="200">
        <f>IF(N582="sníž. přenesená",J582,0)</f>
        <v>0</v>
      </c>
      <c r="BI582" s="200">
        <f>IF(N582="nulová",J582,0)</f>
        <v>0</v>
      </c>
      <c r="BJ582" s="17" t="s">
        <v>84</v>
      </c>
      <c r="BK582" s="200">
        <f>ROUND(I582*H582,2)</f>
        <v>0</v>
      </c>
      <c r="BL582" s="17" t="s">
        <v>96</v>
      </c>
      <c r="BM582" s="199" t="s">
        <v>694</v>
      </c>
    </row>
    <row r="583" spans="2:51" s="13" customFormat="1" ht="10.2">
      <c r="B583" s="201"/>
      <c r="C583" s="202"/>
      <c r="D583" s="203" t="s">
        <v>152</v>
      </c>
      <c r="E583" s="204" t="s">
        <v>1</v>
      </c>
      <c r="F583" s="205" t="s">
        <v>164</v>
      </c>
      <c r="G583" s="202"/>
      <c r="H583" s="204" t="s">
        <v>1</v>
      </c>
      <c r="I583" s="206"/>
      <c r="J583" s="202"/>
      <c r="K583" s="202"/>
      <c r="L583" s="207"/>
      <c r="M583" s="208"/>
      <c r="N583" s="209"/>
      <c r="O583" s="209"/>
      <c r="P583" s="209"/>
      <c r="Q583" s="209"/>
      <c r="R583" s="209"/>
      <c r="S583" s="209"/>
      <c r="T583" s="210"/>
      <c r="AT583" s="211" t="s">
        <v>152</v>
      </c>
      <c r="AU583" s="211" t="s">
        <v>89</v>
      </c>
      <c r="AV583" s="13" t="s">
        <v>84</v>
      </c>
      <c r="AW583" s="13" t="s">
        <v>33</v>
      </c>
      <c r="AX583" s="13" t="s">
        <v>79</v>
      </c>
      <c r="AY583" s="211" t="s">
        <v>145</v>
      </c>
    </row>
    <row r="584" spans="2:51" s="14" customFormat="1" ht="10.2">
      <c r="B584" s="212"/>
      <c r="C584" s="213"/>
      <c r="D584" s="203" t="s">
        <v>152</v>
      </c>
      <c r="E584" s="214" t="s">
        <v>1</v>
      </c>
      <c r="F584" s="215" t="s">
        <v>695</v>
      </c>
      <c r="G584" s="213"/>
      <c r="H584" s="216">
        <v>28.12</v>
      </c>
      <c r="I584" s="217"/>
      <c r="J584" s="213"/>
      <c r="K584" s="213"/>
      <c r="L584" s="218"/>
      <c r="M584" s="219"/>
      <c r="N584" s="220"/>
      <c r="O584" s="220"/>
      <c r="P584" s="220"/>
      <c r="Q584" s="220"/>
      <c r="R584" s="220"/>
      <c r="S584" s="220"/>
      <c r="T584" s="221"/>
      <c r="AT584" s="222" t="s">
        <v>152</v>
      </c>
      <c r="AU584" s="222" t="s">
        <v>89</v>
      </c>
      <c r="AV584" s="14" t="s">
        <v>89</v>
      </c>
      <c r="AW584" s="14" t="s">
        <v>33</v>
      </c>
      <c r="AX584" s="14" t="s">
        <v>79</v>
      </c>
      <c r="AY584" s="222" t="s">
        <v>145</v>
      </c>
    </row>
    <row r="585" spans="2:51" s="15" customFormat="1" ht="10.2">
      <c r="B585" s="223"/>
      <c r="C585" s="224"/>
      <c r="D585" s="203" t="s">
        <v>152</v>
      </c>
      <c r="E585" s="225" t="s">
        <v>1</v>
      </c>
      <c r="F585" s="226" t="s">
        <v>156</v>
      </c>
      <c r="G585" s="224"/>
      <c r="H585" s="227">
        <v>28.12</v>
      </c>
      <c r="I585" s="228"/>
      <c r="J585" s="224"/>
      <c r="K585" s="224"/>
      <c r="L585" s="229"/>
      <c r="M585" s="230"/>
      <c r="N585" s="231"/>
      <c r="O585" s="231"/>
      <c r="P585" s="231"/>
      <c r="Q585" s="231"/>
      <c r="R585" s="231"/>
      <c r="S585" s="231"/>
      <c r="T585" s="232"/>
      <c r="AT585" s="233" t="s">
        <v>152</v>
      </c>
      <c r="AU585" s="233" t="s">
        <v>89</v>
      </c>
      <c r="AV585" s="15" t="s">
        <v>96</v>
      </c>
      <c r="AW585" s="15" t="s">
        <v>33</v>
      </c>
      <c r="AX585" s="15" t="s">
        <v>84</v>
      </c>
      <c r="AY585" s="233" t="s">
        <v>145</v>
      </c>
    </row>
    <row r="586" spans="1:65" s="2" customFormat="1" ht="24.15" customHeight="1">
      <c r="A586" s="34"/>
      <c r="B586" s="35"/>
      <c r="C586" s="187" t="s">
        <v>696</v>
      </c>
      <c r="D586" s="187" t="s">
        <v>147</v>
      </c>
      <c r="E586" s="188" t="s">
        <v>697</v>
      </c>
      <c r="F586" s="189" t="s">
        <v>698</v>
      </c>
      <c r="G586" s="190" t="s">
        <v>255</v>
      </c>
      <c r="H586" s="191">
        <v>121.731</v>
      </c>
      <c r="I586" s="192"/>
      <c r="J586" s="193">
        <f>ROUND(I586*H586,2)</f>
        <v>0</v>
      </c>
      <c r="K586" s="194"/>
      <c r="L586" s="39"/>
      <c r="M586" s="195" t="s">
        <v>1</v>
      </c>
      <c r="N586" s="196" t="s">
        <v>44</v>
      </c>
      <c r="O586" s="71"/>
      <c r="P586" s="197">
        <f>O586*H586</f>
        <v>0</v>
      </c>
      <c r="Q586" s="197">
        <v>0.00068</v>
      </c>
      <c r="R586" s="197">
        <f>Q586*H586</f>
        <v>0.08277708</v>
      </c>
      <c r="S586" s="197">
        <v>0</v>
      </c>
      <c r="T586" s="198">
        <f>S586*H586</f>
        <v>0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199" t="s">
        <v>252</v>
      </c>
      <c r="AT586" s="199" t="s">
        <v>147</v>
      </c>
      <c r="AU586" s="199" t="s">
        <v>89</v>
      </c>
      <c r="AY586" s="17" t="s">
        <v>145</v>
      </c>
      <c r="BE586" s="200">
        <f>IF(N586="základní",J586,0)</f>
        <v>0</v>
      </c>
      <c r="BF586" s="200">
        <f>IF(N586="snížená",J586,0)</f>
        <v>0</v>
      </c>
      <c r="BG586" s="200">
        <f>IF(N586="zákl. přenesená",J586,0)</f>
        <v>0</v>
      </c>
      <c r="BH586" s="200">
        <f>IF(N586="sníž. přenesená",J586,0)</f>
        <v>0</v>
      </c>
      <c r="BI586" s="200">
        <f>IF(N586="nulová",J586,0)</f>
        <v>0</v>
      </c>
      <c r="BJ586" s="17" t="s">
        <v>84</v>
      </c>
      <c r="BK586" s="200">
        <f>ROUND(I586*H586,2)</f>
        <v>0</v>
      </c>
      <c r="BL586" s="17" t="s">
        <v>252</v>
      </c>
      <c r="BM586" s="199" t="s">
        <v>699</v>
      </c>
    </row>
    <row r="587" spans="2:51" s="13" customFormat="1" ht="10.2">
      <c r="B587" s="201"/>
      <c r="C587" s="202"/>
      <c r="D587" s="203" t="s">
        <v>152</v>
      </c>
      <c r="E587" s="204" t="s">
        <v>1</v>
      </c>
      <c r="F587" s="205" t="s">
        <v>700</v>
      </c>
      <c r="G587" s="202"/>
      <c r="H587" s="204" t="s">
        <v>1</v>
      </c>
      <c r="I587" s="206"/>
      <c r="J587" s="202"/>
      <c r="K587" s="202"/>
      <c r="L587" s="207"/>
      <c r="M587" s="208"/>
      <c r="N587" s="209"/>
      <c r="O587" s="209"/>
      <c r="P587" s="209"/>
      <c r="Q587" s="209"/>
      <c r="R587" s="209"/>
      <c r="S587" s="209"/>
      <c r="T587" s="210"/>
      <c r="AT587" s="211" t="s">
        <v>152</v>
      </c>
      <c r="AU587" s="211" t="s">
        <v>89</v>
      </c>
      <c r="AV587" s="13" t="s">
        <v>84</v>
      </c>
      <c r="AW587" s="13" t="s">
        <v>33</v>
      </c>
      <c r="AX587" s="13" t="s">
        <v>79</v>
      </c>
      <c r="AY587" s="211" t="s">
        <v>145</v>
      </c>
    </row>
    <row r="588" spans="2:51" s="14" customFormat="1" ht="20.4">
      <c r="B588" s="212"/>
      <c r="C588" s="213"/>
      <c r="D588" s="203" t="s">
        <v>152</v>
      </c>
      <c r="E588" s="214" t="s">
        <v>1</v>
      </c>
      <c r="F588" s="215" t="s">
        <v>701</v>
      </c>
      <c r="G588" s="213"/>
      <c r="H588" s="216">
        <v>121.731</v>
      </c>
      <c r="I588" s="217"/>
      <c r="J588" s="213"/>
      <c r="K588" s="213"/>
      <c r="L588" s="218"/>
      <c r="M588" s="219"/>
      <c r="N588" s="220"/>
      <c r="O588" s="220"/>
      <c r="P588" s="220"/>
      <c r="Q588" s="220"/>
      <c r="R588" s="220"/>
      <c r="S588" s="220"/>
      <c r="T588" s="221"/>
      <c r="AT588" s="222" t="s">
        <v>152</v>
      </c>
      <c r="AU588" s="222" t="s">
        <v>89</v>
      </c>
      <c r="AV588" s="14" t="s">
        <v>89</v>
      </c>
      <c r="AW588" s="14" t="s">
        <v>33</v>
      </c>
      <c r="AX588" s="14" t="s">
        <v>79</v>
      </c>
      <c r="AY588" s="222" t="s">
        <v>145</v>
      </c>
    </row>
    <row r="589" spans="2:51" s="15" customFormat="1" ht="10.2">
      <c r="B589" s="223"/>
      <c r="C589" s="224"/>
      <c r="D589" s="203" t="s">
        <v>152</v>
      </c>
      <c r="E589" s="225" t="s">
        <v>1</v>
      </c>
      <c r="F589" s="226" t="s">
        <v>156</v>
      </c>
      <c r="G589" s="224"/>
      <c r="H589" s="227">
        <v>121.731</v>
      </c>
      <c r="I589" s="228"/>
      <c r="J589" s="224"/>
      <c r="K589" s="224"/>
      <c r="L589" s="229"/>
      <c r="M589" s="230"/>
      <c r="N589" s="231"/>
      <c r="O589" s="231"/>
      <c r="P589" s="231"/>
      <c r="Q589" s="231"/>
      <c r="R589" s="231"/>
      <c r="S589" s="231"/>
      <c r="T589" s="232"/>
      <c r="AT589" s="233" t="s">
        <v>152</v>
      </c>
      <c r="AU589" s="233" t="s">
        <v>89</v>
      </c>
      <c r="AV589" s="15" t="s">
        <v>96</v>
      </c>
      <c r="AW589" s="15" t="s">
        <v>33</v>
      </c>
      <c r="AX589" s="15" t="s">
        <v>84</v>
      </c>
      <c r="AY589" s="233" t="s">
        <v>145</v>
      </c>
    </row>
    <row r="590" spans="1:65" s="2" customFormat="1" ht="37.8" customHeight="1">
      <c r="A590" s="34"/>
      <c r="B590" s="35"/>
      <c r="C590" s="187" t="s">
        <v>702</v>
      </c>
      <c r="D590" s="187" t="s">
        <v>147</v>
      </c>
      <c r="E590" s="188" t="s">
        <v>703</v>
      </c>
      <c r="F590" s="189" t="s">
        <v>704</v>
      </c>
      <c r="G590" s="190" t="s">
        <v>337</v>
      </c>
      <c r="H590" s="191">
        <v>56.57</v>
      </c>
      <c r="I590" s="192"/>
      <c r="J590" s="193">
        <f>ROUND(I590*H590,2)</f>
        <v>0</v>
      </c>
      <c r="K590" s="194"/>
      <c r="L590" s="39"/>
      <c r="M590" s="195" t="s">
        <v>1</v>
      </c>
      <c r="N590" s="196" t="s">
        <v>44</v>
      </c>
      <c r="O590" s="71"/>
      <c r="P590" s="197">
        <f>O590*H590</f>
        <v>0</v>
      </c>
      <c r="Q590" s="197">
        <v>0.20449</v>
      </c>
      <c r="R590" s="197">
        <f>Q590*H590</f>
        <v>11.5679993</v>
      </c>
      <c r="S590" s="197">
        <v>0</v>
      </c>
      <c r="T590" s="198">
        <f>S590*H590</f>
        <v>0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199" t="s">
        <v>96</v>
      </c>
      <c r="AT590" s="199" t="s">
        <v>147</v>
      </c>
      <c r="AU590" s="199" t="s">
        <v>89</v>
      </c>
      <c r="AY590" s="17" t="s">
        <v>145</v>
      </c>
      <c r="BE590" s="200">
        <f>IF(N590="základní",J590,0)</f>
        <v>0</v>
      </c>
      <c r="BF590" s="200">
        <f>IF(N590="snížená",J590,0)</f>
        <v>0</v>
      </c>
      <c r="BG590" s="200">
        <f>IF(N590="zákl. přenesená",J590,0)</f>
        <v>0</v>
      </c>
      <c r="BH590" s="200">
        <f>IF(N590="sníž. přenesená",J590,0)</f>
        <v>0</v>
      </c>
      <c r="BI590" s="200">
        <f>IF(N590="nulová",J590,0)</f>
        <v>0</v>
      </c>
      <c r="BJ590" s="17" t="s">
        <v>84</v>
      </c>
      <c r="BK590" s="200">
        <f>ROUND(I590*H590,2)</f>
        <v>0</v>
      </c>
      <c r="BL590" s="17" t="s">
        <v>96</v>
      </c>
      <c r="BM590" s="199" t="s">
        <v>705</v>
      </c>
    </row>
    <row r="591" spans="2:51" s="13" customFormat="1" ht="10.2">
      <c r="B591" s="201"/>
      <c r="C591" s="202"/>
      <c r="D591" s="203" t="s">
        <v>152</v>
      </c>
      <c r="E591" s="204" t="s">
        <v>1</v>
      </c>
      <c r="F591" s="205" t="s">
        <v>164</v>
      </c>
      <c r="G591" s="202"/>
      <c r="H591" s="204" t="s">
        <v>1</v>
      </c>
      <c r="I591" s="206"/>
      <c r="J591" s="202"/>
      <c r="K591" s="202"/>
      <c r="L591" s="207"/>
      <c r="M591" s="208"/>
      <c r="N591" s="209"/>
      <c r="O591" s="209"/>
      <c r="P591" s="209"/>
      <c r="Q591" s="209"/>
      <c r="R591" s="209"/>
      <c r="S591" s="209"/>
      <c r="T591" s="210"/>
      <c r="AT591" s="211" t="s">
        <v>152</v>
      </c>
      <c r="AU591" s="211" t="s">
        <v>89</v>
      </c>
      <c r="AV591" s="13" t="s">
        <v>84</v>
      </c>
      <c r="AW591" s="13" t="s">
        <v>33</v>
      </c>
      <c r="AX591" s="13" t="s">
        <v>79</v>
      </c>
      <c r="AY591" s="211" t="s">
        <v>145</v>
      </c>
    </row>
    <row r="592" spans="2:51" s="14" customFormat="1" ht="10.2">
      <c r="B592" s="212"/>
      <c r="C592" s="213"/>
      <c r="D592" s="203" t="s">
        <v>152</v>
      </c>
      <c r="E592" s="214" t="s">
        <v>1</v>
      </c>
      <c r="F592" s="215" t="s">
        <v>706</v>
      </c>
      <c r="G592" s="213"/>
      <c r="H592" s="216">
        <v>56.57</v>
      </c>
      <c r="I592" s="217"/>
      <c r="J592" s="213"/>
      <c r="K592" s="213"/>
      <c r="L592" s="218"/>
      <c r="M592" s="219"/>
      <c r="N592" s="220"/>
      <c r="O592" s="220"/>
      <c r="P592" s="220"/>
      <c r="Q592" s="220"/>
      <c r="R592" s="220"/>
      <c r="S592" s="220"/>
      <c r="T592" s="221"/>
      <c r="AT592" s="222" t="s">
        <v>152</v>
      </c>
      <c r="AU592" s="222" t="s">
        <v>89</v>
      </c>
      <c r="AV592" s="14" t="s">
        <v>89</v>
      </c>
      <c r="AW592" s="14" t="s">
        <v>33</v>
      </c>
      <c r="AX592" s="14" t="s">
        <v>79</v>
      </c>
      <c r="AY592" s="222" t="s">
        <v>145</v>
      </c>
    </row>
    <row r="593" spans="2:51" s="15" customFormat="1" ht="10.2">
      <c r="B593" s="223"/>
      <c r="C593" s="224"/>
      <c r="D593" s="203" t="s">
        <v>152</v>
      </c>
      <c r="E593" s="225" t="s">
        <v>1</v>
      </c>
      <c r="F593" s="226" t="s">
        <v>156</v>
      </c>
      <c r="G593" s="224"/>
      <c r="H593" s="227">
        <v>56.57</v>
      </c>
      <c r="I593" s="228"/>
      <c r="J593" s="224"/>
      <c r="K593" s="224"/>
      <c r="L593" s="229"/>
      <c r="M593" s="230"/>
      <c r="N593" s="231"/>
      <c r="O593" s="231"/>
      <c r="P593" s="231"/>
      <c r="Q593" s="231"/>
      <c r="R593" s="231"/>
      <c r="S593" s="231"/>
      <c r="T593" s="232"/>
      <c r="AT593" s="233" t="s">
        <v>152</v>
      </c>
      <c r="AU593" s="233" t="s">
        <v>89</v>
      </c>
      <c r="AV593" s="15" t="s">
        <v>96</v>
      </c>
      <c r="AW593" s="15" t="s">
        <v>33</v>
      </c>
      <c r="AX593" s="15" t="s">
        <v>84</v>
      </c>
      <c r="AY593" s="233" t="s">
        <v>145</v>
      </c>
    </row>
    <row r="594" spans="1:65" s="2" customFormat="1" ht="24.15" customHeight="1">
      <c r="A594" s="34"/>
      <c r="B594" s="35"/>
      <c r="C594" s="187" t="s">
        <v>707</v>
      </c>
      <c r="D594" s="187" t="s">
        <v>147</v>
      </c>
      <c r="E594" s="188" t="s">
        <v>708</v>
      </c>
      <c r="F594" s="189" t="s">
        <v>709</v>
      </c>
      <c r="G594" s="190" t="s">
        <v>255</v>
      </c>
      <c r="H594" s="191">
        <v>3.775</v>
      </c>
      <c r="I594" s="192"/>
      <c r="J594" s="193">
        <f>ROUND(I594*H594,2)</f>
        <v>0</v>
      </c>
      <c r="K594" s="194"/>
      <c r="L594" s="39"/>
      <c r="M594" s="195" t="s">
        <v>1</v>
      </c>
      <c r="N594" s="196" t="s">
        <v>44</v>
      </c>
      <c r="O594" s="71"/>
      <c r="P594" s="197">
        <f>O594*H594</f>
        <v>0</v>
      </c>
      <c r="Q594" s="197">
        <v>0.00063</v>
      </c>
      <c r="R594" s="197">
        <f>Q594*H594</f>
        <v>0.00237825</v>
      </c>
      <c r="S594" s="197">
        <v>0</v>
      </c>
      <c r="T594" s="198">
        <f>S594*H594</f>
        <v>0</v>
      </c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R594" s="199" t="s">
        <v>96</v>
      </c>
      <c r="AT594" s="199" t="s">
        <v>147</v>
      </c>
      <c r="AU594" s="199" t="s">
        <v>89</v>
      </c>
      <c r="AY594" s="17" t="s">
        <v>145</v>
      </c>
      <c r="BE594" s="200">
        <f>IF(N594="základní",J594,0)</f>
        <v>0</v>
      </c>
      <c r="BF594" s="200">
        <f>IF(N594="snížená",J594,0)</f>
        <v>0</v>
      </c>
      <c r="BG594" s="200">
        <f>IF(N594="zákl. přenesená",J594,0)</f>
        <v>0</v>
      </c>
      <c r="BH594" s="200">
        <f>IF(N594="sníž. přenesená",J594,0)</f>
        <v>0</v>
      </c>
      <c r="BI594" s="200">
        <f>IF(N594="nulová",J594,0)</f>
        <v>0</v>
      </c>
      <c r="BJ594" s="17" t="s">
        <v>84</v>
      </c>
      <c r="BK594" s="200">
        <f>ROUND(I594*H594,2)</f>
        <v>0</v>
      </c>
      <c r="BL594" s="17" t="s">
        <v>96</v>
      </c>
      <c r="BM594" s="199" t="s">
        <v>710</v>
      </c>
    </row>
    <row r="595" spans="2:51" s="13" customFormat="1" ht="10.2">
      <c r="B595" s="201"/>
      <c r="C595" s="202"/>
      <c r="D595" s="203" t="s">
        <v>152</v>
      </c>
      <c r="E595" s="204" t="s">
        <v>1</v>
      </c>
      <c r="F595" s="205" t="s">
        <v>164</v>
      </c>
      <c r="G595" s="202"/>
      <c r="H595" s="204" t="s">
        <v>1</v>
      </c>
      <c r="I595" s="206"/>
      <c r="J595" s="202"/>
      <c r="K595" s="202"/>
      <c r="L595" s="207"/>
      <c r="M595" s="208"/>
      <c r="N595" s="209"/>
      <c r="O595" s="209"/>
      <c r="P595" s="209"/>
      <c r="Q595" s="209"/>
      <c r="R595" s="209"/>
      <c r="S595" s="209"/>
      <c r="T595" s="210"/>
      <c r="AT595" s="211" t="s">
        <v>152</v>
      </c>
      <c r="AU595" s="211" t="s">
        <v>89</v>
      </c>
      <c r="AV595" s="13" t="s">
        <v>84</v>
      </c>
      <c r="AW595" s="13" t="s">
        <v>33</v>
      </c>
      <c r="AX595" s="13" t="s">
        <v>79</v>
      </c>
      <c r="AY595" s="211" t="s">
        <v>145</v>
      </c>
    </row>
    <row r="596" spans="2:51" s="14" customFormat="1" ht="10.2">
      <c r="B596" s="212"/>
      <c r="C596" s="213"/>
      <c r="D596" s="203" t="s">
        <v>152</v>
      </c>
      <c r="E596" s="214" t="s">
        <v>1</v>
      </c>
      <c r="F596" s="215" t="s">
        <v>711</v>
      </c>
      <c r="G596" s="213"/>
      <c r="H596" s="216">
        <v>3.775</v>
      </c>
      <c r="I596" s="217"/>
      <c r="J596" s="213"/>
      <c r="K596" s="213"/>
      <c r="L596" s="218"/>
      <c r="M596" s="219"/>
      <c r="N596" s="220"/>
      <c r="O596" s="220"/>
      <c r="P596" s="220"/>
      <c r="Q596" s="220"/>
      <c r="R596" s="220"/>
      <c r="S596" s="220"/>
      <c r="T596" s="221"/>
      <c r="AT596" s="222" t="s">
        <v>152</v>
      </c>
      <c r="AU596" s="222" t="s">
        <v>89</v>
      </c>
      <c r="AV596" s="14" t="s">
        <v>89</v>
      </c>
      <c r="AW596" s="14" t="s">
        <v>33</v>
      </c>
      <c r="AX596" s="14" t="s">
        <v>79</v>
      </c>
      <c r="AY596" s="222" t="s">
        <v>145</v>
      </c>
    </row>
    <row r="597" spans="2:51" s="15" customFormat="1" ht="10.2">
      <c r="B597" s="223"/>
      <c r="C597" s="224"/>
      <c r="D597" s="203" t="s">
        <v>152</v>
      </c>
      <c r="E597" s="225" t="s">
        <v>1</v>
      </c>
      <c r="F597" s="226" t="s">
        <v>156</v>
      </c>
      <c r="G597" s="224"/>
      <c r="H597" s="227">
        <v>3.775</v>
      </c>
      <c r="I597" s="228"/>
      <c r="J597" s="224"/>
      <c r="K597" s="224"/>
      <c r="L597" s="229"/>
      <c r="M597" s="230"/>
      <c r="N597" s="231"/>
      <c r="O597" s="231"/>
      <c r="P597" s="231"/>
      <c r="Q597" s="231"/>
      <c r="R597" s="231"/>
      <c r="S597" s="231"/>
      <c r="T597" s="232"/>
      <c r="AT597" s="233" t="s">
        <v>152</v>
      </c>
      <c r="AU597" s="233" t="s">
        <v>89</v>
      </c>
      <c r="AV597" s="15" t="s">
        <v>96</v>
      </c>
      <c r="AW597" s="15" t="s">
        <v>33</v>
      </c>
      <c r="AX597" s="15" t="s">
        <v>84</v>
      </c>
      <c r="AY597" s="233" t="s">
        <v>145</v>
      </c>
    </row>
    <row r="598" spans="1:65" s="2" customFormat="1" ht="24.15" customHeight="1">
      <c r="A598" s="34"/>
      <c r="B598" s="35"/>
      <c r="C598" s="187" t="s">
        <v>712</v>
      </c>
      <c r="D598" s="187" t="s">
        <v>147</v>
      </c>
      <c r="E598" s="188" t="s">
        <v>713</v>
      </c>
      <c r="F598" s="189" t="s">
        <v>714</v>
      </c>
      <c r="G598" s="190" t="s">
        <v>337</v>
      </c>
      <c r="H598" s="191">
        <v>15.1</v>
      </c>
      <c r="I598" s="192"/>
      <c r="J598" s="193">
        <f>ROUND(I598*H598,2)</f>
        <v>0</v>
      </c>
      <c r="K598" s="194"/>
      <c r="L598" s="39"/>
      <c r="M598" s="195" t="s">
        <v>1</v>
      </c>
      <c r="N598" s="196" t="s">
        <v>44</v>
      </c>
      <c r="O598" s="71"/>
      <c r="P598" s="197">
        <f>O598*H598</f>
        <v>0</v>
      </c>
      <c r="Q598" s="197">
        <v>0.00021</v>
      </c>
      <c r="R598" s="197">
        <f>Q598*H598</f>
        <v>0.003171</v>
      </c>
      <c r="S598" s="197">
        <v>0</v>
      </c>
      <c r="T598" s="198">
        <f>S598*H598</f>
        <v>0</v>
      </c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R598" s="199" t="s">
        <v>96</v>
      </c>
      <c r="AT598" s="199" t="s">
        <v>147</v>
      </c>
      <c r="AU598" s="199" t="s">
        <v>89</v>
      </c>
      <c r="AY598" s="17" t="s">
        <v>145</v>
      </c>
      <c r="BE598" s="200">
        <f>IF(N598="základní",J598,0)</f>
        <v>0</v>
      </c>
      <c r="BF598" s="200">
        <f>IF(N598="snížená",J598,0)</f>
        <v>0</v>
      </c>
      <c r="BG598" s="200">
        <f>IF(N598="zákl. přenesená",J598,0)</f>
        <v>0</v>
      </c>
      <c r="BH598" s="200">
        <f>IF(N598="sníž. přenesená",J598,0)</f>
        <v>0</v>
      </c>
      <c r="BI598" s="200">
        <f>IF(N598="nulová",J598,0)</f>
        <v>0</v>
      </c>
      <c r="BJ598" s="17" t="s">
        <v>84</v>
      </c>
      <c r="BK598" s="200">
        <f>ROUND(I598*H598,2)</f>
        <v>0</v>
      </c>
      <c r="BL598" s="17" t="s">
        <v>96</v>
      </c>
      <c r="BM598" s="199" t="s">
        <v>715</v>
      </c>
    </row>
    <row r="599" spans="2:51" s="13" customFormat="1" ht="10.2">
      <c r="B599" s="201"/>
      <c r="C599" s="202"/>
      <c r="D599" s="203" t="s">
        <v>152</v>
      </c>
      <c r="E599" s="204" t="s">
        <v>1</v>
      </c>
      <c r="F599" s="205" t="s">
        <v>164</v>
      </c>
      <c r="G599" s="202"/>
      <c r="H599" s="204" t="s">
        <v>1</v>
      </c>
      <c r="I599" s="206"/>
      <c r="J599" s="202"/>
      <c r="K599" s="202"/>
      <c r="L599" s="207"/>
      <c r="M599" s="208"/>
      <c r="N599" s="209"/>
      <c r="O599" s="209"/>
      <c r="P599" s="209"/>
      <c r="Q599" s="209"/>
      <c r="R599" s="209"/>
      <c r="S599" s="209"/>
      <c r="T599" s="210"/>
      <c r="AT599" s="211" t="s">
        <v>152</v>
      </c>
      <c r="AU599" s="211" t="s">
        <v>89</v>
      </c>
      <c r="AV599" s="13" t="s">
        <v>84</v>
      </c>
      <c r="AW599" s="13" t="s">
        <v>33</v>
      </c>
      <c r="AX599" s="13" t="s">
        <v>79</v>
      </c>
      <c r="AY599" s="211" t="s">
        <v>145</v>
      </c>
    </row>
    <row r="600" spans="2:51" s="14" customFormat="1" ht="10.2">
      <c r="B600" s="212"/>
      <c r="C600" s="213"/>
      <c r="D600" s="203" t="s">
        <v>152</v>
      </c>
      <c r="E600" s="214" t="s">
        <v>1</v>
      </c>
      <c r="F600" s="215" t="s">
        <v>716</v>
      </c>
      <c r="G600" s="213"/>
      <c r="H600" s="216">
        <v>15.1</v>
      </c>
      <c r="I600" s="217"/>
      <c r="J600" s="213"/>
      <c r="K600" s="213"/>
      <c r="L600" s="218"/>
      <c r="M600" s="219"/>
      <c r="N600" s="220"/>
      <c r="O600" s="220"/>
      <c r="P600" s="220"/>
      <c r="Q600" s="220"/>
      <c r="R600" s="220"/>
      <c r="S600" s="220"/>
      <c r="T600" s="221"/>
      <c r="AT600" s="222" t="s">
        <v>152</v>
      </c>
      <c r="AU600" s="222" t="s">
        <v>89</v>
      </c>
      <c r="AV600" s="14" t="s">
        <v>89</v>
      </c>
      <c r="AW600" s="14" t="s">
        <v>33</v>
      </c>
      <c r="AX600" s="14" t="s">
        <v>79</v>
      </c>
      <c r="AY600" s="222" t="s">
        <v>145</v>
      </c>
    </row>
    <row r="601" spans="2:51" s="15" customFormat="1" ht="10.2">
      <c r="B601" s="223"/>
      <c r="C601" s="224"/>
      <c r="D601" s="203" t="s">
        <v>152</v>
      </c>
      <c r="E601" s="225" t="s">
        <v>1</v>
      </c>
      <c r="F601" s="226" t="s">
        <v>156</v>
      </c>
      <c r="G601" s="224"/>
      <c r="H601" s="227">
        <v>15.1</v>
      </c>
      <c r="I601" s="228"/>
      <c r="J601" s="224"/>
      <c r="K601" s="224"/>
      <c r="L601" s="229"/>
      <c r="M601" s="230"/>
      <c r="N601" s="231"/>
      <c r="O601" s="231"/>
      <c r="P601" s="231"/>
      <c r="Q601" s="231"/>
      <c r="R601" s="231"/>
      <c r="S601" s="231"/>
      <c r="T601" s="232"/>
      <c r="AT601" s="233" t="s">
        <v>152</v>
      </c>
      <c r="AU601" s="233" t="s">
        <v>89</v>
      </c>
      <c r="AV601" s="15" t="s">
        <v>96</v>
      </c>
      <c r="AW601" s="15" t="s">
        <v>33</v>
      </c>
      <c r="AX601" s="15" t="s">
        <v>84</v>
      </c>
      <c r="AY601" s="233" t="s">
        <v>145</v>
      </c>
    </row>
    <row r="602" spans="1:65" s="2" customFormat="1" ht="24.15" customHeight="1">
      <c r="A602" s="34"/>
      <c r="B602" s="35"/>
      <c r="C602" s="187" t="s">
        <v>717</v>
      </c>
      <c r="D602" s="187" t="s">
        <v>147</v>
      </c>
      <c r="E602" s="188" t="s">
        <v>718</v>
      </c>
      <c r="F602" s="189" t="s">
        <v>719</v>
      </c>
      <c r="G602" s="190" t="s">
        <v>688</v>
      </c>
      <c r="H602" s="191">
        <v>26</v>
      </c>
      <c r="I602" s="192"/>
      <c r="J602" s="193">
        <f>ROUND(I602*H602,2)</f>
        <v>0</v>
      </c>
      <c r="K602" s="194"/>
      <c r="L602" s="39"/>
      <c r="M602" s="195" t="s">
        <v>1</v>
      </c>
      <c r="N602" s="196" t="s">
        <v>44</v>
      </c>
      <c r="O602" s="71"/>
      <c r="P602" s="197">
        <f>O602*H602</f>
        <v>0</v>
      </c>
      <c r="Q602" s="197">
        <v>0.00702</v>
      </c>
      <c r="R602" s="197">
        <f>Q602*H602</f>
        <v>0.18252000000000002</v>
      </c>
      <c r="S602" s="197">
        <v>0</v>
      </c>
      <c r="T602" s="198">
        <f>S602*H602</f>
        <v>0</v>
      </c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R602" s="199" t="s">
        <v>96</v>
      </c>
      <c r="AT602" s="199" t="s">
        <v>147</v>
      </c>
      <c r="AU602" s="199" t="s">
        <v>89</v>
      </c>
      <c r="AY602" s="17" t="s">
        <v>145</v>
      </c>
      <c r="BE602" s="200">
        <f>IF(N602="základní",J602,0)</f>
        <v>0</v>
      </c>
      <c r="BF602" s="200">
        <f>IF(N602="snížená",J602,0)</f>
        <v>0</v>
      </c>
      <c r="BG602" s="200">
        <f>IF(N602="zákl. přenesená",J602,0)</f>
        <v>0</v>
      </c>
      <c r="BH602" s="200">
        <f>IF(N602="sníž. přenesená",J602,0)</f>
        <v>0</v>
      </c>
      <c r="BI602" s="200">
        <f>IF(N602="nulová",J602,0)</f>
        <v>0</v>
      </c>
      <c r="BJ602" s="17" t="s">
        <v>84</v>
      </c>
      <c r="BK602" s="200">
        <f>ROUND(I602*H602,2)</f>
        <v>0</v>
      </c>
      <c r="BL602" s="17" t="s">
        <v>96</v>
      </c>
      <c r="BM602" s="199" t="s">
        <v>720</v>
      </c>
    </row>
    <row r="603" spans="2:51" s="13" customFormat="1" ht="20.4">
      <c r="B603" s="201"/>
      <c r="C603" s="202"/>
      <c r="D603" s="203" t="s">
        <v>152</v>
      </c>
      <c r="E603" s="204" t="s">
        <v>1</v>
      </c>
      <c r="F603" s="205" t="s">
        <v>721</v>
      </c>
      <c r="G603" s="202"/>
      <c r="H603" s="204" t="s">
        <v>1</v>
      </c>
      <c r="I603" s="206"/>
      <c r="J603" s="202"/>
      <c r="K603" s="202"/>
      <c r="L603" s="207"/>
      <c r="M603" s="208"/>
      <c r="N603" s="209"/>
      <c r="O603" s="209"/>
      <c r="P603" s="209"/>
      <c r="Q603" s="209"/>
      <c r="R603" s="209"/>
      <c r="S603" s="209"/>
      <c r="T603" s="210"/>
      <c r="AT603" s="211" t="s">
        <v>152</v>
      </c>
      <c r="AU603" s="211" t="s">
        <v>89</v>
      </c>
      <c r="AV603" s="13" t="s">
        <v>84</v>
      </c>
      <c r="AW603" s="13" t="s">
        <v>33</v>
      </c>
      <c r="AX603" s="13" t="s">
        <v>79</v>
      </c>
      <c r="AY603" s="211" t="s">
        <v>145</v>
      </c>
    </row>
    <row r="604" spans="2:51" s="14" customFormat="1" ht="10.2">
      <c r="B604" s="212"/>
      <c r="C604" s="213"/>
      <c r="D604" s="203" t="s">
        <v>152</v>
      </c>
      <c r="E604" s="214" t="s">
        <v>1</v>
      </c>
      <c r="F604" s="215" t="s">
        <v>722</v>
      </c>
      <c r="G604" s="213"/>
      <c r="H604" s="216">
        <v>26</v>
      </c>
      <c r="I604" s="217"/>
      <c r="J604" s="213"/>
      <c r="K604" s="213"/>
      <c r="L604" s="218"/>
      <c r="M604" s="219"/>
      <c r="N604" s="220"/>
      <c r="O604" s="220"/>
      <c r="P604" s="220"/>
      <c r="Q604" s="220"/>
      <c r="R604" s="220"/>
      <c r="S604" s="220"/>
      <c r="T604" s="221"/>
      <c r="AT604" s="222" t="s">
        <v>152</v>
      </c>
      <c r="AU604" s="222" t="s">
        <v>89</v>
      </c>
      <c r="AV604" s="14" t="s">
        <v>89</v>
      </c>
      <c r="AW604" s="14" t="s">
        <v>33</v>
      </c>
      <c r="AX604" s="14" t="s">
        <v>79</v>
      </c>
      <c r="AY604" s="222" t="s">
        <v>145</v>
      </c>
    </row>
    <row r="605" spans="2:51" s="15" customFormat="1" ht="10.2">
      <c r="B605" s="223"/>
      <c r="C605" s="224"/>
      <c r="D605" s="203" t="s">
        <v>152</v>
      </c>
      <c r="E605" s="225" t="s">
        <v>1</v>
      </c>
      <c r="F605" s="226" t="s">
        <v>156</v>
      </c>
      <c r="G605" s="224"/>
      <c r="H605" s="227">
        <v>26</v>
      </c>
      <c r="I605" s="228"/>
      <c r="J605" s="224"/>
      <c r="K605" s="224"/>
      <c r="L605" s="229"/>
      <c r="M605" s="230"/>
      <c r="N605" s="231"/>
      <c r="O605" s="231"/>
      <c r="P605" s="231"/>
      <c r="Q605" s="231"/>
      <c r="R605" s="231"/>
      <c r="S605" s="231"/>
      <c r="T605" s="232"/>
      <c r="AT605" s="233" t="s">
        <v>152</v>
      </c>
      <c r="AU605" s="233" t="s">
        <v>89</v>
      </c>
      <c r="AV605" s="15" t="s">
        <v>96</v>
      </c>
      <c r="AW605" s="15" t="s">
        <v>33</v>
      </c>
      <c r="AX605" s="15" t="s">
        <v>84</v>
      </c>
      <c r="AY605" s="233" t="s">
        <v>145</v>
      </c>
    </row>
    <row r="606" spans="1:65" s="2" customFormat="1" ht="24.15" customHeight="1">
      <c r="A606" s="34"/>
      <c r="B606" s="35"/>
      <c r="C606" s="234" t="s">
        <v>723</v>
      </c>
      <c r="D606" s="234" t="s">
        <v>247</v>
      </c>
      <c r="E606" s="235" t="s">
        <v>724</v>
      </c>
      <c r="F606" s="236" t="s">
        <v>725</v>
      </c>
      <c r="G606" s="237" t="s">
        <v>688</v>
      </c>
      <c r="H606" s="238">
        <v>3</v>
      </c>
      <c r="I606" s="239"/>
      <c r="J606" s="240">
        <f>ROUND(I606*H606,2)</f>
        <v>0</v>
      </c>
      <c r="K606" s="241"/>
      <c r="L606" s="242"/>
      <c r="M606" s="243" t="s">
        <v>1</v>
      </c>
      <c r="N606" s="244" t="s">
        <v>44</v>
      </c>
      <c r="O606" s="71"/>
      <c r="P606" s="197">
        <f>O606*H606</f>
        <v>0</v>
      </c>
      <c r="Q606" s="197">
        <v>0.0036</v>
      </c>
      <c r="R606" s="197">
        <f>Q606*H606</f>
        <v>0.0108</v>
      </c>
      <c r="S606" s="197">
        <v>0</v>
      </c>
      <c r="T606" s="198">
        <f>S606*H606</f>
        <v>0</v>
      </c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R606" s="199" t="s">
        <v>203</v>
      </c>
      <c r="AT606" s="199" t="s">
        <v>247</v>
      </c>
      <c r="AU606" s="199" t="s">
        <v>89</v>
      </c>
      <c r="AY606" s="17" t="s">
        <v>145</v>
      </c>
      <c r="BE606" s="200">
        <f>IF(N606="základní",J606,0)</f>
        <v>0</v>
      </c>
      <c r="BF606" s="200">
        <f>IF(N606="snížená",J606,0)</f>
        <v>0</v>
      </c>
      <c r="BG606" s="200">
        <f>IF(N606="zákl. přenesená",J606,0)</f>
        <v>0</v>
      </c>
      <c r="BH606" s="200">
        <f>IF(N606="sníž. přenesená",J606,0)</f>
        <v>0</v>
      </c>
      <c r="BI606" s="200">
        <f>IF(N606="nulová",J606,0)</f>
        <v>0</v>
      </c>
      <c r="BJ606" s="17" t="s">
        <v>84</v>
      </c>
      <c r="BK606" s="200">
        <f>ROUND(I606*H606,2)</f>
        <v>0</v>
      </c>
      <c r="BL606" s="17" t="s">
        <v>96</v>
      </c>
      <c r="BM606" s="199" t="s">
        <v>726</v>
      </c>
    </row>
    <row r="607" spans="2:51" s="13" customFormat="1" ht="20.4">
      <c r="B607" s="201"/>
      <c r="C607" s="202"/>
      <c r="D607" s="203" t="s">
        <v>152</v>
      </c>
      <c r="E607" s="204" t="s">
        <v>1</v>
      </c>
      <c r="F607" s="205" t="s">
        <v>721</v>
      </c>
      <c r="G607" s="202"/>
      <c r="H607" s="204" t="s">
        <v>1</v>
      </c>
      <c r="I607" s="206"/>
      <c r="J607" s="202"/>
      <c r="K607" s="202"/>
      <c r="L607" s="207"/>
      <c r="M607" s="208"/>
      <c r="N607" s="209"/>
      <c r="O607" s="209"/>
      <c r="P607" s="209"/>
      <c r="Q607" s="209"/>
      <c r="R607" s="209"/>
      <c r="S607" s="209"/>
      <c r="T607" s="210"/>
      <c r="AT607" s="211" t="s">
        <v>152</v>
      </c>
      <c r="AU607" s="211" t="s">
        <v>89</v>
      </c>
      <c r="AV607" s="13" t="s">
        <v>84</v>
      </c>
      <c r="AW607" s="13" t="s">
        <v>33</v>
      </c>
      <c r="AX607" s="13" t="s">
        <v>79</v>
      </c>
      <c r="AY607" s="211" t="s">
        <v>145</v>
      </c>
    </row>
    <row r="608" spans="2:51" s="14" customFormat="1" ht="10.2">
      <c r="B608" s="212"/>
      <c r="C608" s="213"/>
      <c r="D608" s="203" t="s">
        <v>152</v>
      </c>
      <c r="E608" s="214" t="s">
        <v>1</v>
      </c>
      <c r="F608" s="215" t="s">
        <v>727</v>
      </c>
      <c r="G608" s="213"/>
      <c r="H608" s="216">
        <v>3</v>
      </c>
      <c r="I608" s="217"/>
      <c r="J608" s="213"/>
      <c r="K608" s="213"/>
      <c r="L608" s="218"/>
      <c r="M608" s="219"/>
      <c r="N608" s="220"/>
      <c r="O608" s="220"/>
      <c r="P608" s="220"/>
      <c r="Q608" s="220"/>
      <c r="R608" s="220"/>
      <c r="S608" s="220"/>
      <c r="T608" s="221"/>
      <c r="AT608" s="222" t="s">
        <v>152</v>
      </c>
      <c r="AU608" s="222" t="s">
        <v>89</v>
      </c>
      <c r="AV608" s="14" t="s">
        <v>89</v>
      </c>
      <c r="AW608" s="14" t="s">
        <v>33</v>
      </c>
      <c r="AX608" s="14" t="s">
        <v>79</v>
      </c>
      <c r="AY608" s="222" t="s">
        <v>145</v>
      </c>
    </row>
    <row r="609" spans="2:51" s="15" customFormat="1" ht="10.2">
      <c r="B609" s="223"/>
      <c r="C609" s="224"/>
      <c r="D609" s="203" t="s">
        <v>152</v>
      </c>
      <c r="E609" s="225" t="s">
        <v>1</v>
      </c>
      <c r="F609" s="226" t="s">
        <v>156</v>
      </c>
      <c r="G609" s="224"/>
      <c r="H609" s="227">
        <v>3</v>
      </c>
      <c r="I609" s="228"/>
      <c r="J609" s="224"/>
      <c r="K609" s="224"/>
      <c r="L609" s="229"/>
      <c r="M609" s="230"/>
      <c r="N609" s="231"/>
      <c r="O609" s="231"/>
      <c r="P609" s="231"/>
      <c r="Q609" s="231"/>
      <c r="R609" s="231"/>
      <c r="S609" s="231"/>
      <c r="T609" s="232"/>
      <c r="AT609" s="233" t="s">
        <v>152</v>
      </c>
      <c r="AU609" s="233" t="s">
        <v>89</v>
      </c>
      <c r="AV609" s="15" t="s">
        <v>96</v>
      </c>
      <c r="AW609" s="15" t="s">
        <v>33</v>
      </c>
      <c r="AX609" s="15" t="s">
        <v>84</v>
      </c>
      <c r="AY609" s="233" t="s">
        <v>145</v>
      </c>
    </row>
    <row r="610" spans="1:65" s="2" customFormat="1" ht="24.15" customHeight="1">
      <c r="A610" s="34"/>
      <c r="B610" s="35"/>
      <c r="C610" s="234" t="s">
        <v>728</v>
      </c>
      <c r="D610" s="234" t="s">
        <v>247</v>
      </c>
      <c r="E610" s="235" t="s">
        <v>729</v>
      </c>
      <c r="F610" s="236" t="s">
        <v>730</v>
      </c>
      <c r="G610" s="237" t="s">
        <v>688</v>
      </c>
      <c r="H610" s="238">
        <v>2</v>
      </c>
      <c r="I610" s="239"/>
      <c r="J610" s="240">
        <f>ROUND(I610*H610,2)</f>
        <v>0</v>
      </c>
      <c r="K610" s="241"/>
      <c r="L610" s="242"/>
      <c r="M610" s="243" t="s">
        <v>1</v>
      </c>
      <c r="N610" s="244" t="s">
        <v>44</v>
      </c>
      <c r="O610" s="71"/>
      <c r="P610" s="197">
        <f>O610*H610</f>
        <v>0</v>
      </c>
      <c r="Q610" s="197">
        <v>0.004</v>
      </c>
      <c r="R610" s="197">
        <f>Q610*H610</f>
        <v>0.008</v>
      </c>
      <c r="S610" s="197">
        <v>0</v>
      </c>
      <c r="T610" s="198">
        <f>S610*H610</f>
        <v>0</v>
      </c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R610" s="199" t="s">
        <v>203</v>
      </c>
      <c r="AT610" s="199" t="s">
        <v>247</v>
      </c>
      <c r="AU610" s="199" t="s">
        <v>89</v>
      </c>
      <c r="AY610" s="17" t="s">
        <v>145</v>
      </c>
      <c r="BE610" s="200">
        <f>IF(N610="základní",J610,0)</f>
        <v>0</v>
      </c>
      <c r="BF610" s="200">
        <f>IF(N610="snížená",J610,0)</f>
        <v>0</v>
      </c>
      <c r="BG610" s="200">
        <f>IF(N610="zákl. přenesená",J610,0)</f>
        <v>0</v>
      </c>
      <c r="BH610" s="200">
        <f>IF(N610="sníž. přenesená",J610,0)</f>
        <v>0</v>
      </c>
      <c r="BI610" s="200">
        <f>IF(N610="nulová",J610,0)</f>
        <v>0</v>
      </c>
      <c r="BJ610" s="17" t="s">
        <v>84</v>
      </c>
      <c r="BK610" s="200">
        <f>ROUND(I610*H610,2)</f>
        <v>0</v>
      </c>
      <c r="BL610" s="17" t="s">
        <v>96</v>
      </c>
      <c r="BM610" s="199" t="s">
        <v>731</v>
      </c>
    </row>
    <row r="611" spans="2:51" s="13" customFormat="1" ht="20.4">
      <c r="B611" s="201"/>
      <c r="C611" s="202"/>
      <c r="D611" s="203" t="s">
        <v>152</v>
      </c>
      <c r="E611" s="204" t="s">
        <v>1</v>
      </c>
      <c r="F611" s="205" t="s">
        <v>721</v>
      </c>
      <c r="G611" s="202"/>
      <c r="H611" s="204" t="s">
        <v>1</v>
      </c>
      <c r="I611" s="206"/>
      <c r="J611" s="202"/>
      <c r="K611" s="202"/>
      <c r="L611" s="207"/>
      <c r="M611" s="208"/>
      <c r="N611" s="209"/>
      <c r="O611" s="209"/>
      <c r="P611" s="209"/>
      <c r="Q611" s="209"/>
      <c r="R611" s="209"/>
      <c r="S611" s="209"/>
      <c r="T611" s="210"/>
      <c r="AT611" s="211" t="s">
        <v>152</v>
      </c>
      <c r="AU611" s="211" t="s">
        <v>89</v>
      </c>
      <c r="AV611" s="13" t="s">
        <v>84</v>
      </c>
      <c r="AW611" s="13" t="s">
        <v>33</v>
      </c>
      <c r="AX611" s="13" t="s">
        <v>79</v>
      </c>
      <c r="AY611" s="211" t="s">
        <v>145</v>
      </c>
    </row>
    <row r="612" spans="2:51" s="14" customFormat="1" ht="10.2">
      <c r="B612" s="212"/>
      <c r="C612" s="213"/>
      <c r="D612" s="203" t="s">
        <v>152</v>
      </c>
      <c r="E612" s="214" t="s">
        <v>1</v>
      </c>
      <c r="F612" s="215" t="s">
        <v>732</v>
      </c>
      <c r="G612" s="213"/>
      <c r="H612" s="216">
        <v>2</v>
      </c>
      <c r="I612" s="217"/>
      <c r="J612" s="213"/>
      <c r="K612" s="213"/>
      <c r="L612" s="218"/>
      <c r="M612" s="219"/>
      <c r="N612" s="220"/>
      <c r="O612" s="220"/>
      <c r="P612" s="220"/>
      <c r="Q612" s="220"/>
      <c r="R612" s="220"/>
      <c r="S612" s="220"/>
      <c r="T612" s="221"/>
      <c r="AT612" s="222" t="s">
        <v>152</v>
      </c>
      <c r="AU612" s="222" t="s">
        <v>89</v>
      </c>
      <c r="AV612" s="14" t="s">
        <v>89</v>
      </c>
      <c r="AW612" s="14" t="s">
        <v>33</v>
      </c>
      <c r="AX612" s="14" t="s">
        <v>79</v>
      </c>
      <c r="AY612" s="222" t="s">
        <v>145</v>
      </c>
    </row>
    <row r="613" spans="2:51" s="15" customFormat="1" ht="10.2">
      <c r="B613" s="223"/>
      <c r="C613" s="224"/>
      <c r="D613" s="203" t="s">
        <v>152</v>
      </c>
      <c r="E613" s="225" t="s">
        <v>1</v>
      </c>
      <c r="F613" s="226" t="s">
        <v>156</v>
      </c>
      <c r="G613" s="224"/>
      <c r="H613" s="227">
        <v>2</v>
      </c>
      <c r="I613" s="228"/>
      <c r="J613" s="224"/>
      <c r="K613" s="224"/>
      <c r="L613" s="229"/>
      <c r="M613" s="230"/>
      <c r="N613" s="231"/>
      <c r="O613" s="231"/>
      <c r="P613" s="231"/>
      <c r="Q613" s="231"/>
      <c r="R613" s="231"/>
      <c r="S613" s="231"/>
      <c r="T613" s="232"/>
      <c r="AT613" s="233" t="s">
        <v>152</v>
      </c>
      <c r="AU613" s="233" t="s">
        <v>89</v>
      </c>
      <c r="AV613" s="15" t="s">
        <v>96</v>
      </c>
      <c r="AW613" s="15" t="s">
        <v>33</v>
      </c>
      <c r="AX613" s="15" t="s">
        <v>84</v>
      </c>
      <c r="AY613" s="233" t="s">
        <v>145</v>
      </c>
    </row>
    <row r="614" spans="1:65" s="2" customFormat="1" ht="33" customHeight="1">
      <c r="A614" s="34"/>
      <c r="B614" s="35"/>
      <c r="C614" s="234" t="s">
        <v>733</v>
      </c>
      <c r="D614" s="234" t="s">
        <v>247</v>
      </c>
      <c r="E614" s="235" t="s">
        <v>734</v>
      </c>
      <c r="F614" s="236" t="s">
        <v>735</v>
      </c>
      <c r="G614" s="237" t="s">
        <v>688</v>
      </c>
      <c r="H614" s="238">
        <v>21</v>
      </c>
      <c r="I614" s="239"/>
      <c r="J614" s="240">
        <f>ROUND(I614*H614,2)</f>
        <v>0</v>
      </c>
      <c r="K614" s="241"/>
      <c r="L614" s="242"/>
      <c r="M614" s="243" t="s">
        <v>1</v>
      </c>
      <c r="N614" s="244" t="s">
        <v>44</v>
      </c>
      <c r="O614" s="71"/>
      <c r="P614" s="197">
        <f>O614*H614</f>
        <v>0</v>
      </c>
      <c r="Q614" s="197">
        <v>0.0053</v>
      </c>
      <c r="R614" s="197">
        <f>Q614*H614</f>
        <v>0.1113</v>
      </c>
      <c r="S614" s="197">
        <v>0</v>
      </c>
      <c r="T614" s="198">
        <f>S614*H614</f>
        <v>0</v>
      </c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R614" s="199" t="s">
        <v>203</v>
      </c>
      <c r="AT614" s="199" t="s">
        <v>247</v>
      </c>
      <c r="AU614" s="199" t="s">
        <v>89</v>
      </c>
      <c r="AY614" s="17" t="s">
        <v>145</v>
      </c>
      <c r="BE614" s="200">
        <f>IF(N614="základní",J614,0)</f>
        <v>0</v>
      </c>
      <c r="BF614" s="200">
        <f>IF(N614="snížená",J614,0)</f>
        <v>0</v>
      </c>
      <c r="BG614" s="200">
        <f>IF(N614="zákl. přenesená",J614,0)</f>
        <v>0</v>
      </c>
      <c r="BH614" s="200">
        <f>IF(N614="sníž. přenesená",J614,0)</f>
        <v>0</v>
      </c>
      <c r="BI614" s="200">
        <f>IF(N614="nulová",J614,0)</f>
        <v>0</v>
      </c>
      <c r="BJ614" s="17" t="s">
        <v>84</v>
      </c>
      <c r="BK614" s="200">
        <f>ROUND(I614*H614,2)</f>
        <v>0</v>
      </c>
      <c r="BL614" s="17" t="s">
        <v>96</v>
      </c>
      <c r="BM614" s="199" t="s">
        <v>736</v>
      </c>
    </row>
    <row r="615" spans="2:51" s="13" customFormat="1" ht="20.4">
      <c r="B615" s="201"/>
      <c r="C615" s="202"/>
      <c r="D615" s="203" t="s">
        <v>152</v>
      </c>
      <c r="E615" s="204" t="s">
        <v>1</v>
      </c>
      <c r="F615" s="205" t="s">
        <v>721</v>
      </c>
      <c r="G615" s="202"/>
      <c r="H615" s="204" t="s">
        <v>1</v>
      </c>
      <c r="I615" s="206"/>
      <c r="J615" s="202"/>
      <c r="K615" s="202"/>
      <c r="L615" s="207"/>
      <c r="M615" s="208"/>
      <c r="N615" s="209"/>
      <c r="O615" s="209"/>
      <c r="P615" s="209"/>
      <c r="Q615" s="209"/>
      <c r="R615" s="209"/>
      <c r="S615" s="209"/>
      <c r="T615" s="210"/>
      <c r="AT615" s="211" t="s">
        <v>152</v>
      </c>
      <c r="AU615" s="211" t="s">
        <v>89</v>
      </c>
      <c r="AV615" s="13" t="s">
        <v>84</v>
      </c>
      <c r="AW615" s="13" t="s">
        <v>33</v>
      </c>
      <c r="AX615" s="13" t="s">
        <v>79</v>
      </c>
      <c r="AY615" s="211" t="s">
        <v>145</v>
      </c>
    </row>
    <row r="616" spans="2:51" s="14" customFormat="1" ht="10.2">
      <c r="B616" s="212"/>
      <c r="C616" s="213"/>
      <c r="D616" s="203" t="s">
        <v>152</v>
      </c>
      <c r="E616" s="214" t="s">
        <v>1</v>
      </c>
      <c r="F616" s="215" t="s">
        <v>737</v>
      </c>
      <c r="G616" s="213"/>
      <c r="H616" s="216">
        <v>21</v>
      </c>
      <c r="I616" s="217"/>
      <c r="J616" s="213"/>
      <c r="K616" s="213"/>
      <c r="L616" s="218"/>
      <c r="M616" s="219"/>
      <c r="N616" s="220"/>
      <c r="O616" s="220"/>
      <c r="P616" s="220"/>
      <c r="Q616" s="220"/>
      <c r="R616" s="220"/>
      <c r="S616" s="220"/>
      <c r="T616" s="221"/>
      <c r="AT616" s="222" t="s">
        <v>152</v>
      </c>
      <c r="AU616" s="222" t="s">
        <v>89</v>
      </c>
      <c r="AV616" s="14" t="s">
        <v>89</v>
      </c>
      <c r="AW616" s="14" t="s">
        <v>33</v>
      </c>
      <c r="AX616" s="14" t="s">
        <v>79</v>
      </c>
      <c r="AY616" s="222" t="s">
        <v>145</v>
      </c>
    </row>
    <row r="617" spans="2:51" s="15" customFormat="1" ht="10.2">
      <c r="B617" s="223"/>
      <c r="C617" s="224"/>
      <c r="D617" s="203" t="s">
        <v>152</v>
      </c>
      <c r="E617" s="225" t="s">
        <v>1</v>
      </c>
      <c r="F617" s="226" t="s">
        <v>156</v>
      </c>
      <c r="G617" s="224"/>
      <c r="H617" s="227">
        <v>21</v>
      </c>
      <c r="I617" s="228"/>
      <c r="J617" s="224"/>
      <c r="K617" s="224"/>
      <c r="L617" s="229"/>
      <c r="M617" s="230"/>
      <c r="N617" s="231"/>
      <c r="O617" s="231"/>
      <c r="P617" s="231"/>
      <c r="Q617" s="231"/>
      <c r="R617" s="231"/>
      <c r="S617" s="231"/>
      <c r="T617" s="232"/>
      <c r="AT617" s="233" t="s">
        <v>152</v>
      </c>
      <c r="AU617" s="233" t="s">
        <v>89</v>
      </c>
      <c r="AV617" s="15" t="s">
        <v>96</v>
      </c>
      <c r="AW617" s="15" t="s">
        <v>33</v>
      </c>
      <c r="AX617" s="15" t="s">
        <v>84</v>
      </c>
      <c r="AY617" s="233" t="s">
        <v>145</v>
      </c>
    </row>
    <row r="618" spans="1:65" s="2" customFormat="1" ht="24.15" customHeight="1">
      <c r="A618" s="34"/>
      <c r="B618" s="35"/>
      <c r="C618" s="187" t="s">
        <v>738</v>
      </c>
      <c r="D618" s="187" t="s">
        <v>147</v>
      </c>
      <c r="E618" s="188" t="s">
        <v>739</v>
      </c>
      <c r="F618" s="189" t="s">
        <v>740</v>
      </c>
      <c r="G618" s="190" t="s">
        <v>337</v>
      </c>
      <c r="H618" s="191">
        <v>41.93</v>
      </c>
      <c r="I618" s="192"/>
      <c r="J618" s="193">
        <f>ROUND(I618*H618,2)</f>
        <v>0</v>
      </c>
      <c r="K618" s="194"/>
      <c r="L618" s="39"/>
      <c r="M618" s="195" t="s">
        <v>1</v>
      </c>
      <c r="N618" s="196" t="s">
        <v>44</v>
      </c>
      <c r="O618" s="71"/>
      <c r="P618" s="197">
        <f>O618*H618</f>
        <v>0</v>
      </c>
      <c r="Q618" s="197">
        <v>0</v>
      </c>
      <c r="R618" s="197">
        <f>Q618*H618</f>
        <v>0</v>
      </c>
      <c r="S618" s="197">
        <v>0</v>
      </c>
      <c r="T618" s="198">
        <f>S618*H618</f>
        <v>0</v>
      </c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R618" s="199" t="s">
        <v>96</v>
      </c>
      <c r="AT618" s="199" t="s">
        <v>147</v>
      </c>
      <c r="AU618" s="199" t="s">
        <v>89</v>
      </c>
      <c r="AY618" s="17" t="s">
        <v>145</v>
      </c>
      <c r="BE618" s="200">
        <f>IF(N618="základní",J618,0)</f>
        <v>0</v>
      </c>
      <c r="BF618" s="200">
        <f>IF(N618="snížená",J618,0)</f>
        <v>0</v>
      </c>
      <c r="BG618" s="200">
        <f>IF(N618="zákl. přenesená",J618,0)</f>
        <v>0</v>
      </c>
      <c r="BH618" s="200">
        <f>IF(N618="sníž. přenesená",J618,0)</f>
        <v>0</v>
      </c>
      <c r="BI618" s="200">
        <f>IF(N618="nulová",J618,0)</f>
        <v>0</v>
      </c>
      <c r="BJ618" s="17" t="s">
        <v>84</v>
      </c>
      <c r="BK618" s="200">
        <f>ROUND(I618*H618,2)</f>
        <v>0</v>
      </c>
      <c r="BL618" s="17" t="s">
        <v>96</v>
      </c>
      <c r="BM618" s="199" t="s">
        <v>741</v>
      </c>
    </row>
    <row r="619" spans="2:51" s="13" customFormat="1" ht="20.4">
      <c r="B619" s="201"/>
      <c r="C619" s="202"/>
      <c r="D619" s="203" t="s">
        <v>152</v>
      </c>
      <c r="E619" s="204" t="s">
        <v>1</v>
      </c>
      <c r="F619" s="205" t="s">
        <v>721</v>
      </c>
      <c r="G619" s="202"/>
      <c r="H619" s="204" t="s">
        <v>1</v>
      </c>
      <c r="I619" s="206"/>
      <c r="J619" s="202"/>
      <c r="K619" s="202"/>
      <c r="L619" s="207"/>
      <c r="M619" s="208"/>
      <c r="N619" s="209"/>
      <c r="O619" s="209"/>
      <c r="P619" s="209"/>
      <c r="Q619" s="209"/>
      <c r="R619" s="209"/>
      <c r="S619" s="209"/>
      <c r="T619" s="210"/>
      <c r="AT619" s="211" t="s">
        <v>152</v>
      </c>
      <c r="AU619" s="211" t="s">
        <v>89</v>
      </c>
      <c r="AV619" s="13" t="s">
        <v>84</v>
      </c>
      <c r="AW619" s="13" t="s">
        <v>33</v>
      </c>
      <c r="AX619" s="13" t="s">
        <v>79</v>
      </c>
      <c r="AY619" s="211" t="s">
        <v>145</v>
      </c>
    </row>
    <row r="620" spans="2:51" s="14" customFormat="1" ht="10.2">
      <c r="B620" s="212"/>
      <c r="C620" s="213"/>
      <c r="D620" s="203" t="s">
        <v>152</v>
      </c>
      <c r="E620" s="214" t="s">
        <v>1</v>
      </c>
      <c r="F620" s="215" t="s">
        <v>742</v>
      </c>
      <c r="G620" s="213"/>
      <c r="H620" s="216">
        <v>41.93</v>
      </c>
      <c r="I620" s="217"/>
      <c r="J620" s="213"/>
      <c r="K620" s="213"/>
      <c r="L620" s="218"/>
      <c r="M620" s="219"/>
      <c r="N620" s="220"/>
      <c r="O620" s="220"/>
      <c r="P620" s="220"/>
      <c r="Q620" s="220"/>
      <c r="R620" s="220"/>
      <c r="S620" s="220"/>
      <c r="T620" s="221"/>
      <c r="AT620" s="222" t="s">
        <v>152</v>
      </c>
      <c r="AU620" s="222" t="s">
        <v>89</v>
      </c>
      <c r="AV620" s="14" t="s">
        <v>89</v>
      </c>
      <c r="AW620" s="14" t="s">
        <v>33</v>
      </c>
      <c r="AX620" s="14" t="s">
        <v>79</v>
      </c>
      <c r="AY620" s="222" t="s">
        <v>145</v>
      </c>
    </row>
    <row r="621" spans="2:51" s="15" customFormat="1" ht="10.2">
      <c r="B621" s="223"/>
      <c r="C621" s="224"/>
      <c r="D621" s="203" t="s">
        <v>152</v>
      </c>
      <c r="E621" s="225" t="s">
        <v>1</v>
      </c>
      <c r="F621" s="226" t="s">
        <v>156</v>
      </c>
      <c r="G621" s="224"/>
      <c r="H621" s="227">
        <v>41.93</v>
      </c>
      <c r="I621" s="228"/>
      <c r="J621" s="224"/>
      <c r="K621" s="224"/>
      <c r="L621" s="229"/>
      <c r="M621" s="230"/>
      <c r="N621" s="231"/>
      <c r="O621" s="231"/>
      <c r="P621" s="231"/>
      <c r="Q621" s="231"/>
      <c r="R621" s="231"/>
      <c r="S621" s="231"/>
      <c r="T621" s="232"/>
      <c r="AT621" s="233" t="s">
        <v>152</v>
      </c>
      <c r="AU621" s="233" t="s">
        <v>89</v>
      </c>
      <c r="AV621" s="15" t="s">
        <v>96</v>
      </c>
      <c r="AW621" s="15" t="s">
        <v>33</v>
      </c>
      <c r="AX621" s="15" t="s">
        <v>84</v>
      </c>
      <c r="AY621" s="233" t="s">
        <v>145</v>
      </c>
    </row>
    <row r="622" spans="1:65" s="2" customFormat="1" ht="44.25" customHeight="1">
      <c r="A622" s="34"/>
      <c r="B622" s="35"/>
      <c r="C622" s="234" t="s">
        <v>743</v>
      </c>
      <c r="D622" s="234" t="s">
        <v>247</v>
      </c>
      <c r="E622" s="235" t="s">
        <v>744</v>
      </c>
      <c r="F622" s="236" t="s">
        <v>745</v>
      </c>
      <c r="G622" s="237" t="s">
        <v>688</v>
      </c>
      <c r="H622" s="238">
        <v>20</v>
      </c>
      <c r="I622" s="239"/>
      <c r="J622" s="240">
        <f>ROUND(I622*H622,2)</f>
        <v>0</v>
      </c>
      <c r="K622" s="241"/>
      <c r="L622" s="242"/>
      <c r="M622" s="243" t="s">
        <v>1</v>
      </c>
      <c r="N622" s="244" t="s">
        <v>44</v>
      </c>
      <c r="O622" s="71"/>
      <c r="P622" s="197">
        <f>O622*H622</f>
        <v>0</v>
      </c>
      <c r="Q622" s="197">
        <v>0.0191</v>
      </c>
      <c r="R622" s="197">
        <f>Q622*H622</f>
        <v>0.382</v>
      </c>
      <c r="S622" s="197">
        <v>0</v>
      </c>
      <c r="T622" s="198">
        <f>S622*H622</f>
        <v>0</v>
      </c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R622" s="199" t="s">
        <v>203</v>
      </c>
      <c r="AT622" s="199" t="s">
        <v>247</v>
      </c>
      <c r="AU622" s="199" t="s">
        <v>89</v>
      </c>
      <c r="AY622" s="17" t="s">
        <v>145</v>
      </c>
      <c r="BE622" s="200">
        <f>IF(N622="základní",J622,0)</f>
        <v>0</v>
      </c>
      <c r="BF622" s="200">
        <f>IF(N622="snížená",J622,0)</f>
        <v>0</v>
      </c>
      <c r="BG622" s="200">
        <f>IF(N622="zákl. přenesená",J622,0)</f>
        <v>0</v>
      </c>
      <c r="BH622" s="200">
        <f>IF(N622="sníž. přenesená",J622,0)</f>
        <v>0</v>
      </c>
      <c r="BI622" s="200">
        <f>IF(N622="nulová",J622,0)</f>
        <v>0</v>
      </c>
      <c r="BJ622" s="17" t="s">
        <v>84</v>
      </c>
      <c r="BK622" s="200">
        <f>ROUND(I622*H622,2)</f>
        <v>0</v>
      </c>
      <c r="BL622" s="17" t="s">
        <v>96</v>
      </c>
      <c r="BM622" s="199" t="s">
        <v>746</v>
      </c>
    </row>
    <row r="623" spans="2:51" s="13" customFormat="1" ht="20.4">
      <c r="B623" s="201"/>
      <c r="C623" s="202"/>
      <c r="D623" s="203" t="s">
        <v>152</v>
      </c>
      <c r="E623" s="204" t="s">
        <v>1</v>
      </c>
      <c r="F623" s="205" t="s">
        <v>721</v>
      </c>
      <c r="G623" s="202"/>
      <c r="H623" s="204" t="s">
        <v>1</v>
      </c>
      <c r="I623" s="206"/>
      <c r="J623" s="202"/>
      <c r="K623" s="202"/>
      <c r="L623" s="207"/>
      <c r="M623" s="208"/>
      <c r="N623" s="209"/>
      <c r="O623" s="209"/>
      <c r="P623" s="209"/>
      <c r="Q623" s="209"/>
      <c r="R623" s="209"/>
      <c r="S623" s="209"/>
      <c r="T623" s="210"/>
      <c r="AT623" s="211" t="s">
        <v>152</v>
      </c>
      <c r="AU623" s="211" t="s">
        <v>89</v>
      </c>
      <c r="AV623" s="13" t="s">
        <v>84</v>
      </c>
      <c r="AW623" s="13" t="s">
        <v>33</v>
      </c>
      <c r="AX623" s="13" t="s">
        <v>79</v>
      </c>
      <c r="AY623" s="211" t="s">
        <v>145</v>
      </c>
    </row>
    <row r="624" spans="2:51" s="14" customFormat="1" ht="10.2">
      <c r="B624" s="212"/>
      <c r="C624" s="213"/>
      <c r="D624" s="203" t="s">
        <v>152</v>
      </c>
      <c r="E624" s="214" t="s">
        <v>1</v>
      </c>
      <c r="F624" s="215" t="s">
        <v>747</v>
      </c>
      <c r="G624" s="213"/>
      <c r="H624" s="216">
        <v>20</v>
      </c>
      <c r="I624" s="217"/>
      <c r="J624" s="213"/>
      <c r="K624" s="213"/>
      <c r="L624" s="218"/>
      <c r="M624" s="219"/>
      <c r="N624" s="220"/>
      <c r="O624" s="220"/>
      <c r="P624" s="220"/>
      <c r="Q624" s="220"/>
      <c r="R624" s="220"/>
      <c r="S624" s="220"/>
      <c r="T624" s="221"/>
      <c r="AT624" s="222" t="s">
        <v>152</v>
      </c>
      <c r="AU624" s="222" t="s">
        <v>89</v>
      </c>
      <c r="AV624" s="14" t="s">
        <v>89</v>
      </c>
      <c r="AW624" s="14" t="s">
        <v>33</v>
      </c>
      <c r="AX624" s="14" t="s">
        <v>79</v>
      </c>
      <c r="AY624" s="222" t="s">
        <v>145</v>
      </c>
    </row>
    <row r="625" spans="2:51" s="15" customFormat="1" ht="10.2">
      <c r="B625" s="223"/>
      <c r="C625" s="224"/>
      <c r="D625" s="203" t="s">
        <v>152</v>
      </c>
      <c r="E625" s="225" t="s">
        <v>1</v>
      </c>
      <c r="F625" s="226" t="s">
        <v>156</v>
      </c>
      <c r="G625" s="224"/>
      <c r="H625" s="227">
        <v>20</v>
      </c>
      <c r="I625" s="228"/>
      <c r="J625" s="224"/>
      <c r="K625" s="224"/>
      <c r="L625" s="229"/>
      <c r="M625" s="230"/>
      <c r="N625" s="231"/>
      <c r="O625" s="231"/>
      <c r="P625" s="231"/>
      <c r="Q625" s="231"/>
      <c r="R625" s="231"/>
      <c r="S625" s="231"/>
      <c r="T625" s="232"/>
      <c r="AT625" s="233" t="s">
        <v>152</v>
      </c>
      <c r="AU625" s="233" t="s">
        <v>89</v>
      </c>
      <c r="AV625" s="15" t="s">
        <v>96</v>
      </c>
      <c r="AW625" s="15" t="s">
        <v>33</v>
      </c>
      <c r="AX625" s="15" t="s">
        <v>84</v>
      </c>
      <c r="AY625" s="233" t="s">
        <v>145</v>
      </c>
    </row>
    <row r="626" spans="1:65" s="2" customFormat="1" ht="24.15" customHeight="1">
      <c r="A626" s="34"/>
      <c r="B626" s="35"/>
      <c r="C626" s="187" t="s">
        <v>748</v>
      </c>
      <c r="D626" s="187" t="s">
        <v>147</v>
      </c>
      <c r="E626" s="188" t="s">
        <v>749</v>
      </c>
      <c r="F626" s="189" t="s">
        <v>750</v>
      </c>
      <c r="G626" s="190" t="s">
        <v>337</v>
      </c>
      <c r="H626" s="191">
        <v>4.3</v>
      </c>
      <c r="I626" s="192"/>
      <c r="J626" s="193">
        <f>ROUND(I626*H626,2)</f>
        <v>0</v>
      </c>
      <c r="K626" s="194"/>
      <c r="L626" s="39"/>
      <c r="M626" s="195" t="s">
        <v>1</v>
      </c>
      <c r="N626" s="196" t="s">
        <v>44</v>
      </c>
      <c r="O626" s="71"/>
      <c r="P626" s="197">
        <f>O626*H626</f>
        <v>0</v>
      </c>
      <c r="Q626" s="197">
        <v>0</v>
      </c>
      <c r="R626" s="197">
        <f>Q626*H626</f>
        <v>0</v>
      </c>
      <c r="S626" s="197">
        <v>0</v>
      </c>
      <c r="T626" s="198">
        <f>S626*H626</f>
        <v>0</v>
      </c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R626" s="199" t="s">
        <v>96</v>
      </c>
      <c r="AT626" s="199" t="s">
        <v>147</v>
      </c>
      <c r="AU626" s="199" t="s">
        <v>89</v>
      </c>
      <c r="AY626" s="17" t="s">
        <v>145</v>
      </c>
      <c r="BE626" s="200">
        <f>IF(N626="základní",J626,0)</f>
        <v>0</v>
      </c>
      <c r="BF626" s="200">
        <f>IF(N626="snížená",J626,0)</f>
        <v>0</v>
      </c>
      <c r="BG626" s="200">
        <f>IF(N626="zákl. přenesená",J626,0)</f>
        <v>0</v>
      </c>
      <c r="BH626" s="200">
        <f>IF(N626="sníž. přenesená",J626,0)</f>
        <v>0</v>
      </c>
      <c r="BI626" s="200">
        <f>IF(N626="nulová",J626,0)</f>
        <v>0</v>
      </c>
      <c r="BJ626" s="17" t="s">
        <v>84</v>
      </c>
      <c r="BK626" s="200">
        <f>ROUND(I626*H626,2)</f>
        <v>0</v>
      </c>
      <c r="BL626" s="17" t="s">
        <v>96</v>
      </c>
      <c r="BM626" s="199" t="s">
        <v>751</v>
      </c>
    </row>
    <row r="627" spans="2:51" s="13" customFormat="1" ht="20.4">
      <c r="B627" s="201"/>
      <c r="C627" s="202"/>
      <c r="D627" s="203" t="s">
        <v>152</v>
      </c>
      <c r="E627" s="204" t="s">
        <v>1</v>
      </c>
      <c r="F627" s="205" t="s">
        <v>721</v>
      </c>
      <c r="G627" s="202"/>
      <c r="H627" s="204" t="s">
        <v>1</v>
      </c>
      <c r="I627" s="206"/>
      <c r="J627" s="202"/>
      <c r="K627" s="202"/>
      <c r="L627" s="207"/>
      <c r="M627" s="208"/>
      <c r="N627" s="209"/>
      <c r="O627" s="209"/>
      <c r="P627" s="209"/>
      <c r="Q627" s="209"/>
      <c r="R627" s="209"/>
      <c r="S627" s="209"/>
      <c r="T627" s="210"/>
      <c r="AT627" s="211" t="s">
        <v>152</v>
      </c>
      <c r="AU627" s="211" t="s">
        <v>89</v>
      </c>
      <c r="AV627" s="13" t="s">
        <v>84</v>
      </c>
      <c r="AW627" s="13" t="s">
        <v>33</v>
      </c>
      <c r="AX627" s="13" t="s">
        <v>79</v>
      </c>
      <c r="AY627" s="211" t="s">
        <v>145</v>
      </c>
    </row>
    <row r="628" spans="2:51" s="14" customFormat="1" ht="10.2">
      <c r="B628" s="212"/>
      <c r="C628" s="213"/>
      <c r="D628" s="203" t="s">
        <v>152</v>
      </c>
      <c r="E628" s="214" t="s">
        <v>1</v>
      </c>
      <c r="F628" s="215" t="s">
        <v>752</v>
      </c>
      <c r="G628" s="213"/>
      <c r="H628" s="216">
        <v>4.3</v>
      </c>
      <c r="I628" s="217"/>
      <c r="J628" s="213"/>
      <c r="K628" s="213"/>
      <c r="L628" s="218"/>
      <c r="M628" s="219"/>
      <c r="N628" s="220"/>
      <c r="O628" s="220"/>
      <c r="P628" s="220"/>
      <c r="Q628" s="220"/>
      <c r="R628" s="220"/>
      <c r="S628" s="220"/>
      <c r="T628" s="221"/>
      <c r="AT628" s="222" t="s">
        <v>152</v>
      </c>
      <c r="AU628" s="222" t="s">
        <v>89</v>
      </c>
      <c r="AV628" s="14" t="s">
        <v>89</v>
      </c>
      <c r="AW628" s="14" t="s">
        <v>33</v>
      </c>
      <c r="AX628" s="14" t="s">
        <v>79</v>
      </c>
      <c r="AY628" s="222" t="s">
        <v>145</v>
      </c>
    </row>
    <row r="629" spans="2:51" s="15" customFormat="1" ht="10.2">
      <c r="B629" s="223"/>
      <c r="C629" s="224"/>
      <c r="D629" s="203" t="s">
        <v>152</v>
      </c>
      <c r="E629" s="225" t="s">
        <v>1</v>
      </c>
      <c r="F629" s="226" t="s">
        <v>156</v>
      </c>
      <c r="G629" s="224"/>
      <c r="H629" s="227">
        <v>4.3</v>
      </c>
      <c r="I629" s="228"/>
      <c r="J629" s="224"/>
      <c r="K629" s="224"/>
      <c r="L629" s="229"/>
      <c r="M629" s="230"/>
      <c r="N629" s="231"/>
      <c r="O629" s="231"/>
      <c r="P629" s="231"/>
      <c r="Q629" s="231"/>
      <c r="R629" s="231"/>
      <c r="S629" s="231"/>
      <c r="T629" s="232"/>
      <c r="AT629" s="233" t="s">
        <v>152</v>
      </c>
      <c r="AU629" s="233" t="s">
        <v>89</v>
      </c>
      <c r="AV629" s="15" t="s">
        <v>96</v>
      </c>
      <c r="AW629" s="15" t="s">
        <v>33</v>
      </c>
      <c r="AX629" s="15" t="s">
        <v>84</v>
      </c>
      <c r="AY629" s="233" t="s">
        <v>145</v>
      </c>
    </row>
    <row r="630" spans="1:65" s="2" customFormat="1" ht="24.15" customHeight="1">
      <c r="A630" s="34"/>
      <c r="B630" s="35"/>
      <c r="C630" s="234" t="s">
        <v>753</v>
      </c>
      <c r="D630" s="234" t="s">
        <v>247</v>
      </c>
      <c r="E630" s="235" t="s">
        <v>754</v>
      </c>
      <c r="F630" s="236" t="s">
        <v>755</v>
      </c>
      <c r="G630" s="237" t="s">
        <v>337</v>
      </c>
      <c r="H630" s="238">
        <v>4.73</v>
      </c>
      <c r="I630" s="239"/>
      <c r="J630" s="240">
        <f>ROUND(I630*H630,2)</f>
        <v>0</v>
      </c>
      <c r="K630" s="241"/>
      <c r="L630" s="242"/>
      <c r="M630" s="243" t="s">
        <v>1</v>
      </c>
      <c r="N630" s="244" t="s">
        <v>44</v>
      </c>
      <c r="O630" s="71"/>
      <c r="P630" s="197">
        <f>O630*H630</f>
        <v>0</v>
      </c>
      <c r="Q630" s="197">
        <v>0.0015</v>
      </c>
      <c r="R630" s="197">
        <f>Q630*H630</f>
        <v>0.007095000000000001</v>
      </c>
      <c r="S630" s="197">
        <v>0</v>
      </c>
      <c r="T630" s="198">
        <f>S630*H630</f>
        <v>0</v>
      </c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R630" s="199" t="s">
        <v>203</v>
      </c>
      <c r="AT630" s="199" t="s">
        <v>247</v>
      </c>
      <c r="AU630" s="199" t="s">
        <v>89</v>
      </c>
      <c r="AY630" s="17" t="s">
        <v>145</v>
      </c>
      <c r="BE630" s="200">
        <f>IF(N630="základní",J630,0)</f>
        <v>0</v>
      </c>
      <c r="BF630" s="200">
        <f>IF(N630="snížená",J630,0)</f>
        <v>0</v>
      </c>
      <c r="BG630" s="200">
        <f>IF(N630="zákl. přenesená",J630,0)</f>
        <v>0</v>
      </c>
      <c r="BH630" s="200">
        <f>IF(N630="sníž. přenesená",J630,0)</f>
        <v>0</v>
      </c>
      <c r="BI630" s="200">
        <f>IF(N630="nulová",J630,0)</f>
        <v>0</v>
      </c>
      <c r="BJ630" s="17" t="s">
        <v>84</v>
      </c>
      <c r="BK630" s="200">
        <f>ROUND(I630*H630,2)</f>
        <v>0</v>
      </c>
      <c r="BL630" s="17" t="s">
        <v>96</v>
      </c>
      <c r="BM630" s="199" t="s">
        <v>756</v>
      </c>
    </row>
    <row r="631" spans="2:51" s="14" customFormat="1" ht="10.2">
      <c r="B631" s="212"/>
      <c r="C631" s="213"/>
      <c r="D631" s="203" t="s">
        <v>152</v>
      </c>
      <c r="E631" s="214" t="s">
        <v>1</v>
      </c>
      <c r="F631" s="215" t="s">
        <v>757</v>
      </c>
      <c r="G631" s="213"/>
      <c r="H631" s="216">
        <v>4.73</v>
      </c>
      <c r="I631" s="217"/>
      <c r="J631" s="213"/>
      <c r="K631" s="213"/>
      <c r="L631" s="218"/>
      <c r="M631" s="219"/>
      <c r="N631" s="220"/>
      <c r="O631" s="220"/>
      <c r="P631" s="220"/>
      <c r="Q631" s="220"/>
      <c r="R631" s="220"/>
      <c r="S631" s="220"/>
      <c r="T631" s="221"/>
      <c r="AT631" s="222" t="s">
        <v>152</v>
      </c>
      <c r="AU631" s="222" t="s">
        <v>89</v>
      </c>
      <c r="AV631" s="14" t="s">
        <v>89</v>
      </c>
      <c r="AW631" s="14" t="s">
        <v>33</v>
      </c>
      <c r="AX631" s="14" t="s">
        <v>79</v>
      </c>
      <c r="AY631" s="222" t="s">
        <v>145</v>
      </c>
    </row>
    <row r="632" spans="2:51" s="15" customFormat="1" ht="10.2">
      <c r="B632" s="223"/>
      <c r="C632" s="224"/>
      <c r="D632" s="203" t="s">
        <v>152</v>
      </c>
      <c r="E632" s="225" t="s">
        <v>1</v>
      </c>
      <c r="F632" s="226" t="s">
        <v>156</v>
      </c>
      <c r="G632" s="224"/>
      <c r="H632" s="227">
        <v>4.73</v>
      </c>
      <c r="I632" s="228"/>
      <c r="J632" s="224"/>
      <c r="K632" s="224"/>
      <c r="L632" s="229"/>
      <c r="M632" s="230"/>
      <c r="N632" s="231"/>
      <c r="O632" s="231"/>
      <c r="P632" s="231"/>
      <c r="Q632" s="231"/>
      <c r="R632" s="231"/>
      <c r="S632" s="231"/>
      <c r="T632" s="232"/>
      <c r="AT632" s="233" t="s">
        <v>152</v>
      </c>
      <c r="AU632" s="233" t="s">
        <v>89</v>
      </c>
      <c r="AV632" s="15" t="s">
        <v>96</v>
      </c>
      <c r="AW632" s="15" t="s">
        <v>33</v>
      </c>
      <c r="AX632" s="15" t="s">
        <v>84</v>
      </c>
      <c r="AY632" s="233" t="s">
        <v>145</v>
      </c>
    </row>
    <row r="633" spans="1:65" s="2" customFormat="1" ht="24.15" customHeight="1">
      <c r="A633" s="34"/>
      <c r="B633" s="35"/>
      <c r="C633" s="187" t="s">
        <v>758</v>
      </c>
      <c r="D633" s="187" t="s">
        <v>147</v>
      </c>
      <c r="E633" s="188" t="s">
        <v>759</v>
      </c>
      <c r="F633" s="189" t="s">
        <v>760</v>
      </c>
      <c r="G633" s="190" t="s">
        <v>337</v>
      </c>
      <c r="H633" s="191">
        <v>12.9</v>
      </c>
      <c r="I633" s="192"/>
      <c r="J633" s="193">
        <f>ROUND(I633*H633,2)</f>
        <v>0</v>
      </c>
      <c r="K633" s="194"/>
      <c r="L633" s="39"/>
      <c r="M633" s="195" t="s">
        <v>1</v>
      </c>
      <c r="N633" s="196" t="s">
        <v>44</v>
      </c>
      <c r="O633" s="71"/>
      <c r="P633" s="197">
        <f>O633*H633</f>
        <v>0</v>
      </c>
      <c r="Q633" s="197">
        <v>0</v>
      </c>
      <c r="R633" s="197">
        <f>Q633*H633</f>
        <v>0</v>
      </c>
      <c r="S633" s="197">
        <v>0</v>
      </c>
      <c r="T633" s="198">
        <f>S633*H633</f>
        <v>0</v>
      </c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R633" s="199" t="s">
        <v>96</v>
      </c>
      <c r="AT633" s="199" t="s">
        <v>147</v>
      </c>
      <c r="AU633" s="199" t="s">
        <v>89</v>
      </c>
      <c r="AY633" s="17" t="s">
        <v>145</v>
      </c>
      <c r="BE633" s="200">
        <f>IF(N633="základní",J633,0)</f>
        <v>0</v>
      </c>
      <c r="BF633" s="200">
        <f>IF(N633="snížená",J633,0)</f>
        <v>0</v>
      </c>
      <c r="BG633" s="200">
        <f>IF(N633="zákl. přenesená",J633,0)</f>
        <v>0</v>
      </c>
      <c r="BH633" s="200">
        <f>IF(N633="sníž. přenesená",J633,0)</f>
        <v>0</v>
      </c>
      <c r="BI633" s="200">
        <f>IF(N633="nulová",J633,0)</f>
        <v>0</v>
      </c>
      <c r="BJ633" s="17" t="s">
        <v>84</v>
      </c>
      <c r="BK633" s="200">
        <f>ROUND(I633*H633,2)</f>
        <v>0</v>
      </c>
      <c r="BL633" s="17" t="s">
        <v>96</v>
      </c>
      <c r="BM633" s="199" t="s">
        <v>761</v>
      </c>
    </row>
    <row r="634" spans="2:51" s="14" customFormat="1" ht="10.2">
      <c r="B634" s="212"/>
      <c r="C634" s="213"/>
      <c r="D634" s="203" t="s">
        <v>152</v>
      </c>
      <c r="E634" s="214" t="s">
        <v>1</v>
      </c>
      <c r="F634" s="215" t="s">
        <v>762</v>
      </c>
      <c r="G634" s="213"/>
      <c r="H634" s="216">
        <v>12.9</v>
      </c>
      <c r="I634" s="217"/>
      <c r="J634" s="213"/>
      <c r="K634" s="213"/>
      <c r="L634" s="218"/>
      <c r="M634" s="219"/>
      <c r="N634" s="220"/>
      <c r="O634" s="220"/>
      <c r="P634" s="220"/>
      <c r="Q634" s="220"/>
      <c r="R634" s="220"/>
      <c r="S634" s="220"/>
      <c r="T634" s="221"/>
      <c r="AT634" s="222" t="s">
        <v>152</v>
      </c>
      <c r="AU634" s="222" t="s">
        <v>89</v>
      </c>
      <c r="AV634" s="14" t="s">
        <v>89</v>
      </c>
      <c r="AW634" s="14" t="s">
        <v>33</v>
      </c>
      <c r="AX634" s="14" t="s">
        <v>79</v>
      </c>
      <c r="AY634" s="222" t="s">
        <v>145</v>
      </c>
    </row>
    <row r="635" spans="2:51" s="15" customFormat="1" ht="10.2">
      <c r="B635" s="223"/>
      <c r="C635" s="224"/>
      <c r="D635" s="203" t="s">
        <v>152</v>
      </c>
      <c r="E635" s="225" t="s">
        <v>1</v>
      </c>
      <c r="F635" s="226" t="s">
        <v>156</v>
      </c>
      <c r="G635" s="224"/>
      <c r="H635" s="227">
        <v>12.9</v>
      </c>
      <c r="I635" s="228"/>
      <c r="J635" s="224"/>
      <c r="K635" s="224"/>
      <c r="L635" s="229"/>
      <c r="M635" s="230"/>
      <c r="N635" s="231"/>
      <c r="O635" s="231"/>
      <c r="P635" s="231"/>
      <c r="Q635" s="231"/>
      <c r="R635" s="231"/>
      <c r="S635" s="231"/>
      <c r="T635" s="232"/>
      <c r="AT635" s="233" t="s">
        <v>152</v>
      </c>
      <c r="AU635" s="233" t="s">
        <v>89</v>
      </c>
      <c r="AV635" s="15" t="s">
        <v>96</v>
      </c>
      <c r="AW635" s="15" t="s">
        <v>33</v>
      </c>
      <c r="AX635" s="15" t="s">
        <v>84</v>
      </c>
      <c r="AY635" s="233" t="s">
        <v>145</v>
      </c>
    </row>
    <row r="636" spans="1:65" s="2" customFormat="1" ht="24.15" customHeight="1">
      <c r="A636" s="34"/>
      <c r="B636" s="35"/>
      <c r="C636" s="187" t="s">
        <v>763</v>
      </c>
      <c r="D636" s="187" t="s">
        <v>147</v>
      </c>
      <c r="E636" s="188" t="s">
        <v>764</v>
      </c>
      <c r="F636" s="189" t="s">
        <v>765</v>
      </c>
      <c r="G636" s="190" t="s">
        <v>337</v>
      </c>
      <c r="H636" s="191">
        <v>166.6</v>
      </c>
      <c r="I636" s="192"/>
      <c r="J636" s="193">
        <f>ROUND(I636*H636,2)</f>
        <v>0</v>
      </c>
      <c r="K636" s="194"/>
      <c r="L636" s="39"/>
      <c r="M636" s="195" t="s">
        <v>1</v>
      </c>
      <c r="N636" s="196" t="s">
        <v>44</v>
      </c>
      <c r="O636" s="71"/>
      <c r="P636" s="197">
        <f>O636*H636</f>
        <v>0</v>
      </c>
      <c r="Q636" s="197">
        <v>0</v>
      </c>
      <c r="R636" s="197">
        <f>Q636*H636</f>
        <v>0</v>
      </c>
      <c r="S636" s="197">
        <v>0</v>
      </c>
      <c r="T636" s="198">
        <f>S636*H636</f>
        <v>0</v>
      </c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R636" s="199" t="s">
        <v>96</v>
      </c>
      <c r="AT636" s="199" t="s">
        <v>147</v>
      </c>
      <c r="AU636" s="199" t="s">
        <v>89</v>
      </c>
      <c r="AY636" s="17" t="s">
        <v>145</v>
      </c>
      <c r="BE636" s="200">
        <f>IF(N636="základní",J636,0)</f>
        <v>0</v>
      </c>
      <c r="BF636" s="200">
        <f>IF(N636="snížená",J636,0)</f>
        <v>0</v>
      </c>
      <c r="BG636" s="200">
        <f>IF(N636="zákl. přenesená",J636,0)</f>
        <v>0</v>
      </c>
      <c r="BH636" s="200">
        <f>IF(N636="sníž. přenesená",J636,0)</f>
        <v>0</v>
      </c>
      <c r="BI636" s="200">
        <f>IF(N636="nulová",J636,0)</f>
        <v>0</v>
      </c>
      <c r="BJ636" s="17" t="s">
        <v>84</v>
      </c>
      <c r="BK636" s="200">
        <f>ROUND(I636*H636,2)</f>
        <v>0</v>
      </c>
      <c r="BL636" s="17" t="s">
        <v>96</v>
      </c>
      <c r="BM636" s="199" t="s">
        <v>766</v>
      </c>
    </row>
    <row r="637" spans="2:51" s="14" customFormat="1" ht="10.2">
      <c r="B637" s="212"/>
      <c r="C637" s="213"/>
      <c r="D637" s="203" t="s">
        <v>152</v>
      </c>
      <c r="E637" s="214" t="s">
        <v>1</v>
      </c>
      <c r="F637" s="215" t="s">
        <v>767</v>
      </c>
      <c r="G637" s="213"/>
      <c r="H637" s="216">
        <v>166.6</v>
      </c>
      <c r="I637" s="217"/>
      <c r="J637" s="213"/>
      <c r="K637" s="213"/>
      <c r="L637" s="218"/>
      <c r="M637" s="219"/>
      <c r="N637" s="220"/>
      <c r="O637" s="220"/>
      <c r="P637" s="220"/>
      <c r="Q637" s="220"/>
      <c r="R637" s="220"/>
      <c r="S637" s="220"/>
      <c r="T637" s="221"/>
      <c r="AT637" s="222" t="s">
        <v>152</v>
      </c>
      <c r="AU637" s="222" t="s">
        <v>89</v>
      </c>
      <c r="AV637" s="14" t="s">
        <v>89</v>
      </c>
      <c r="AW637" s="14" t="s">
        <v>33</v>
      </c>
      <c r="AX637" s="14" t="s">
        <v>79</v>
      </c>
      <c r="AY637" s="222" t="s">
        <v>145</v>
      </c>
    </row>
    <row r="638" spans="2:51" s="15" customFormat="1" ht="10.2">
      <c r="B638" s="223"/>
      <c r="C638" s="224"/>
      <c r="D638" s="203" t="s">
        <v>152</v>
      </c>
      <c r="E638" s="225" t="s">
        <v>1</v>
      </c>
      <c r="F638" s="226" t="s">
        <v>156</v>
      </c>
      <c r="G638" s="224"/>
      <c r="H638" s="227">
        <v>166.6</v>
      </c>
      <c r="I638" s="228"/>
      <c r="J638" s="224"/>
      <c r="K638" s="224"/>
      <c r="L638" s="229"/>
      <c r="M638" s="230"/>
      <c r="N638" s="231"/>
      <c r="O638" s="231"/>
      <c r="P638" s="231"/>
      <c r="Q638" s="231"/>
      <c r="R638" s="231"/>
      <c r="S638" s="231"/>
      <c r="T638" s="232"/>
      <c r="AT638" s="233" t="s">
        <v>152</v>
      </c>
      <c r="AU638" s="233" t="s">
        <v>89</v>
      </c>
      <c r="AV638" s="15" t="s">
        <v>96</v>
      </c>
      <c r="AW638" s="15" t="s">
        <v>33</v>
      </c>
      <c r="AX638" s="15" t="s">
        <v>84</v>
      </c>
      <c r="AY638" s="233" t="s">
        <v>145</v>
      </c>
    </row>
    <row r="639" spans="1:65" s="2" customFormat="1" ht="24.15" customHeight="1">
      <c r="A639" s="34"/>
      <c r="B639" s="35"/>
      <c r="C639" s="234" t="s">
        <v>768</v>
      </c>
      <c r="D639" s="234" t="s">
        <v>247</v>
      </c>
      <c r="E639" s="235" t="s">
        <v>769</v>
      </c>
      <c r="F639" s="236" t="s">
        <v>770</v>
      </c>
      <c r="G639" s="237" t="s">
        <v>771</v>
      </c>
      <c r="H639" s="238">
        <v>1</v>
      </c>
      <c r="I639" s="239"/>
      <c r="J639" s="240">
        <f>ROUND(I639*H639,2)</f>
        <v>0</v>
      </c>
      <c r="K639" s="241"/>
      <c r="L639" s="242"/>
      <c r="M639" s="243" t="s">
        <v>1</v>
      </c>
      <c r="N639" s="244" t="s">
        <v>44</v>
      </c>
      <c r="O639" s="71"/>
      <c r="P639" s="197">
        <f>O639*H639</f>
        <v>0</v>
      </c>
      <c r="Q639" s="197">
        <v>5E-05</v>
      </c>
      <c r="R639" s="197">
        <f>Q639*H639</f>
        <v>5E-05</v>
      </c>
      <c r="S639" s="197">
        <v>0</v>
      </c>
      <c r="T639" s="198">
        <f>S639*H639</f>
        <v>0</v>
      </c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R639" s="199" t="s">
        <v>203</v>
      </c>
      <c r="AT639" s="199" t="s">
        <v>247</v>
      </c>
      <c r="AU639" s="199" t="s">
        <v>89</v>
      </c>
      <c r="AY639" s="17" t="s">
        <v>145</v>
      </c>
      <c r="BE639" s="200">
        <f>IF(N639="základní",J639,0)</f>
        <v>0</v>
      </c>
      <c r="BF639" s="200">
        <f>IF(N639="snížená",J639,0)</f>
        <v>0</v>
      </c>
      <c r="BG639" s="200">
        <f>IF(N639="zákl. přenesená",J639,0)</f>
        <v>0</v>
      </c>
      <c r="BH639" s="200">
        <f>IF(N639="sníž. přenesená",J639,0)</f>
        <v>0</v>
      </c>
      <c r="BI639" s="200">
        <f>IF(N639="nulová",J639,0)</f>
        <v>0</v>
      </c>
      <c r="BJ639" s="17" t="s">
        <v>84</v>
      </c>
      <c r="BK639" s="200">
        <f>ROUND(I639*H639,2)</f>
        <v>0</v>
      </c>
      <c r="BL639" s="17" t="s">
        <v>96</v>
      </c>
      <c r="BM639" s="199" t="s">
        <v>772</v>
      </c>
    </row>
    <row r="640" spans="1:65" s="2" customFormat="1" ht="24.15" customHeight="1">
      <c r="A640" s="34"/>
      <c r="B640" s="35"/>
      <c r="C640" s="187" t="s">
        <v>773</v>
      </c>
      <c r="D640" s="187" t="s">
        <v>147</v>
      </c>
      <c r="E640" s="188" t="s">
        <v>774</v>
      </c>
      <c r="F640" s="189" t="s">
        <v>775</v>
      </c>
      <c r="G640" s="190" t="s">
        <v>688</v>
      </c>
      <c r="H640" s="191">
        <v>1</v>
      </c>
      <c r="I640" s="192"/>
      <c r="J640" s="193">
        <f>ROUND(I640*H640,2)</f>
        <v>0</v>
      </c>
      <c r="K640" s="194"/>
      <c r="L640" s="39"/>
      <c r="M640" s="195" t="s">
        <v>1</v>
      </c>
      <c r="N640" s="196" t="s">
        <v>44</v>
      </c>
      <c r="O640" s="71"/>
      <c r="P640" s="197">
        <f>O640*H640</f>
        <v>0</v>
      </c>
      <c r="Q640" s="197">
        <v>0</v>
      </c>
      <c r="R640" s="197">
        <f>Q640*H640</f>
        <v>0</v>
      </c>
      <c r="S640" s="197">
        <v>0</v>
      </c>
      <c r="T640" s="198">
        <f>S640*H640</f>
        <v>0</v>
      </c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R640" s="199" t="s">
        <v>96</v>
      </c>
      <c r="AT640" s="199" t="s">
        <v>147</v>
      </c>
      <c r="AU640" s="199" t="s">
        <v>89</v>
      </c>
      <c r="AY640" s="17" t="s">
        <v>145</v>
      </c>
      <c r="BE640" s="200">
        <f>IF(N640="základní",J640,0)</f>
        <v>0</v>
      </c>
      <c r="BF640" s="200">
        <f>IF(N640="snížená",J640,0)</f>
        <v>0</v>
      </c>
      <c r="BG640" s="200">
        <f>IF(N640="zákl. přenesená",J640,0)</f>
        <v>0</v>
      </c>
      <c r="BH640" s="200">
        <f>IF(N640="sníž. přenesená",J640,0)</f>
        <v>0</v>
      </c>
      <c r="BI640" s="200">
        <f>IF(N640="nulová",J640,0)</f>
        <v>0</v>
      </c>
      <c r="BJ640" s="17" t="s">
        <v>84</v>
      </c>
      <c r="BK640" s="200">
        <f>ROUND(I640*H640,2)</f>
        <v>0</v>
      </c>
      <c r="BL640" s="17" t="s">
        <v>96</v>
      </c>
      <c r="BM640" s="199" t="s">
        <v>776</v>
      </c>
    </row>
    <row r="641" spans="2:51" s="13" customFormat="1" ht="20.4">
      <c r="B641" s="201"/>
      <c r="C641" s="202"/>
      <c r="D641" s="203" t="s">
        <v>152</v>
      </c>
      <c r="E641" s="204" t="s">
        <v>1</v>
      </c>
      <c r="F641" s="205" t="s">
        <v>721</v>
      </c>
      <c r="G641" s="202"/>
      <c r="H641" s="204" t="s">
        <v>1</v>
      </c>
      <c r="I641" s="206"/>
      <c r="J641" s="202"/>
      <c r="K641" s="202"/>
      <c r="L641" s="207"/>
      <c r="M641" s="208"/>
      <c r="N641" s="209"/>
      <c r="O641" s="209"/>
      <c r="P641" s="209"/>
      <c r="Q641" s="209"/>
      <c r="R641" s="209"/>
      <c r="S641" s="209"/>
      <c r="T641" s="210"/>
      <c r="AT641" s="211" t="s">
        <v>152</v>
      </c>
      <c r="AU641" s="211" t="s">
        <v>89</v>
      </c>
      <c r="AV641" s="13" t="s">
        <v>84</v>
      </c>
      <c r="AW641" s="13" t="s">
        <v>33</v>
      </c>
      <c r="AX641" s="13" t="s">
        <v>79</v>
      </c>
      <c r="AY641" s="211" t="s">
        <v>145</v>
      </c>
    </row>
    <row r="642" spans="2:51" s="14" customFormat="1" ht="10.2">
      <c r="B642" s="212"/>
      <c r="C642" s="213"/>
      <c r="D642" s="203" t="s">
        <v>152</v>
      </c>
      <c r="E642" s="214" t="s">
        <v>1</v>
      </c>
      <c r="F642" s="215" t="s">
        <v>777</v>
      </c>
      <c r="G642" s="213"/>
      <c r="H642" s="216">
        <v>1</v>
      </c>
      <c r="I642" s="217"/>
      <c r="J642" s="213"/>
      <c r="K642" s="213"/>
      <c r="L642" s="218"/>
      <c r="M642" s="219"/>
      <c r="N642" s="220"/>
      <c r="O642" s="220"/>
      <c r="P642" s="220"/>
      <c r="Q642" s="220"/>
      <c r="R642" s="220"/>
      <c r="S642" s="220"/>
      <c r="T642" s="221"/>
      <c r="AT642" s="222" t="s">
        <v>152</v>
      </c>
      <c r="AU642" s="222" t="s">
        <v>89</v>
      </c>
      <c r="AV642" s="14" t="s">
        <v>89</v>
      </c>
      <c r="AW642" s="14" t="s">
        <v>33</v>
      </c>
      <c r="AX642" s="14" t="s">
        <v>79</v>
      </c>
      <c r="AY642" s="222" t="s">
        <v>145</v>
      </c>
    </row>
    <row r="643" spans="2:51" s="15" customFormat="1" ht="10.2">
      <c r="B643" s="223"/>
      <c r="C643" s="224"/>
      <c r="D643" s="203" t="s">
        <v>152</v>
      </c>
      <c r="E643" s="225" t="s">
        <v>1</v>
      </c>
      <c r="F643" s="226" t="s">
        <v>156</v>
      </c>
      <c r="G643" s="224"/>
      <c r="H643" s="227">
        <v>1</v>
      </c>
      <c r="I643" s="228"/>
      <c r="J643" s="224"/>
      <c r="K643" s="224"/>
      <c r="L643" s="229"/>
      <c r="M643" s="230"/>
      <c r="N643" s="231"/>
      <c r="O643" s="231"/>
      <c r="P643" s="231"/>
      <c r="Q643" s="231"/>
      <c r="R643" s="231"/>
      <c r="S643" s="231"/>
      <c r="T643" s="232"/>
      <c r="AT643" s="233" t="s">
        <v>152</v>
      </c>
      <c r="AU643" s="233" t="s">
        <v>89</v>
      </c>
      <c r="AV643" s="15" t="s">
        <v>96</v>
      </c>
      <c r="AW643" s="15" t="s">
        <v>33</v>
      </c>
      <c r="AX643" s="15" t="s">
        <v>84</v>
      </c>
      <c r="AY643" s="233" t="s">
        <v>145</v>
      </c>
    </row>
    <row r="644" spans="1:65" s="2" customFormat="1" ht="55.5" customHeight="1">
      <c r="A644" s="34"/>
      <c r="B644" s="35"/>
      <c r="C644" s="234" t="s">
        <v>778</v>
      </c>
      <c r="D644" s="234" t="s">
        <v>247</v>
      </c>
      <c r="E644" s="235" t="s">
        <v>779</v>
      </c>
      <c r="F644" s="236" t="s">
        <v>780</v>
      </c>
      <c r="G644" s="237" t="s">
        <v>688</v>
      </c>
      <c r="H644" s="238">
        <v>1</v>
      </c>
      <c r="I644" s="239"/>
      <c r="J644" s="240">
        <f>ROUND(I644*H644,2)</f>
        <v>0</v>
      </c>
      <c r="K644" s="241"/>
      <c r="L644" s="242"/>
      <c r="M644" s="243" t="s">
        <v>1</v>
      </c>
      <c r="N644" s="244" t="s">
        <v>44</v>
      </c>
      <c r="O644" s="71"/>
      <c r="P644" s="197">
        <f>O644*H644</f>
        <v>0</v>
      </c>
      <c r="Q644" s="197">
        <v>0.158</v>
      </c>
      <c r="R644" s="197">
        <f>Q644*H644</f>
        <v>0.158</v>
      </c>
      <c r="S644" s="197">
        <v>0</v>
      </c>
      <c r="T644" s="198">
        <f>S644*H644</f>
        <v>0</v>
      </c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R644" s="199" t="s">
        <v>203</v>
      </c>
      <c r="AT644" s="199" t="s">
        <v>247</v>
      </c>
      <c r="AU644" s="199" t="s">
        <v>89</v>
      </c>
      <c r="AY644" s="17" t="s">
        <v>145</v>
      </c>
      <c r="BE644" s="200">
        <f>IF(N644="základní",J644,0)</f>
        <v>0</v>
      </c>
      <c r="BF644" s="200">
        <f>IF(N644="snížená",J644,0)</f>
        <v>0</v>
      </c>
      <c r="BG644" s="200">
        <f>IF(N644="zákl. přenesená",J644,0)</f>
        <v>0</v>
      </c>
      <c r="BH644" s="200">
        <f>IF(N644="sníž. přenesená",J644,0)</f>
        <v>0</v>
      </c>
      <c r="BI644" s="200">
        <f>IF(N644="nulová",J644,0)</f>
        <v>0</v>
      </c>
      <c r="BJ644" s="17" t="s">
        <v>84</v>
      </c>
      <c r="BK644" s="200">
        <f>ROUND(I644*H644,2)</f>
        <v>0</v>
      </c>
      <c r="BL644" s="17" t="s">
        <v>96</v>
      </c>
      <c r="BM644" s="199" t="s">
        <v>781</v>
      </c>
    </row>
    <row r="645" spans="2:51" s="14" customFormat="1" ht="10.2">
      <c r="B645" s="212"/>
      <c r="C645" s="213"/>
      <c r="D645" s="203" t="s">
        <v>152</v>
      </c>
      <c r="E645" s="214" t="s">
        <v>1</v>
      </c>
      <c r="F645" s="215" t="s">
        <v>782</v>
      </c>
      <c r="G645" s="213"/>
      <c r="H645" s="216">
        <v>1</v>
      </c>
      <c r="I645" s="217"/>
      <c r="J645" s="213"/>
      <c r="K645" s="213"/>
      <c r="L645" s="218"/>
      <c r="M645" s="219"/>
      <c r="N645" s="220"/>
      <c r="O645" s="220"/>
      <c r="P645" s="220"/>
      <c r="Q645" s="220"/>
      <c r="R645" s="220"/>
      <c r="S645" s="220"/>
      <c r="T645" s="221"/>
      <c r="AT645" s="222" t="s">
        <v>152</v>
      </c>
      <c r="AU645" s="222" t="s">
        <v>89</v>
      </c>
      <c r="AV645" s="14" t="s">
        <v>89</v>
      </c>
      <c r="AW645" s="14" t="s">
        <v>33</v>
      </c>
      <c r="AX645" s="14" t="s">
        <v>79</v>
      </c>
      <c r="AY645" s="222" t="s">
        <v>145</v>
      </c>
    </row>
    <row r="646" spans="2:51" s="15" customFormat="1" ht="10.2">
      <c r="B646" s="223"/>
      <c r="C646" s="224"/>
      <c r="D646" s="203" t="s">
        <v>152</v>
      </c>
      <c r="E646" s="225" t="s">
        <v>1</v>
      </c>
      <c r="F646" s="226" t="s">
        <v>156</v>
      </c>
      <c r="G646" s="224"/>
      <c r="H646" s="227">
        <v>1</v>
      </c>
      <c r="I646" s="228"/>
      <c r="J646" s="224"/>
      <c r="K646" s="224"/>
      <c r="L646" s="229"/>
      <c r="M646" s="230"/>
      <c r="N646" s="231"/>
      <c r="O646" s="231"/>
      <c r="P646" s="231"/>
      <c r="Q646" s="231"/>
      <c r="R646" s="231"/>
      <c r="S646" s="231"/>
      <c r="T646" s="232"/>
      <c r="AT646" s="233" t="s">
        <v>152</v>
      </c>
      <c r="AU646" s="233" t="s">
        <v>89</v>
      </c>
      <c r="AV646" s="15" t="s">
        <v>96</v>
      </c>
      <c r="AW646" s="15" t="s">
        <v>33</v>
      </c>
      <c r="AX646" s="15" t="s">
        <v>84</v>
      </c>
      <c r="AY646" s="233" t="s">
        <v>145</v>
      </c>
    </row>
    <row r="647" spans="1:65" s="2" customFormat="1" ht="16.5" customHeight="1">
      <c r="A647" s="34"/>
      <c r="B647" s="35"/>
      <c r="C647" s="187" t="s">
        <v>783</v>
      </c>
      <c r="D647" s="187" t="s">
        <v>147</v>
      </c>
      <c r="E647" s="188" t="s">
        <v>784</v>
      </c>
      <c r="F647" s="189" t="s">
        <v>785</v>
      </c>
      <c r="G647" s="190" t="s">
        <v>337</v>
      </c>
      <c r="H647" s="191">
        <v>9.6</v>
      </c>
      <c r="I647" s="192"/>
      <c r="J647" s="193">
        <f>ROUND(I647*H647,2)</f>
        <v>0</v>
      </c>
      <c r="K647" s="194"/>
      <c r="L647" s="39"/>
      <c r="M647" s="195" t="s">
        <v>1</v>
      </c>
      <c r="N647" s="196" t="s">
        <v>44</v>
      </c>
      <c r="O647" s="71"/>
      <c r="P647" s="197">
        <f>O647*H647</f>
        <v>0</v>
      </c>
      <c r="Q647" s="197">
        <v>0.04008</v>
      </c>
      <c r="R647" s="197">
        <f>Q647*H647</f>
        <v>0.38476799999999994</v>
      </c>
      <c r="S647" s="197">
        <v>0</v>
      </c>
      <c r="T647" s="198">
        <f>S647*H647</f>
        <v>0</v>
      </c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R647" s="199" t="s">
        <v>96</v>
      </c>
      <c r="AT647" s="199" t="s">
        <v>147</v>
      </c>
      <c r="AU647" s="199" t="s">
        <v>89</v>
      </c>
      <c r="AY647" s="17" t="s">
        <v>145</v>
      </c>
      <c r="BE647" s="200">
        <f>IF(N647="základní",J647,0)</f>
        <v>0</v>
      </c>
      <c r="BF647" s="200">
        <f>IF(N647="snížená",J647,0)</f>
        <v>0</v>
      </c>
      <c r="BG647" s="200">
        <f>IF(N647="zákl. přenesená",J647,0)</f>
        <v>0</v>
      </c>
      <c r="BH647" s="200">
        <f>IF(N647="sníž. přenesená",J647,0)</f>
        <v>0</v>
      </c>
      <c r="BI647" s="200">
        <f>IF(N647="nulová",J647,0)</f>
        <v>0</v>
      </c>
      <c r="BJ647" s="17" t="s">
        <v>84</v>
      </c>
      <c r="BK647" s="200">
        <f>ROUND(I647*H647,2)</f>
        <v>0</v>
      </c>
      <c r="BL647" s="17" t="s">
        <v>96</v>
      </c>
      <c r="BM647" s="199" t="s">
        <v>786</v>
      </c>
    </row>
    <row r="648" spans="2:51" s="13" customFormat="1" ht="20.4">
      <c r="B648" s="201"/>
      <c r="C648" s="202"/>
      <c r="D648" s="203" t="s">
        <v>152</v>
      </c>
      <c r="E648" s="204" t="s">
        <v>1</v>
      </c>
      <c r="F648" s="205" t="s">
        <v>721</v>
      </c>
      <c r="G648" s="202"/>
      <c r="H648" s="204" t="s">
        <v>1</v>
      </c>
      <c r="I648" s="206"/>
      <c r="J648" s="202"/>
      <c r="K648" s="202"/>
      <c r="L648" s="207"/>
      <c r="M648" s="208"/>
      <c r="N648" s="209"/>
      <c r="O648" s="209"/>
      <c r="P648" s="209"/>
      <c r="Q648" s="209"/>
      <c r="R648" s="209"/>
      <c r="S648" s="209"/>
      <c r="T648" s="210"/>
      <c r="AT648" s="211" t="s">
        <v>152</v>
      </c>
      <c r="AU648" s="211" t="s">
        <v>89</v>
      </c>
      <c r="AV648" s="13" t="s">
        <v>84</v>
      </c>
      <c r="AW648" s="13" t="s">
        <v>33</v>
      </c>
      <c r="AX648" s="13" t="s">
        <v>79</v>
      </c>
      <c r="AY648" s="211" t="s">
        <v>145</v>
      </c>
    </row>
    <row r="649" spans="2:51" s="14" customFormat="1" ht="10.2">
      <c r="B649" s="212"/>
      <c r="C649" s="213"/>
      <c r="D649" s="203" t="s">
        <v>152</v>
      </c>
      <c r="E649" s="214" t="s">
        <v>1</v>
      </c>
      <c r="F649" s="215" t="s">
        <v>787</v>
      </c>
      <c r="G649" s="213"/>
      <c r="H649" s="216">
        <v>9.6</v>
      </c>
      <c r="I649" s="217"/>
      <c r="J649" s="213"/>
      <c r="K649" s="213"/>
      <c r="L649" s="218"/>
      <c r="M649" s="219"/>
      <c r="N649" s="220"/>
      <c r="O649" s="220"/>
      <c r="P649" s="220"/>
      <c r="Q649" s="220"/>
      <c r="R649" s="220"/>
      <c r="S649" s="220"/>
      <c r="T649" s="221"/>
      <c r="AT649" s="222" t="s">
        <v>152</v>
      </c>
      <c r="AU649" s="222" t="s">
        <v>89</v>
      </c>
      <c r="AV649" s="14" t="s">
        <v>89</v>
      </c>
      <c r="AW649" s="14" t="s">
        <v>33</v>
      </c>
      <c r="AX649" s="14" t="s">
        <v>79</v>
      </c>
      <c r="AY649" s="222" t="s">
        <v>145</v>
      </c>
    </row>
    <row r="650" spans="2:51" s="15" customFormat="1" ht="10.2">
      <c r="B650" s="223"/>
      <c r="C650" s="224"/>
      <c r="D650" s="203" t="s">
        <v>152</v>
      </c>
      <c r="E650" s="225" t="s">
        <v>1</v>
      </c>
      <c r="F650" s="226" t="s">
        <v>156</v>
      </c>
      <c r="G650" s="224"/>
      <c r="H650" s="227">
        <v>9.6</v>
      </c>
      <c r="I650" s="228"/>
      <c r="J650" s="224"/>
      <c r="K650" s="224"/>
      <c r="L650" s="229"/>
      <c r="M650" s="230"/>
      <c r="N650" s="231"/>
      <c r="O650" s="231"/>
      <c r="P650" s="231"/>
      <c r="Q650" s="231"/>
      <c r="R650" s="231"/>
      <c r="S650" s="231"/>
      <c r="T650" s="232"/>
      <c r="AT650" s="233" t="s">
        <v>152</v>
      </c>
      <c r="AU650" s="233" t="s">
        <v>89</v>
      </c>
      <c r="AV650" s="15" t="s">
        <v>96</v>
      </c>
      <c r="AW650" s="15" t="s">
        <v>33</v>
      </c>
      <c r="AX650" s="15" t="s">
        <v>84</v>
      </c>
      <c r="AY650" s="233" t="s">
        <v>145</v>
      </c>
    </row>
    <row r="651" spans="1:65" s="2" customFormat="1" ht="16.5" customHeight="1">
      <c r="A651" s="34"/>
      <c r="B651" s="35"/>
      <c r="C651" s="234" t="s">
        <v>788</v>
      </c>
      <c r="D651" s="234" t="s">
        <v>247</v>
      </c>
      <c r="E651" s="235" t="s">
        <v>789</v>
      </c>
      <c r="F651" s="236" t="s">
        <v>790</v>
      </c>
      <c r="G651" s="237" t="s">
        <v>337</v>
      </c>
      <c r="H651" s="238">
        <v>9.6</v>
      </c>
      <c r="I651" s="239"/>
      <c r="J651" s="240">
        <f>ROUND(I651*H651,2)</f>
        <v>0</v>
      </c>
      <c r="K651" s="241"/>
      <c r="L651" s="242"/>
      <c r="M651" s="243" t="s">
        <v>1</v>
      </c>
      <c r="N651" s="244" t="s">
        <v>44</v>
      </c>
      <c r="O651" s="71"/>
      <c r="P651" s="197">
        <f>O651*H651</f>
        <v>0</v>
      </c>
      <c r="Q651" s="197">
        <v>0.01893</v>
      </c>
      <c r="R651" s="197">
        <f>Q651*H651</f>
        <v>0.18172799999999997</v>
      </c>
      <c r="S651" s="197">
        <v>0</v>
      </c>
      <c r="T651" s="198">
        <f>S651*H651</f>
        <v>0</v>
      </c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R651" s="199" t="s">
        <v>203</v>
      </c>
      <c r="AT651" s="199" t="s">
        <v>247</v>
      </c>
      <c r="AU651" s="199" t="s">
        <v>89</v>
      </c>
      <c r="AY651" s="17" t="s">
        <v>145</v>
      </c>
      <c r="BE651" s="200">
        <f>IF(N651="základní",J651,0)</f>
        <v>0</v>
      </c>
      <c r="BF651" s="200">
        <f>IF(N651="snížená",J651,0)</f>
        <v>0</v>
      </c>
      <c r="BG651" s="200">
        <f>IF(N651="zákl. přenesená",J651,0)</f>
        <v>0</v>
      </c>
      <c r="BH651" s="200">
        <f>IF(N651="sníž. přenesená",J651,0)</f>
        <v>0</v>
      </c>
      <c r="BI651" s="200">
        <f>IF(N651="nulová",J651,0)</f>
        <v>0</v>
      </c>
      <c r="BJ651" s="17" t="s">
        <v>84</v>
      </c>
      <c r="BK651" s="200">
        <f>ROUND(I651*H651,2)</f>
        <v>0</v>
      </c>
      <c r="BL651" s="17" t="s">
        <v>96</v>
      </c>
      <c r="BM651" s="199" t="s">
        <v>791</v>
      </c>
    </row>
    <row r="652" spans="2:51" s="14" customFormat="1" ht="10.2">
      <c r="B652" s="212"/>
      <c r="C652" s="213"/>
      <c r="D652" s="203" t="s">
        <v>152</v>
      </c>
      <c r="E652" s="214" t="s">
        <v>1</v>
      </c>
      <c r="F652" s="215" t="s">
        <v>792</v>
      </c>
      <c r="G652" s="213"/>
      <c r="H652" s="216">
        <v>9.6</v>
      </c>
      <c r="I652" s="217"/>
      <c r="J652" s="213"/>
      <c r="K652" s="213"/>
      <c r="L652" s="218"/>
      <c r="M652" s="219"/>
      <c r="N652" s="220"/>
      <c r="O652" s="220"/>
      <c r="P652" s="220"/>
      <c r="Q652" s="220"/>
      <c r="R652" s="220"/>
      <c r="S652" s="220"/>
      <c r="T652" s="221"/>
      <c r="AT652" s="222" t="s">
        <v>152</v>
      </c>
      <c r="AU652" s="222" t="s">
        <v>89</v>
      </c>
      <c r="AV652" s="14" t="s">
        <v>89</v>
      </c>
      <c r="AW652" s="14" t="s">
        <v>33</v>
      </c>
      <c r="AX652" s="14" t="s">
        <v>79</v>
      </c>
      <c r="AY652" s="222" t="s">
        <v>145</v>
      </c>
    </row>
    <row r="653" spans="2:51" s="15" customFormat="1" ht="10.2">
      <c r="B653" s="223"/>
      <c r="C653" s="224"/>
      <c r="D653" s="203" t="s">
        <v>152</v>
      </c>
      <c r="E653" s="225" t="s">
        <v>1</v>
      </c>
      <c r="F653" s="226" t="s">
        <v>156</v>
      </c>
      <c r="G653" s="224"/>
      <c r="H653" s="227">
        <v>9.6</v>
      </c>
      <c r="I653" s="228"/>
      <c r="J653" s="224"/>
      <c r="K653" s="224"/>
      <c r="L653" s="229"/>
      <c r="M653" s="230"/>
      <c r="N653" s="231"/>
      <c r="O653" s="231"/>
      <c r="P653" s="231"/>
      <c r="Q653" s="231"/>
      <c r="R653" s="231"/>
      <c r="S653" s="231"/>
      <c r="T653" s="232"/>
      <c r="AT653" s="233" t="s">
        <v>152</v>
      </c>
      <c r="AU653" s="233" t="s">
        <v>89</v>
      </c>
      <c r="AV653" s="15" t="s">
        <v>96</v>
      </c>
      <c r="AW653" s="15" t="s">
        <v>33</v>
      </c>
      <c r="AX653" s="15" t="s">
        <v>84</v>
      </c>
      <c r="AY653" s="233" t="s">
        <v>145</v>
      </c>
    </row>
    <row r="654" spans="1:65" s="2" customFormat="1" ht="24.15" customHeight="1">
      <c r="A654" s="34"/>
      <c r="B654" s="35"/>
      <c r="C654" s="187" t="s">
        <v>793</v>
      </c>
      <c r="D654" s="187" t="s">
        <v>147</v>
      </c>
      <c r="E654" s="188" t="s">
        <v>794</v>
      </c>
      <c r="F654" s="189" t="s">
        <v>795</v>
      </c>
      <c r="G654" s="190" t="s">
        <v>237</v>
      </c>
      <c r="H654" s="191">
        <v>404.793</v>
      </c>
      <c r="I654" s="192"/>
      <c r="J654" s="193">
        <f>ROUND(I654*H654,2)</f>
        <v>0</v>
      </c>
      <c r="K654" s="194"/>
      <c r="L654" s="39"/>
      <c r="M654" s="195" t="s">
        <v>1</v>
      </c>
      <c r="N654" s="196" t="s">
        <v>44</v>
      </c>
      <c r="O654" s="71"/>
      <c r="P654" s="197">
        <f>O654*H654</f>
        <v>0</v>
      </c>
      <c r="Q654" s="197">
        <v>0</v>
      </c>
      <c r="R654" s="197">
        <f>Q654*H654</f>
        <v>0</v>
      </c>
      <c r="S654" s="197">
        <v>0</v>
      </c>
      <c r="T654" s="198">
        <f>S654*H654</f>
        <v>0</v>
      </c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R654" s="199" t="s">
        <v>96</v>
      </c>
      <c r="AT654" s="199" t="s">
        <v>147</v>
      </c>
      <c r="AU654" s="199" t="s">
        <v>89</v>
      </c>
      <c r="AY654" s="17" t="s">
        <v>145</v>
      </c>
      <c r="BE654" s="200">
        <f>IF(N654="základní",J654,0)</f>
        <v>0</v>
      </c>
      <c r="BF654" s="200">
        <f>IF(N654="snížená",J654,0)</f>
        <v>0</v>
      </c>
      <c r="BG654" s="200">
        <f>IF(N654="zákl. přenesená",J654,0)</f>
        <v>0</v>
      </c>
      <c r="BH654" s="200">
        <f>IF(N654="sníž. přenesená",J654,0)</f>
        <v>0</v>
      </c>
      <c r="BI654" s="200">
        <f>IF(N654="nulová",J654,0)</f>
        <v>0</v>
      </c>
      <c r="BJ654" s="17" t="s">
        <v>84</v>
      </c>
      <c r="BK654" s="200">
        <f>ROUND(I654*H654,2)</f>
        <v>0</v>
      </c>
      <c r="BL654" s="17" t="s">
        <v>96</v>
      </c>
      <c r="BM654" s="199" t="s">
        <v>796</v>
      </c>
    </row>
    <row r="655" spans="2:63" s="12" customFormat="1" ht="22.8" customHeight="1">
      <c r="B655" s="171"/>
      <c r="C655" s="172"/>
      <c r="D655" s="173" t="s">
        <v>78</v>
      </c>
      <c r="E655" s="185" t="s">
        <v>246</v>
      </c>
      <c r="F655" s="185" t="s">
        <v>797</v>
      </c>
      <c r="G655" s="172"/>
      <c r="H655" s="172"/>
      <c r="I655" s="175"/>
      <c r="J655" s="186">
        <f>BK655</f>
        <v>0</v>
      </c>
      <c r="K655" s="172"/>
      <c r="L655" s="177"/>
      <c r="M655" s="178"/>
      <c r="N655" s="179"/>
      <c r="O655" s="179"/>
      <c r="P655" s="180">
        <f>SUM(P656:P754)</f>
        <v>0</v>
      </c>
      <c r="Q655" s="179"/>
      <c r="R655" s="180">
        <f>SUM(R656:R754)</f>
        <v>15.346430000000002</v>
      </c>
      <c r="S655" s="179"/>
      <c r="T655" s="181">
        <f>SUM(T656:T754)</f>
        <v>0</v>
      </c>
      <c r="AR655" s="182" t="s">
        <v>84</v>
      </c>
      <c r="AT655" s="183" t="s">
        <v>78</v>
      </c>
      <c r="AU655" s="183" t="s">
        <v>84</v>
      </c>
      <c r="AY655" s="182" t="s">
        <v>145</v>
      </c>
      <c r="BK655" s="184">
        <f>SUM(BK656:BK754)</f>
        <v>0</v>
      </c>
    </row>
    <row r="656" spans="1:65" s="2" customFormat="1" ht="16.5" customHeight="1">
      <c r="A656" s="34"/>
      <c r="B656" s="35"/>
      <c r="C656" s="187" t="s">
        <v>798</v>
      </c>
      <c r="D656" s="187" t="s">
        <v>147</v>
      </c>
      <c r="E656" s="188" t="s">
        <v>799</v>
      </c>
      <c r="F656" s="189" t="s">
        <v>800</v>
      </c>
      <c r="G656" s="190" t="s">
        <v>150</v>
      </c>
      <c r="H656" s="191">
        <v>3.66</v>
      </c>
      <c r="I656" s="192"/>
      <c r="J656" s="193">
        <f>ROUND(I656*H656,2)</f>
        <v>0</v>
      </c>
      <c r="K656" s="194"/>
      <c r="L656" s="39"/>
      <c r="M656" s="195" t="s">
        <v>1</v>
      </c>
      <c r="N656" s="196" t="s">
        <v>44</v>
      </c>
      <c r="O656" s="71"/>
      <c r="P656" s="197">
        <f>O656*H656</f>
        <v>0</v>
      </c>
      <c r="Q656" s="197">
        <v>0</v>
      </c>
      <c r="R656" s="197">
        <f>Q656*H656</f>
        <v>0</v>
      </c>
      <c r="S656" s="197">
        <v>0</v>
      </c>
      <c r="T656" s="198">
        <f>S656*H656</f>
        <v>0</v>
      </c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R656" s="199" t="s">
        <v>96</v>
      </c>
      <c r="AT656" s="199" t="s">
        <v>147</v>
      </c>
      <c r="AU656" s="199" t="s">
        <v>89</v>
      </c>
      <c r="AY656" s="17" t="s">
        <v>145</v>
      </c>
      <c r="BE656" s="200">
        <f>IF(N656="základní",J656,0)</f>
        <v>0</v>
      </c>
      <c r="BF656" s="200">
        <f>IF(N656="snížená",J656,0)</f>
        <v>0</v>
      </c>
      <c r="BG656" s="200">
        <f>IF(N656="zákl. přenesená",J656,0)</f>
        <v>0</v>
      </c>
      <c r="BH656" s="200">
        <f>IF(N656="sníž. přenesená",J656,0)</f>
        <v>0</v>
      </c>
      <c r="BI656" s="200">
        <f>IF(N656="nulová",J656,0)</f>
        <v>0</v>
      </c>
      <c r="BJ656" s="17" t="s">
        <v>84</v>
      </c>
      <c r="BK656" s="200">
        <f>ROUND(I656*H656,2)</f>
        <v>0</v>
      </c>
      <c r="BL656" s="17" t="s">
        <v>96</v>
      </c>
      <c r="BM656" s="199" t="s">
        <v>801</v>
      </c>
    </row>
    <row r="657" spans="2:51" s="13" customFormat="1" ht="10.2">
      <c r="B657" s="201"/>
      <c r="C657" s="202"/>
      <c r="D657" s="203" t="s">
        <v>152</v>
      </c>
      <c r="E657" s="204" t="s">
        <v>1</v>
      </c>
      <c r="F657" s="205" t="s">
        <v>160</v>
      </c>
      <c r="G657" s="202"/>
      <c r="H657" s="204" t="s">
        <v>1</v>
      </c>
      <c r="I657" s="206"/>
      <c r="J657" s="202"/>
      <c r="K657" s="202"/>
      <c r="L657" s="207"/>
      <c r="M657" s="208"/>
      <c r="N657" s="209"/>
      <c r="O657" s="209"/>
      <c r="P657" s="209"/>
      <c r="Q657" s="209"/>
      <c r="R657" s="209"/>
      <c r="S657" s="209"/>
      <c r="T657" s="210"/>
      <c r="AT657" s="211" t="s">
        <v>152</v>
      </c>
      <c r="AU657" s="211" t="s">
        <v>89</v>
      </c>
      <c r="AV657" s="13" t="s">
        <v>84</v>
      </c>
      <c r="AW657" s="13" t="s">
        <v>33</v>
      </c>
      <c r="AX657" s="13" t="s">
        <v>79</v>
      </c>
      <c r="AY657" s="211" t="s">
        <v>145</v>
      </c>
    </row>
    <row r="658" spans="2:51" s="14" customFormat="1" ht="20.4">
      <c r="B658" s="212"/>
      <c r="C658" s="213"/>
      <c r="D658" s="203" t="s">
        <v>152</v>
      </c>
      <c r="E658" s="214" t="s">
        <v>1</v>
      </c>
      <c r="F658" s="215" t="s">
        <v>802</v>
      </c>
      <c r="G658" s="213"/>
      <c r="H658" s="216">
        <v>1.95</v>
      </c>
      <c r="I658" s="217"/>
      <c r="J658" s="213"/>
      <c r="K658" s="213"/>
      <c r="L658" s="218"/>
      <c r="M658" s="219"/>
      <c r="N658" s="220"/>
      <c r="O658" s="220"/>
      <c r="P658" s="220"/>
      <c r="Q658" s="220"/>
      <c r="R658" s="220"/>
      <c r="S658" s="220"/>
      <c r="T658" s="221"/>
      <c r="AT658" s="222" t="s">
        <v>152</v>
      </c>
      <c r="AU658" s="222" t="s">
        <v>89</v>
      </c>
      <c r="AV658" s="14" t="s">
        <v>89</v>
      </c>
      <c r="AW658" s="14" t="s">
        <v>33</v>
      </c>
      <c r="AX658" s="14" t="s">
        <v>79</v>
      </c>
      <c r="AY658" s="222" t="s">
        <v>145</v>
      </c>
    </row>
    <row r="659" spans="2:51" s="14" customFormat="1" ht="20.4">
      <c r="B659" s="212"/>
      <c r="C659" s="213"/>
      <c r="D659" s="203" t="s">
        <v>152</v>
      </c>
      <c r="E659" s="214" t="s">
        <v>1</v>
      </c>
      <c r="F659" s="215" t="s">
        <v>803</v>
      </c>
      <c r="G659" s="213"/>
      <c r="H659" s="216">
        <v>1.71</v>
      </c>
      <c r="I659" s="217"/>
      <c r="J659" s="213"/>
      <c r="K659" s="213"/>
      <c r="L659" s="218"/>
      <c r="M659" s="219"/>
      <c r="N659" s="220"/>
      <c r="O659" s="220"/>
      <c r="P659" s="220"/>
      <c r="Q659" s="220"/>
      <c r="R659" s="220"/>
      <c r="S659" s="220"/>
      <c r="T659" s="221"/>
      <c r="AT659" s="222" t="s">
        <v>152</v>
      </c>
      <c r="AU659" s="222" t="s">
        <v>89</v>
      </c>
      <c r="AV659" s="14" t="s">
        <v>89</v>
      </c>
      <c r="AW659" s="14" t="s">
        <v>33</v>
      </c>
      <c r="AX659" s="14" t="s">
        <v>79</v>
      </c>
      <c r="AY659" s="222" t="s">
        <v>145</v>
      </c>
    </row>
    <row r="660" spans="2:51" s="15" customFormat="1" ht="10.2">
      <c r="B660" s="223"/>
      <c r="C660" s="224"/>
      <c r="D660" s="203" t="s">
        <v>152</v>
      </c>
      <c r="E660" s="225" t="s">
        <v>1</v>
      </c>
      <c r="F660" s="226" t="s">
        <v>156</v>
      </c>
      <c r="G660" s="224"/>
      <c r="H660" s="227">
        <v>3.66</v>
      </c>
      <c r="I660" s="228"/>
      <c r="J660" s="224"/>
      <c r="K660" s="224"/>
      <c r="L660" s="229"/>
      <c r="M660" s="230"/>
      <c r="N660" s="231"/>
      <c r="O660" s="231"/>
      <c r="P660" s="231"/>
      <c r="Q660" s="231"/>
      <c r="R660" s="231"/>
      <c r="S660" s="231"/>
      <c r="T660" s="232"/>
      <c r="AT660" s="233" t="s">
        <v>152</v>
      </c>
      <c r="AU660" s="233" t="s">
        <v>89</v>
      </c>
      <c r="AV660" s="15" t="s">
        <v>96</v>
      </c>
      <c r="AW660" s="15" t="s">
        <v>33</v>
      </c>
      <c r="AX660" s="15" t="s">
        <v>84</v>
      </c>
      <c r="AY660" s="233" t="s">
        <v>145</v>
      </c>
    </row>
    <row r="661" spans="1:65" s="2" customFormat="1" ht="24.15" customHeight="1">
      <c r="A661" s="34"/>
      <c r="B661" s="35"/>
      <c r="C661" s="187" t="s">
        <v>804</v>
      </c>
      <c r="D661" s="187" t="s">
        <v>147</v>
      </c>
      <c r="E661" s="188" t="s">
        <v>805</v>
      </c>
      <c r="F661" s="189" t="s">
        <v>806</v>
      </c>
      <c r="G661" s="190" t="s">
        <v>150</v>
      </c>
      <c r="H661" s="191">
        <v>0.64</v>
      </c>
      <c r="I661" s="192"/>
      <c r="J661" s="193">
        <f>ROUND(I661*H661,2)</f>
        <v>0</v>
      </c>
      <c r="K661" s="194"/>
      <c r="L661" s="39"/>
      <c r="M661" s="195" t="s">
        <v>1</v>
      </c>
      <c r="N661" s="196" t="s">
        <v>44</v>
      </c>
      <c r="O661" s="71"/>
      <c r="P661" s="197">
        <f>O661*H661</f>
        <v>0</v>
      </c>
      <c r="Q661" s="197">
        <v>0</v>
      </c>
      <c r="R661" s="197">
        <f>Q661*H661</f>
        <v>0</v>
      </c>
      <c r="S661" s="197">
        <v>0</v>
      </c>
      <c r="T661" s="198">
        <f>S661*H661</f>
        <v>0</v>
      </c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R661" s="199" t="s">
        <v>96</v>
      </c>
      <c r="AT661" s="199" t="s">
        <v>147</v>
      </c>
      <c r="AU661" s="199" t="s">
        <v>89</v>
      </c>
      <c r="AY661" s="17" t="s">
        <v>145</v>
      </c>
      <c r="BE661" s="200">
        <f>IF(N661="základní",J661,0)</f>
        <v>0</v>
      </c>
      <c r="BF661" s="200">
        <f>IF(N661="snížená",J661,0)</f>
        <v>0</v>
      </c>
      <c r="BG661" s="200">
        <f>IF(N661="zákl. přenesená",J661,0)</f>
        <v>0</v>
      </c>
      <c r="BH661" s="200">
        <f>IF(N661="sníž. přenesená",J661,0)</f>
        <v>0</v>
      </c>
      <c r="BI661" s="200">
        <f>IF(N661="nulová",J661,0)</f>
        <v>0</v>
      </c>
      <c r="BJ661" s="17" t="s">
        <v>84</v>
      </c>
      <c r="BK661" s="200">
        <f>ROUND(I661*H661,2)</f>
        <v>0</v>
      </c>
      <c r="BL661" s="17" t="s">
        <v>96</v>
      </c>
      <c r="BM661" s="199" t="s">
        <v>807</v>
      </c>
    </row>
    <row r="662" spans="2:51" s="13" customFormat="1" ht="10.2">
      <c r="B662" s="201"/>
      <c r="C662" s="202"/>
      <c r="D662" s="203" t="s">
        <v>152</v>
      </c>
      <c r="E662" s="204" t="s">
        <v>1</v>
      </c>
      <c r="F662" s="205" t="s">
        <v>160</v>
      </c>
      <c r="G662" s="202"/>
      <c r="H662" s="204" t="s">
        <v>1</v>
      </c>
      <c r="I662" s="206"/>
      <c r="J662" s="202"/>
      <c r="K662" s="202"/>
      <c r="L662" s="207"/>
      <c r="M662" s="208"/>
      <c r="N662" s="209"/>
      <c r="O662" s="209"/>
      <c r="P662" s="209"/>
      <c r="Q662" s="209"/>
      <c r="R662" s="209"/>
      <c r="S662" s="209"/>
      <c r="T662" s="210"/>
      <c r="AT662" s="211" t="s">
        <v>152</v>
      </c>
      <c r="AU662" s="211" t="s">
        <v>89</v>
      </c>
      <c r="AV662" s="13" t="s">
        <v>84</v>
      </c>
      <c r="AW662" s="13" t="s">
        <v>33</v>
      </c>
      <c r="AX662" s="13" t="s">
        <v>79</v>
      </c>
      <c r="AY662" s="211" t="s">
        <v>145</v>
      </c>
    </row>
    <row r="663" spans="2:51" s="14" customFormat="1" ht="10.2">
      <c r="B663" s="212"/>
      <c r="C663" s="213"/>
      <c r="D663" s="203" t="s">
        <v>152</v>
      </c>
      <c r="E663" s="214" t="s">
        <v>1</v>
      </c>
      <c r="F663" s="215" t="s">
        <v>808</v>
      </c>
      <c r="G663" s="213"/>
      <c r="H663" s="216">
        <v>0.64</v>
      </c>
      <c r="I663" s="217"/>
      <c r="J663" s="213"/>
      <c r="K663" s="213"/>
      <c r="L663" s="218"/>
      <c r="M663" s="219"/>
      <c r="N663" s="220"/>
      <c r="O663" s="220"/>
      <c r="P663" s="220"/>
      <c r="Q663" s="220"/>
      <c r="R663" s="220"/>
      <c r="S663" s="220"/>
      <c r="T663" s="221"/>
      <c r="AT663" s="222" t="s">
        <v>152</v>
      </c>
      <c r="AU663" s="222" t="s">
        <v>89</v>
      </c>
      <c r="AV663" s="14" t="s">
        <v>89</v>
      </c>
      <c r="AW663" s="14" t="s">
        <v>33</v>
      </c>
      <c r="AX663" s="14" t="s">
        <v>79</v>
      </c>
      <c r="AY663" s="222" t="s">
        <v>145</v>
      </c>
    </row>
    <row r="664" spans="2:51" s="15" customFormat="1" ht="10.2">
      <c r="B664" s="223"/>
      <c r="C664" s="224"/>
      <c r="D664" s="203" t="s">
        <v>152</v>
      </c>
      <c r="E664" s="225" t="s">
        <v>1</v>
      </c>
      <c r="F664" s="226" t="s">
        <v>156</v>
      </c>
      <c r="G664" s="224"/>
      <c r="H664" s="227">
        <v>0.64</v>
      </c>
      <c r="I664" s="228"/>
      <c r="J664" s="224"/>
      <c r="K664" s="224"/>
      <c r="L664" s="229"/>
      <c r="M664" s="230"/>
      <c r="N664" s="231"/>
      <c r="O664" s="231"/>
      <c r="P664" s="231"/>
      <c r="Q664" s="231"/>
      <c r="R664" s="231"/>
      <c r="S664" s="231"/>
      <c r="T664" s="232"/>
      <c r="AT664" s="233" t="s">
        <v>152</v>
      </c>
      <c r="AU664" s="233" t="s">
        <v>89</v>
      </c>
      <c r="AV664" s="15" t="s">
        <v>96</v>
      </c>
      <c r="AW664" s="15" t="s">
        <v>33</v>
      </c>
      <c r="AX664" s="15" t="s">
        <v>84</v>
      </c>
      <c r="AY664" s="233" t="s">
        <v>145</v>
      </c>
    </row>
    <row r="665" spans="1:65" s="2" customFormat="1" ht="24.15" customHeight="1">
      <c r="A665" s="34"/>
      <c r="B665" s="35"/>
      <c r="C665" s="187" t="s">
        <v>809</v>
      </c>
      <c r="D665" s="187" t="s">
        <v>147</v>
      </c>
      <c r="E665" s="188" t="s">
        <v>810</v>
      </c>
      <c r="F665" s="189" t="s">
        <v>811</v>
      </c>
      <c r="G665" s="190" t="s">
        <v>337</v>
      </c>
      <c r="H665" s="191">
        <v>34.5</v>
      </c>
      <c r="I665" s="192"/>
      <c r="J665" s="193">
        <f>ROUND(I665*H665,2)</f>
        <v>0</v>
      </c>
      <c r="K665" s="194"/>
      <c r="L665" s="39"/>
      <c r="M665" s="195" t="s">
        <v>1</v>
      </c>
      <c r="N665" s="196" t="s">
        <v>44</v>
      </c>
      <c r="O665" s="71"/>
      <c r="P665" s="197">
        <f>O665*H665</f>
        <v>0</v>
      </c>
      <c r="Q665" s="197">
        <v>0.00268</v>
      </c>
      <c r="R665" s="197">
        <f>Q665*H665</f>
        <v>0.09246</v>
      </c>
      <c r="S665" s="197">
        <v>0</v>
      </c>
      <c r="T665" s="198">
        <f>S665*H665</f>
        <v>0</v>
      </c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R665" s="199" t="s">
        <v>96</v>
      </c>
      <c r="AT665" s="199" t="s">
        <v>147</v>
      </c>
      <c r="AU665" s="199" t="s">
        <v>89</v>
      </c>
      <c r="AY665" s="17" t="s">
        <v>145</v>
      </c>
      <c r="BE665" s="200">
        <f>IF(N665="základní",J665,0)</f>
        <v>0</v>
      </c>
      <c r="BF665" s="200">
        <f>IF(N665="snížená",J665,0)</f>
        <v>0</v>
      </c>
      <c r="BG665" s="200">
        <f>IF(N665="zákl. přenesená",J665,0)</f>
        <v>0</v>
      </c>
      <c r="BH665" s="200">
        <f>IF(N665="sníž. přenesená",J665,0)</f>
        <v>0</v>
      </c>
      <c r="BI665" s="200">
        <f>IF(N665="nulová",J665,0)</f>
        <v>0</v>
      </c>
      <c r="BJ665" s="17" t="s">
        <v>84</v>
      </c>
      <c r="BK665" s="200">
        <f>ROUND(I665*H665,2)</f>
        <v>0</v>
      </c>
      <c r="BL665" s="17" t="s">
        <v>96</v>
      </c>
      <c r="BM665" s="199" t="s">
        <v>812</v>
      </c>
    </row>
    <row r="666" spans="2:51" s="13" customFormat="1" ht="10.2">
      <c r="B666" s="201"/>
      <c r="C666" s="202"/>
      <c r="D666" s="203" t="s">
        <v>152</v>
      </c>
      <c r="E666" s="204" t="s">
        <v>1</v>
      </c>
      <c r="F666" s="205" t="s">
        <v>160</v>
      </c>
      <c r="G666" s="202"/>
      <c r="H666" s="204" t="s">
        <v>1</v>
      </c>
      <c r="I666" s="206"/>
      <c r="J666" s="202"/>
      <c r="K666" s="202"/>
      <c r="L666" s="207"/>
      <c r="M666" s="208"/>
      <c r="N666" s="209"/>
      <c r="O666" s="209"/>
      <c r="P666" s="209"/>
      <c r="Q666" s="209"/>
      <c r="R666" s="209"/>
      <c r="S666" s="209"/>
      <c r="T666" s="210"/>
      <c r="AT666" s="211" t="s">
        <v>152</v>
      </c>
      <c r="AU666" s="211" t="s">
        <v>89</v>
      </c>
      <c r="AV666" s="13" t="s">
        <v>84</v>
      </c>
      <c r="AW666" s="13" t="s">
        <v>33</v>
      </c>
      <c r="AX666" s="13" t="s">
        <v>79</v>
      </c>
      <c r="AY666" s="211" t="s">
        <v>145</v>
      </c>
    </row>
    <row r="667" spans="2:51" s="14" customFormat="1" ht="10.2">
      <c r="B667" s="212"/>
      <c r="C667" s="213"/>
      <c r="D667" s="203" t="s">
        <v>152</v>
      </c>
      <c r="E667" s="214" t="s">
        <v>1</v>
      </c>
      <c r="F667" s="215" t="s">
        <v>813</v>
      </c>
      <c r="G667" s="213"/>
      <c r="H667" s="216">
        <v>16.25</v>
      </c>
      <c r="I667" s="217"/>
      <c r="J667" s="213"/>
      <c r="K667" s="213"/>
      <c r="L667" s="218"/>
      <c r="M667" s="219"/>
      <c r="N667" s="220"/>
      <c r="O667" s="220"/>
      <c r="P667" s="220"/>
      <c r="Q667" s="220"/>
      <c r="R667" s="220"/>
      <c r="S667" s="220"/>
      <c r="T667" s="221"/>
      <c r="AT667" s="222" t="s">
        <v>152</v>
      </c>
      <c r="AU667" s="222" t="s">
        <v>89</v>
      </c>
      <c r="AV667" s="14" t="s">
        <v>89</v>
      </c>
      <c r="AW667" s="14" t="s">
        <v>33</v>
      </c>
      <c r="AX667" s="14" t="s">
        <v>79</v>
      </c>
      <c r="AY667" s="222" t="s">
        <v>145</v>
      </c>
    </row>
    <row r="668" spans="2:51" s="14" customFormat="1" ht="10.2">
      <c r="B668" s="212"/>
      <c r="C668" s="213"/>
      <c r="D668" s="203" t="s">
        <v>152</v>
      </c>
      <c r="E668" s="214" t="s">
        <v>1</v>
      </c>
      <c r="F668" s="215" t="s">
        <v>814</v>
      </c>
      <c r="G668" s="213"/>
      <c r="H668" s="216">
        <v>14.25</v>
      </c>
      <c r="I668" s="217"/>
      <c r="J668" s="213"/>
      <c r="K668" s="213"/>
      <c r="L668" s="218"/>
      <c r="M668" s="219"/>
      <c r="N668" s="220"/>
      <c r="O668" s="220"/>
      <c r="P668" s="220"/>
      <c r="Q668" s="220"/>
      <c r="R668" s="220"/>
      <c r="S668" s="220"/>
      <c r="T668" s="221"/>
      <c r="AT668" s="222" t="s">
        <v>152</v>
      </c>
      <c r="AU668" s="222" t="s">
        <v>89</v>
      </c>
      <c r="AV668" s="14" t="s">
        <v>89</v>
      </c>
      <c r="AW668" s="14" t="s">
        <v>33</v>
      </c>
      <c r="AX668" s="14" t="s">
        <v>79</v>
      </c>
      <c r="AY668" s="222" t="s">
        <v>145</v>
      </c>
    </row>
    <row r="669" spans="2:51" s="14" customFormat="1" ht="10.2">
      <c r="B669" s="212"/>
      <c r="C669" s="213"/>
      <c r="D669" s="203" t="s">
        <v>152</v>
      </c>
      <c r="E669" s="214" t="s">
        <v>1</v>
      </c>
      <c r="F669" s="215" t="s">
        <v>815</v>
      </c>
      <c r="G669" s="213"/>
      <c r="H669" s="216">
        <v>4</v>
      </c>
      <c r="I669" s="217"/>
      <c r="J669" s="213"/>
      <c r="K669" s="213"/>
      <c r="L669" s="218"/>
      <c r="M669" s="219"/>
      <c r="N669" s="220"/>
      <c r="O669" s="220"/>
      <c r="P669" s="220"/>
      <c r="Q669" s="220"/>
      <c r="R669" s="220"/>
      <c r="S669" s="220"/>
      <c r="T669" s="221"/>
      <c r="AT669" s="222" t="s">
        <v>152</v>
      </c>
      <c r="AU669" s="222" t="s">
        <v>89</v>
      </c>
      <c r="AV669" s="14" t="s">
        <v>89</v>
      </c>
      <c r="AW669" s="14" t="s">
        <v>33</v>
      </c>
      <c r="AX669" s="14" t="s">
        <v>79</v>
      </c>
      <c r="AY669" s="222" t="s">
        <v>145</v>
      </c>
    </row>
    <row r="670" spans="2:51" s="15" customFormat="1" ht="10.2">
      <c r="B670" s="223"/>
      <c r="C670" s="224"/>
      <c r="D670" s="203" t="s">
        <v>152</v>
      </c>
      <c r="E670" s="225" t="s">
        <v>1</v>
      </c>
      <c r="F670" s="226" t="s">
        <v>156</v>
      </c>
      <c r="G670" s="224"/>
      <c r="H670" s="227">
        <v>34.5</v>
      </c>
      <c r="I670" s="228"/>
      <c r="J670" s="224"/>
      <c r="K670" s="224"/>
      <c r="L670" s="229"/>
      <c r="M670" s="230"/>
      <c r="N670" s="231"/>
      <c r="O670" s="231"/>
      <c r="P670" s="231"/>
      <c r="Q670" s="231"/>
      <c r="R670" s="231"/>
      <c r="S670" s="231"/>
      <c r="T670" s="232"/>
      <c r="AT670" s="233" t="s">
        <v>152</v>
      </c>
      <c r="AU670" s="233" t="s">
        <v>89</v>
      </c>
      <c r="AV670" s="15" t="s">
        <v>96</v>
      </c>
      <c r="AW670" s="15" t="s">
        <v>33</v>
      </c>
      <c r="AX670" s="15" t="s">
        <v>84</v>
      </c>
      <c r="AY670" s="233" t="s">
        <v>145</v>
      </c>
    </row>
    <row r="671" spans="1:65" s="2" customFormat="1" ht="24.15" customHeight="1">
      <c r="A671" s="34"/>
      <c r="B671" s="35"/>
      <c r="C671" s="187" t="s">
        <v>816</v>
      </c>
      <c r="D671" s="187" t="s">
        <v>147</v>
      </c>
      <c r="E671" s="188" t="s">
        <v>817</v>
      </c>
      <c r="F671" s="189" t="s">
        <v>818</v>
      </c>
      <c r="G671" s="190" t="s">
        <v>688</v>
      </c>
      <c r="H671" s="191">
        <v>19</v>
      </c>
      <c r="I671" s="192"/>
      <c r="J671" s="193">
        <f>ROUND(I671*H671,2)</f>
        <v>0</v>
      </c>
      <c r="K671" s="194"/>
      <c r="L671" s="39"/>
      <c r="M671" s="195" t="s">
        <v>1</v>
      </c>
      <c r="N671" s="196" t="s">
        <v>44</v>
      </c>
      <c r="O671" s="71"/>
      <c r="P671" s="197">
        <f>O671*H671</f>
        <v>0</v>
      </c>
      <c r="Q671" s="197">
        <v>0</v>
      </c>
      <c r="R671" s="197">
        <f>Q671*H671</f>
        <v>0</v>
      </c>
      <c r="S671" s="197">
        <v>0</v>
      </c>
      <c r="T671" s="198">
        <f>S671*H671</f>
        <v>0</v>
      </c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R671" s="199" t="s">
        <v>96</v>
      </c>
      <c r="AT671" s="199" t="s">
        <v>147</v>
      </c>
      <c r="AU671" s="199" t="s">
        <v>89</v>
      </c>
      <c r="AY671" s="17" t="s">
        <v>145</v>
      </c>
      <c r="BE671" s="200">
        <f>IF(N671="základní",J671,0)</f>
        <v>0</v>
      </c>
      <c r="BF671" s="200">
        <f>IF(N671="snížená",J671,0)</f>
        <v>0</v>
      </c>
      <c r="BG671" s="200">
        <f>IF(N671="zákl. přenesená",J671,0)</f>
        <v>0</v>
      </c>
      <c r="BH671" s="200">
        <f>IF(N671="sníž. přenesená",J671,0)</f>
        <v>0</v>
      </c>
      <c r="BI671" s="200">
        <f>IF(N671="nulová",J671,0)</f>
        <v>0</v>
      </c>
      <c r="BJ671" s="17" t="s">
        <v>84</v>
      </c>
      <c r="BK671" s="200">
        <f>ROUND(I671*H671,2)</f>
        <v>0</v>
      </c>
      <c r="BL671" s="17" t="s">
        <v>96</v>
      </c>
      <c r="BM671" s="199" t="s">
        <v>819</v>
      </c>
    </row>
    <row r="672" spans="2:51" s="13" customFormat="1" ht="10.2">
      <c r="B672" s="201"/>
      <c r="C672" s="202"/>
      <c r="D672" s="203" t="s">
        <v>152</v>
      </c>
      <c r="E672" s="204" t="s">
        <v>1</v>
      </c>
      <c r="F672" s="205" t="s">
        <v>160</v>
      </c>
      <c r="G672" s="202"/>
      <c r="H672" s="204" t="s">
        <v>1</v>
      </c>
      <c r="I672" s="206"/>
      <c r="J672" s="202"/>
      <c r="K672" s="202"/>
      <c r="L672" s="207"/>
      <c r="M672" s="208"/>
      <c r="N672" s="209"/>
      <c r="O672" s="209"/>
      <c r="P672" s="209"/>
      <c r="Q672" s="209"/>
      <c r="R672" s="209"/>
      <c r="S672" s="209"/>
      <c r="T672" s="210"/>
      <c r="AT672" s="211" t="s">
        <v>152</v>
      </c>
      <c r="AU672" s="211" t="s">
        <v>89</v>
      </c>
      <c r="AV672" s="13" t="s">
        <v>84</v>
      </c>
      <c r="AW672" s="13" t="s">
        <v>33</v>
      </c>
      <c r="AX672" s="13" t="s">
        <v>79</v>
      </c>
      <c r="AY672" s="211" t="s">
        <v>145</v>
      </c>
    </row>
    <row r="673" spans="2:51" s="14" customFormat="1" ht="10.2">
      <c r="B673" s="212"/>
      <c r="C673" s="213"/>
      <c r="D673" s="203" t="s">
        <v>152</v>
      </c>
      <c r="E673" s="214" t="s">
        <v>1</v>
      </c>
      <c r="F673" s="215" t="s">
        <v>820</v>
      </c>
      <c r="G673" s="213"/>
      <c r="H673" s="216">
        <v>7</v>
      </c>
      <c r="I673" s="217"/>
      <c r="J673" s="213"/>
      <c r="K673" s="213"/>
      <c r="L673" s="218"/>
      <c r="M673" s="219"/>
      <c r="N673" s="220"/>
      <c r="O673" s="220"/>
      <c r="P673" s="220"/>
      <c r="Q673" s="220"/>
      <c r="R673" s="220"/>
      <c r="S673" s="220"/>
      <c r="T673" s="221"/>
      <c r="AT673" s="222" t="s">
        <v>152</v>
      </c>
      <c r="AU673" s="222" t="s">
        <v>89</v>
      </c>
      <c r="AV673" s="14" t="s">
        <v>89</v>
      </c>
      <c r="AW673" s="14" t="s">
        <v>33</v>
      </c>
      <c r="AX673" s="14" t="s">
        <v>79</v>
      </c>
      <c r="AY673" s="222" t="s">
        <v>145</v>
      </c>
    </row>
    <row r="674" spans="2:51" s="14" customFormat="1" ht="10.2">
      <c r="B674" s="212"/>
      <c r="C674" s="213"/>
      <c r="D674" s="203" t="s">
        <v>152</v>
      </c>
      <c r="E674" s="214" t="s">
        <v>1</v>
      </c>
      <c r="F674" s="215" t="s">
        <v>821</v>
      </c>
      <c r="G674" s="213"/>
      <c r="H674" s="216">
        <v>12</v>
      </c>
      <c r="I674" s="217"/>
      <c r="J674" s="213"/>
      <c r="K674" s="213"/>
      <c r="L674" s="218"/>
      <c r="M674" s="219"/>
      <c r="N674" s="220"/>
      <c r="O674" s="220"/>
      <c r="P674" s="220"/>
      <c r="Q674" s="220"/>
      <c r="R674" s="220"/>
      <c r="S674" s="220"/>
      <c r="T674" s="221"/>
      <c r="AT674" s="222" t="s">
        <v>152</v>
      </c>
      <c r="AU674" s="222" t="s">
        <v>89</v>
      </c>
      <c r="AV674" s="14" t="s">
        <v>89</v>
      </c>
      <c r="AW674" s="14" t="s">
        <v>33</v>
      </c>
      <c r="AX674" s="14" t="s">
        <v>79</v>
      </c>
      <c r="AY674" s="222" t="s">
        <v>145</v>
      </c>
    </row>
    <row r="675" spans="2:51" s="15" customFormat="1" ht="10.2">
      <c r="B675" s="223"/>
      <c r="C675" s="224"/>
      <c r="D675" s="203" t="s">
        <v>152</v>
      </c>
      <c r="E675" s="225" t="s">
        <v>1</v>
      </c>
      <c r="F675" s="226" t="s">
        <v>156</v>
      </c>
      <c r="G675" s="224"/>
      <c r="H675" s="227">
        <v>19</v>
      </c>
      <c r="I675" s="228"/>
      <c r="J675" s="224"/>
      <c r="K675" s="224"/>
      <c r="L675" s="229"/>
      <c r="M675" s="230"/>
      <c r="N675" s="231"/>
      <c r="O675" s="231"/>
      <c r="P675" s="231"/>
      <c r="Q675" s="231"/>
      <c r="R675" s="231"/>
      <c r="S675" s="231"/>
      <c r="T675" s="232"/>
      <c r="AT675" s="233" t="s">
        <v>152</v>
      </c>
      <c r="AU675" s="233" t="s">
        <v>89</v>
      </c>
      <c r="AV675" s="15" t="s">
        <v>96</v>
      </c>
      <c r="AW675" s="15" t="s">
        <v>33</v>
      </c>
      <c r="AX675" s="15" t="s">
        <v>84</v>
      </c>
      <c r="AY675" s="233" t="s">
        <v>145</v>
      </c>
    </row>
    <row r="676" spans="1:65" s="2" customFormat="1" ht="16.5" customHeight="1">
      <c r="A676" s="34"/>
      <c r="B676" s="35"/>
      <c r="C676" s="234" t="s">
        <v>822</v>
      </c>
      <c r="D676" s="234" t="s">
        <v>247</v>
      </c>
      <c r="E676" s="235" t="s">
        <v>823</v>
      </c>
      <c r="F676" s="236" t="s">
        <v>824</v>
      </c>
      <c r="G676" s="237" t="s">
        <v>688</v>
      </c>
      <c r="H676" s="238">
        <v>19</v>
      </c>
      <c r="I676" s="239"/>
      <c r="J676" s="240">
        <f>ROUND(I676*H676,2)</f>
        <v>0</v>
      </c>
      <c r="K676" s="241"/>
      <c r="L676" s="242"/>
      <c r="M676" s="243" t="s">
        <v>1</v>
      </c>
      <c r="N676" s="244" t="s">
        <v>44</v>
      </c>
      <c r="O676" s="71"/>
      <c r="P676" s="197">
        <f>O676*H676</f>
        <v>0</v>
      </c>
      <c r="Q676" s="197">
        <v>0.00065</v>
      </c>
      <c r="R676" s="197">
        <f>Q676*H676</f>
        <v>0.01235</v>
      </c>
      <c r="S676" s="197">
        <v>0</v>
      </c>
      <c r="T676" s="198">
        <f>S676*H676</f>
        <v>0</v>
      </c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R676" s="199" t="s">
        <v>203</v>
      </c>
      <c r="AT676" s="199" t="s">
        <v>247</v>
      </c>
      <c r="AU676" s="199" t="s">
        <v>89</v>
      </c>
      <c r="AY676" s="17" t="s">
        <v>145</v>
      </c>
      <c r="BE676" s="200">
        <f>IF(N676="základní",J676,0)</f>
        <v>0</v>
      </c>
      <c r="BF676" s="200">
        <f>IF(N676="snížená",J676,0)</f>
        <v>0</v>
      </c>
      <c r="BG676" s="200">
        <f>IF(N676="zákl. přenesená",J676,0)</f>
        <v>0</v>
      </c>
      <c r="BH676" s="200">
        <f>IF(N676="sníž. přenesená",J676,0)</f>
        <v>0</v>
      </c>
      <c r="BI676" s="200">
        <f>IF(N676="nulová",J676,0)</f>
        <v>0</v>
      </c>
      <c r="BJ676" s="17" t="s">
        <v>84</v>
      </c>
      <c r="BK676" s="200">
        <f>ROUND(I676*H676,2)</f>
        <v>0</v>
      </c>
      <c r="BL676" s="17" t="s">
        <v>96</v>
      </c>
      <c r="BM676" s="199" t="s">
        <v>825</v>
      </c>
    </row>
    <row r="677" spans="2:51" s="14" customFormat="1" ht="10.2">
      <c r="B677" s="212"/>
      <c r="C677" s="213"/>
      <c r="D677" s="203" t="s">
        <v>152</v>
      </c>
      <c r="E677" s="214" t="s">
        <v>1</v>
      </c>
      <c r="F677" s="215" t="s">
        <v>826</v>
      </c>
      <c r="G677" s="213"/>
      <c r="H677" s="216">
        <v>19</v>
      </c>
      <c r="I677" s="217"/>
      <c r="J677" s="213"/>
      <c r="K677" s="213"/>
      <c r="L677" s="218"/>
      <c r="M677" s="219"/>
      <c r="N677" s="220"/>
      <c r="O677" s="220"/>
      <c r="P677" s="220"/>
      <c r="Q677" s="220"/>
      <c r="R677" s="220"/>
      <c r="S677" s="220"/>
      <c r="T677" s="221"/>
      <c r="AT677" s="222" t="s">
        <v>152</v>
      </c>
      <c r="AU677" s="222" t="s">
        <v>89</v>
      </c>
      <c r="AV677" s="14" t="s">
        <v>89</v>
      </c>
      <c r="AW677" s="14" t="s">
        <v>33</v>
      </c>
      <c r="AX677" s="14" t="s">
        <v>79</v>
      </c>
      <c r="AY677" s="222" t="s">
        <v>145</v>
      </c>
    </row>
    <row r="678" spans="2:51" s="15" customFormat="1" ht="10.2">
      <c r="B678" s="223"/>
      <c r="C678" s="224"/>
      <c r="D678" s="203" t="s">
        <v>152</v>
      </c>
      <c r="E678" s="225" t="s">
        <v>1</v>
      </c>
      <c r="F678" s="226" t="s">
        <v>156</v>
      </c>
      <c r="G678" s="224"/>
      <c r="H678" s="227">
        <v>19</v>
      </c>
      <c r="I678" s="228"/>
      <c r="J678" s="224"/>
      <c r="K678" s="224"/>
      <c r="L678" s="229"/>
      <c r="M678" s="230"/>
      <c r="N678" s="231"/>
      <c r="O678" s="231"/>
      <c r="P678" s="231"/>
      <c r="Q678" s="231"/>
      <c r="R678" s="231"/>
      <c r="S678" s="231"/>
      <c r="T678" s="232"/>
      <c r="AT678" s="233" t="s">
        <v>152</v>
      </c>
      <c r="AU678" s="233" t="s">
        <v>89</v>
      </c>
      <c r="AV678" s="15" t="s">
        <v>96</v>
      </c>
      <c r="AW678" s="15" t="s">
        <v>33</v>
      </c>
      <c r="AX678" s="15" t="s">
        <v>84</v>
      </c>
      <c r="AY678" s="233" t="s">
        <v>145</v>
      </c>
    </row>
    <row r="679" spans="1:65" s="2" customFormat="1" ht="24.15" customHeight="1">
      <c r="A679" s="34"/>
      <c r="B679" s="35"/>
      <c r="C679" s="187" t="s">
        <v>827</v>
      </c>
      <c r="D679" s="187" t="s">
        <v>147</v>
      </c>
      <c r="E679" s="188" t="s">
        <v>828</v>
      </c>
      <c r="F679" s="189" t="s">
        <v>829</v>
      </c>
      <c r="G679" s="190" t="s">
        <v>150</v>
      </c>
      <c r="H679" s="191">
        <v>0.252</v>
      </c>
      <c r="I679" s="192"/>
      <c r="J679" s="193">
        <f>ROUND(I679*H679,2)</f>
        <v>0</v>
      </c>
      <c r="K679" s="194"/>
      <c r="L679" s="39"/>
      <c r="M679" s="195" t="s">
        <v>1</v>
      </c>
      <c r="N679" s="196" t="s">
        <v>44</v>
      </c>
      <c r="O679" s="71"/>
      <c r="P679" s="197">
        <f>O679*H679</f>
        <v>0</v>
      </c>
      <c r="Q679" s="197">
        <v>0</v>
      </c>
      <c r="R679" s="197">
        <f>Q679*H679</f>
        <v>0</v>
      </c>
      <c r="S679" s="197">
        <v>0</v>
      </c>
      <c r="T679" s="198">
        <f>S679*H679</f>
        <v>0</v>
      </c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R679" s="199" t="s">
        <v>96</v>
      </c>
      <c r="AT679" s="199" t="s">
        <v>147</v>
      </c>
      <c r="AU679" s="199" t="s">
        <v>89</v>
      </c>
      <c r="AY679" s="17" t="s">
        <v>145</v>
      </c>
      <c r="BE679" s="200">
        <f>IF(N679="základní",J679,0)</f>
        <v>0</v>
      </c>
      <c r="BF679" s="200">
        <f>IF(N679="snížená",J679,0)</f>
        <v>0</v>
      </c>
      <c r="BG679" s="200">
        <f>IF(N679="zákl. přenesená",J679,0)</f>
        <v>0</v>
      </c>
      <c r="BH679" s="200">
        <f>IF(N679="sníž. přenesená",J679,0)</f>
        <v>0</v>
      </c>
      <c r="BI679" s="200">
        <f>IF(N679="nulová",J679,0)</f>
        <v>0</v>
      </c>
      <c r="BJ679" s="17" t="s">
        <v>84</v>
      </c>
      <c r="BK679" s="200">
        <f>ROUND(I679*H679,2)</f>
        <v>0</v>
      </c>
      <c r="BL679" s="17" t="s">
        <v>96</v>
      </c>
      <c r="BM679" s="199" t="s">
        <v>830</v>
      </c>
    </row>
    <row r="680" spans="2:51" s="13" customFormat="1" ht="10.2">
      <c r="B680" s="201"/>
      <c r="C680" s="202"/>
      <c r="D680" s="203" t="s">
        <v>152</v>
      </c>
      <c r="E680" s="204" t="s">
        <v>1</v>
      </c>
      <c r="F680" s="205" t="s">
        <v>160</v>
      </c>
      <c r="G680" s="202"/>
      <c r="H680" s="204" t="s">
        <v>1</v>
      </c>
      <c r="I680" s="206"/>
      <c r="J680" s="202"/>
      <c r="K680" s="202"/>
      <c r="L680" s="207"/>
      <c r="M680" s="208"/>
      <c r="N680" s="209"/>
      <c r="O680" s="209"/>
      <c r="P680" s="209"/>
      <c r="Q680" s="209"/>
      <c r="R680" s="209"/>
      <c r="S680" s="209"/>
      <c r="T680" s="210"/>
      <c r="AT680" s="211" t="s">
        <v>152</v>
      </c>
      <c r="AU680" s="211" t="s">
        <v>89</v>
      </c>
      <c r="AV680" s="13" t="s">
        <v>84</v>
      </c>
      <c r="AW680" s="13" t="s">
        <v>33</v>
      </c>
      <c r="AX680" s="13" t="s">
        <v>79</v>
      </c>
      <c r="AY680" s="211" t="s">
        <v>145</v>
      </c>
    </row>
    <row r="681" spans="2:51" s="14" customFormat="1" ht="10.2">
      <c r="B681" s="212"/>
      <c r="C681" s="213"/>
      <c r="D681" s="203" t="s">
        <v>152</v>
      </c>
      <c r="E681" s="214" t="s">
        <v>1</v>
      </c>
      <c r="F681" s="215" t="s">
        <v>831</v>
      </c>
      <c r="G681" s="213"/>
      <c r="H681" s="216">
        <v>0.252</v>
      </c>
      <c r="I681" s="217"/>
      <c r="J681" s="213"/>
      <c r="K681" s="213"/>
      <c r="L681" s="218"/>
      <c r="M681" s="219"/>
      <c r="N681" s="220"/>
      <c r="O681" s="220"/>
      <c r="P681" s="220"/>
      <c r="Q681" s="220"/>
      <c r="R681" s="220"/>
      <c r="S681" s="220"/>
      <c r="T681" s="221"/>
      <c r="AT681" s="222" t="s">
        <v>152</v>
      </c>
      <c r="AU681" s="222" t="s">
        <v>89</v>
      </c>
      <c r="AV681" s="14" t="s">
        <v>89</v>
      </c>
      <c r="AW681" s="14" t="s">
        <v>33</v>
      </c>
      <c r="AX681" s="14" t="s">
        <v>79</v>
      </c>
      <c r="AY681" s="222" t="s">
        <v>145</v>
      </c>
    </row>
    <row r="682" spans="2:51" s="15" customFormat="1" ht="10.2">
      <c r="B682" s="223"/>
      <c r="C682" s="224"/>
      <c r="D682" s="203" t="s">
        <v>152</v>
      </c>
      <c r="E682" s="225" t="s">
        <v>1</v>
      </c>
      <c r="F682" s="226" t="s">
        <v>156</v>
      </c>
      <c r="G682" s="224"/>
      <c r="H682" s="227">
        <v>0.252</v>
      </c>
      <c r="I682" s="228"/>
      <c r="J682" s="224"/>
      <c r="K682" s="224"/>
      <c r="L682" s="229"/>
      <c r="M682" s="230"/>
      <c r="N682" s="231"/>
      <c r="O682" s="231"/>
      <c r="P682" s="231"/>
      <c r="Q682" s="231"/>
      <c r="R682" s="231"/>
      <c r="S682" s="231"/>
      <c r="T682" s="232"/>
      <c r="AT682" s="233" t="s">
        <v>152</v>
      </c>
      <c r="AU682" s="233" t="s">
        <v>89</v>
      </c>
      <c r="AV682" s="15" t="s">
        <v>96</v>
      </c>
      <c r="AW682" s="15" t="s">
        <v>33</v>
      </c>
      <c r="AX682" s="15" t="s">
        <v>84</v>
      </c>
      <c r="AY682" s="233" t="s">
        <v>145</v>
      </c>
    </row>
    <row r="683" spans="1:65" s="2" customFormat="1" ht="24.15" customHeight="1">
      <c r="A683" s="34"/>
      <c r="B683" s="35"/>
      <c r="C683" s="187" t="s">
        <v>832</v>
      </c>
      <c r="D683" s="187" t="s">
        <v>147</v>
      </c>
      <c r="E683" s="188" t="s">
        <v>833</v>
      </c>
      <c r="F683" s="189" t="s">
        <v>834</v>
      </c>
      <c r="G683" s="190" t="s">
        <v>688</v>
      </c>
      <c r="H683" s="191">
        <v>7</v>
      </c>
      <c r="I683" s="192"/>
      <c r="J683" s="193">
        <f>ROUND(I683*H683,2)</f>
        <v>0</v>
      </c>
      <c r="K683" s="194"/>
      <c r="L683" s="39"/>
      <c r="M683" s="195" t="s">
        <v>1</v>
      </c>
      <c r="N683" s="196" t="s">
        <v>44</v>
      </c>
      <c r="O683" s="71"/>
      <c r="P683" s="197">
        <f>O683*H683</f>
        <v>0</v>
      </c>
      <c r="Q683" s="197">
        <v>0.12422</v>
      </c>
      <c r="R683" s="197">
        <f>Q683*H683</f>
        <v>0.86954</v>
      </c>
      <c r="S683" s="197">
        <v>0</v>
      </c>
      <c r="T683" s="198">
        <f>S683*H683</f>
        <v>0</v>
      </c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R683" s="199" t="s">
        <v>96</v>
      </c>
      <c r="AT683" s="199" t="s">
        <v>147</v>
      </c>
      <c r="AU683" s="199" t="s">
        <v>89</v>
      </c>
      <c r="AY683" s="17" t="s">
        <v>145</v>
      </c>
      <c r="BE683" s="200">
        <f>IF(N683="základní",J683,0)</f>
        <v>0</v>
      </c>
      <c r="BF683" s="200">
        <f>IF(N683="snížená",J683,0)</f>
        <v>0</v>
      </c>
      <c r="BG683" s="200">
        <f>IF(N683="zákl. přenesená",J683,0)</f>
        <v>0</v>
      </c>
      <c r="BH683" s="200">
        <f>IF(N683="sníž. přenesená",J683,0)</f>
        <v>0</v>
      </c>
      <c r="BI683" s="200">
        <f>IF(N683="nulová",J683,0)</f>
        <v>0</v>
      </c>
      <c r="BJ683" s="17" t="s">
        <v>84</v>
      </c>
      <c r="BK683" s="200">
        <f>ROUND(I683*H683,2)</f>
        <v>0</v>
      </c>
      <c r="BL683" s="17" t="s">
        <v>96</v>
      </c>
      <c r="BM683" s="199" t="s">
        <v>835</v>
      </c>
    </row>
    <row r="684" spans="2:51" s="13" customFormat="1" ht="10.2">
      <c r="B684" s="201"/>
      <c r="C684" s="202"/>
      <c r="D684" s="203" t="s">
        <v>152</v>
      </c>
      <c r="E684" s="204" t="s">
        <v>1</v>
      </c>
      <c r="F684" s="205" t="s">
        <v>160</v>
      </c>
      <c r="G684" s="202"/>
      <c r="H684" s="204" t="s">
        <v>1</v>
      </c>
      <c r="I684" s="206"/>
      <c r="J684" s="202"/>
      <c r="K684" s="202"/>
      <c r="L684" s="207"/>
      <c r="M684" s="208"/>
      <c r="N684" s="209"/>
      <c r="O684" s="209"/>
      <c r="P684" s="209"/>
      <c r="Q684" s="209"/>
      <c r="R684" s="209"/>
      <c r="S684" s="209"/>
      <c r="T684" s="210"/>
      <c r="AT684" s="211" t="s">
        <v>152</v>
      </c>
      <c r="AU684" s="211" t="s">
        <v>89</v>
      </c>
      <c r="AV684" s="13" t="s">
        <v>84</v>
      </c>
      <c r="AW684" s="13" t="s">
        <v>33</v>
      </c>
      <c r="AX684" s="13" t="s">
        <v>79</v>
      </c>
      <c r="AY684" s="211" t="s">
        <v>145</v>
      </c>
    </row>
    <row r="685" spans="2:51" s="14" customFormat="1" ht="10.2">
      <c r="B685" s="212"/>
      <c r="C685" s="213"/>
      <c r="D685" s="203" t="s">
        <v>152</v>
      </c>
      <c r="E685" s="214" t="s">
        <v>1</v>
      </c>
      <c r="F685" s="215" t="s">
        <v>836</v>
      </c>
      <c r="G685" s="213"/>
      <c r="H685" s="216">
        <v>7</v>
      </c>
      <c r="I685" s="217"/>
      <c r="J685" s="213"/>
      <c r="K685" s="213"/>
      <c r="L685" s="218"/>
      <c r="M685" s="219"/>
      <c r="N685" s="220"/>
      <c r="O685" s="220"/>
      <c r="P685" s="220"/>
      <c r="Q685" s="220"/>
      <c r="R685" s="220"/>
      <c r="S685" s="220"/>
      <c r="T685" s="221"/>
      <c r="AT685" s="222" t="s">
        <v>152</v>
      </c>
      <c r="AU685" s="222" t="s">
        <v>89</v>
      </c>
      <c r="AV685" s="14" t="s">
        <v>89</v>
      </c>
      <c r="AW685" s="14" t="s">
        <v>33</v>
      </c>
      <c r="AX685" s="14" t="s">
        <v>79</v>
      </c>
      <c r="AY685" s="222" t="s">
        <v>145</v>
      </c>
    </row>
    <row r="686" spans="2:51" s="15" customFormat="1" ht="10.2">
      <c r="B686" s="223"/>
      <c r="C686" s="224"/>
      <c r="D686" s="203" t="s">
        <v>152</v>
      </c>
      <c r="E686" s="225" t="s">
        <v>1</v>
      </c>
      <c r="F686" s="226" t="s">
        <v>156</v>
      </c>
      <c r="G686" s="224"/>
      <c r="H686" s="227">
        <v>7</v>
      </c>
      <c r="I686" s="228"/>
      <c r="J686" s="224"/>
      <c r="K686" s="224"/>
      <c r="L686" s="229"/>
      <c r="M686" s="230"/>
      <c r="N686" s="231"/>
      <c r="O686" s="231"/>
      <c r="P686" s="231"/>
      <c r="Q686" s="231"/>
      <c r="R686" s="231"/>
      <c r="S686" s="231"/>
      <c r="T686" s="232"/>
      <c r="AT686" s="233" t="s">
        <v>152</v>
      </c>
      <c r="AU686" s="233" t="s">
        <v>89</v>
      </c>
      <c r="AV686" s="15" t="s">
        <v>96</v>
      </c>
      <c r="AW686" s="15" t="s">
        <v>33</v>
      </c>
      <c r="AX686" s="15" t="s">
        <v>84</v>
      </c>
      <c r="AY686" s="233" t="s">
        <v>145</v>
      </c>
    </row>
    <row r="687" spans="1:65" s="2" customFormat="1" ht="24.15" customHeight="1">
      <c r="A687" s="34"/>
      <c r="B687" s="35"/>
      <c r="C687" s="234" t="s">
        <v>837</v>
      </c>
      <c r="D687" s="234" t="s">
        <v>247</v>
      </c>
      <c r="E687" s="235" t="s">
        <v>838</v>
      </c>
      <c r="F687" s="236" t="s">
        <v>839</v>
      </c>
      <c r="G687" s="237" t="s">
        <v>688</v>
      </c>
      <c r="H687" s="238">
        <v>7</v>
      </c>
      <c r="I687" s="239"/>
      <c r="J687" s="240">
        <f>ROUND(I687*H687,2)</f>
        <v>0</v>
      </c>
      <c r="K687" s="241"/>
      <c r="L687" s="242"/>
      <c r="M687" s="243" t="s">
        <v>1</v>
      </c>
      <c r="N687" s="244" t="s">
        <v>44</v>
      </c>
      <c r="O687" s="71"/>
      <c r="P687" s="197">
        <f>O687*H687</f>
        <v>0</v>
      </c>
      <c r="Q687" s="197">
        <v>0.072</v>
      </c>
      <c r="R687" s="197">
        <f>Q687*H687</f>
        <v>0.504</v>
      </c>
      <c r="S687" s="197">
        <v>0</v>
      </c>
      <c r="T687" s="198">
        <f>S687*H687</f>
        <v>0</v>
      </c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R687" s="199" t="s">
        <v>203</v>
      </c>
      <c r="AT687" s="199" t="s">
        <v>247</v>
      </c>
      <c r="AU687" s="199" t="s">
        <v>89</v>
      </c>
      <c r="AY687" s="17" t="s">
        <v>145</v>
      </c>
      <c r="BE687" s="200">
        <f>IF(N687="základní",J687,0)</f>
        <v>0</v>
      </c>
      <c r="BF687" s="200">
        <f>IF(N687="snížená",J687,0)</f>
        <v>0</v>
      </c>
      <c r="BG687" s="200">
        <f>IF(N687="zákl. přenesená",J687,0)</f>
        <v>0</v>
      </c>
      <c r="BH687" s="200">
        <f>IF(N687="sníž. přenesená",J687,0)</f>
        <v>0</v>
      </c>
      <c r="BI687" s="200">
        <f>IF(N687="nulová",J687,0)</f>
        <v>0</v>
      </c>
      <c r="BJ687" s="17" t="s">
        <v>84</v>
      </c>
      <c r="BK687" s="200">
        <f>ROUND(I687*H687,2)</f>
        <v>0</v>
      </c>
      <c r="BL687" s="17" t="s">
        <v>96</v>
      </c>
      <c r="BM687" s="199" t="s">
        <v>840</v>
      </c>
    </row>
    <row r="688" spans="1:65" s="2" customFormat="1" ht="24.15" customHeight="1">
      <c r="A688" s="34"/>
      <c r="B688" s="35"/>
      <c r="C688" s="187" t="s">
        <v>841</v>
      </c>
      <c r="D688" s="187" t="s">
        <v>147</v>
      </c>
      <c r="E688" s="188" t="s">
        <v>842</v>
      </c>
      <c r="F688" s="189" t="s">
        <v>843</v>
      </c>
      <c r="G688" s="190" t="s">
        <v>688</v>
      </c>
      <c r="H688" s="191">
        <v>7</v>
      </c>
      <c r="I688" s="192"/>
      <c r="J688" s="193">
        <f>ROUND(I688*H688,2)</f>
        <v>0</v>
      </c>
      <c r="K688" s="194"/>
      <c r="L688" s="39"/>
      <c r="M688" s="195" t="s">
        <v>1</v>
      </c>
      <c r="N688" s="196" t="s">
        <v>44</v>
      </c>
      <c r="O688" s="71"/>
      <c r="P688" s="197">
        <f>O688*H688</f>
        <v>0</v>
      </c>
      <c r="Q688" s="197">
        <v>0.02972</v>
      </c>
      <c r="R688" s="197">
        <f>Q688*H688</f>
        <v>0.20804</v>
      </c>
      <c r="S688" s="197">
        <v>0</v>
      </c>
      <c r="T688" s="198">
        <f>S688*H688</f>
        <v>0</v>
      </c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R688" s="199" t="s">
        <v>96</v>
      </c>
      <c r="AT688" s="199" t="s">
        <v>147</v>
      </c>
      <c r="AU688" s="199" t="s">
        <v>89</v>
      </c>
      <c r="AY688" s="17" t="s">
        <v>145</v>
      </c>
      <c r="BE688" s="200">
        <f>IF(N688="základní",J688,0)</f>
        <v>0</v>
      </c>
      <c r="BF688" s="200">
        <f>IF(N688="snížená",J688,0)</f>
        <v>0</v>
      </c>
      <c r="BG688" s="200">
        <f>IF(N688="zákl. přenesená",J688,0)</f>
        <v>0</v>
      </c>
      <c r="BH688" s="200">
        <f>IF(N688="sníž. přenesená",J688,0)</f>
        <v>0</v>
      </c>
      <c r="BI688" s="200">
        <f>IF(N688="nulová",J688,0)</f>
        <v>0</v>
      </c>
      <c r="BJ688" s="17" t="s">
        <v>84</v>
      </c>
      <c r="BK688" s="200">
        <f>ROUND(I688*H688,2)</f>
        <v>0</v>
      </c>
      <c r="BL688" s="17" t="s">
        <v>96</v>
      </c>
      <c r="BM688" s="199" t="s">
        <v>844</v>
      </c>
    </row>
    <row r="689" spans="2:51" s="13" customFormat="1" ht="10.2">
      <c r="B689" s="201"/>
      <c r="C689" s="202"/>
      <c r="D689" s="203" t="s">
        <v>152</v>
      </c>
      <c r="E689" s="204" t="s">
        <v>1</v>
      </c>
      <c r="F689" s="205" t="s">
        <v>160</v>
      </c>
      <c r="G689" s="202"/>
      <c r="H689" s="204" t="s">
        <v>1</v>
      </c>
      <c r="I689" s="206"/>
      <c r="J689" s="202"/>
      <c r="K689" s="202"/>
      <c r="L689" s="207"/>
      <c r="M689" s="208"/>
      <c r="N689" s="209"/>
      <c r="O689" s="209"/>
      <c r="P689" s="209"/>
      <c r="Q689" s="209"/>
      <c r="R689" s="209"/>
      <c r="S689" s="209"/>
      <c r="T689" s="210"/>
      <c r="AT689" s="211" t="s">
        <v>152</v>
      </c>
      <c r="AU689" s="211" t="s">
        <v>89</v>
      </c>
      <c r="AV689" s="13" t="s">
        <v>84</v>
      </c>
      <c r="AW689" s="13" t="s">
        <v>33</v>
      </c>
      <c r="AX689" s="13" t="s">
        <v>79</v>
      </c>
      <c r="AY689" s="211" t="s">
        <v>145</v>
      </c>
    </row>
    <row r="690" spans="2:51" s="14" customFormat="1" ht="10.2">
      <c r="B690" s="212"/>
      <c r="C690" s="213"/>
      <c r="D690" s="203" t="s">
        <v>152</v>
      </c>
      <c r="E690" s="214" t="s">
        <v>1</v>
      </c>
      <c r="F690" s="215" t="s">
        <v>836</v>
      </c>
      <c r="G690" s="213"/>
      <c r="H690" s="216">
        <v>7</v>
      </c>
      <c r="I690" s="217"/>
      <c r="J690" s="213"/>
      <c r="K690" s="213"/>
      <c r="L690" s="218"/>
      <c r="M690" s="219"/>
      <c r="N690" s="220"/>
      <c r="O690" s="220"/>
      <c r="P690" s="220"/>
      <c r="Q690" s="220"/>
      <c r="R690" s="220"/>
      <c r="S690" s="220"/>
      <c r="T690" s="221"/>
      <c r="AT690" s="222" t="s">
        <v>152</v>
      </c>
      <c r="AU690" s="222" t="s">
        <v>89</v>
      </c>
      <c r="AV690" s="14" t="s">
        <v>89</v>
      </c>
      <c r="AW690" s="14" t="s">
        <v>33</v>
      </c>
      <c r="AX690" s="14" t="s">
        <v>79</v>
      </c>
      <c r="AY690" s="222" t="s">
        <v>145</v>
      </c>
    </row>
    <row r="691" spans="2:51" s="15" customFormat="1" ht="10.2">
      <c r="B691" s="223"/>
      <c r="C691" s="224"/>
      <c r="D691" s="203" t="s">
        <v>152</v>
      </c>
      <c r="E691" s="225" t="s">
        <v>1</v>
      </c>
      <c r="F691" s="226" t="s">
        <v>156</v>
      </c>
      <c r="G691" s="224"/>
      <c r="H691" s="227">
        <v>7</v>
      </c>
      <c r="I691" s="228"/>
      <c r="J691" s="224"/>
      <c r="K691" s="224"/>
      <c r="L691" s="229"/>
      <c r="M691" s="230"/>
      <c r="N691" s="231"/>
      <c r="O691" s="231"/>
      <c r="P691" s="231"/>
      <c r="Q691" s="231"/>
      <c r="R691" s="231"/>
      <c r="S691" s="231"/>
      <c r="T691" s="232"/>
      <c r="AT691" s="233" t="s">
        <v>152</v>
      </c>
      <c r="AU691" s="233" t="s">
        <v>89</v>
      </c>
      <c r="AV691" s="15" t="s">
        <v>96</v>
      </c>
      <c r="AW691" s="15" t="s">
        <v>33</v>
      </c>
      <c r="AX691" s="15" t="s">
        <v>84</v>
      </c>
      <c r="AY691" s="233" t="s">
        <v>145</v>
      </c>
    </row>
    <row r="692" spans="1:65" s="2" customFormat="1" ht="24.15" customHeight="1">
      <c r="A692" s="34"/>
      <c r="B692" s="35"/>
      <c r="C692" s="234" t="s">
        <v>845</v>
      </c>
      <c r="D692" s="234" t="s">
        <v>247</v>
      </c>
      <c r="E692" s="235" t="s">
        <v>846</v>
      </c>
      <c r="F692" s="236" t="s">
        <v>847</v>
      </c>
      <c r="G692" s="237" t="s">
        <v>688</v>
      </c>
      <c r="H692" s="238">
        <v>7</v>
      </c>
      <c r="I692" s="239"/>
      <c r="J692" s="240">
        <f>ROUND(I692*H692,2)</f>
        <v>0</v>
      </c>
      <c r="K692" s="241"/>
      <c r="L692" s="242"/>
      <c r="M692" s="243" t="s">
        <v>1</v>
      </c>
      <c r="N692" s="244" t="s">
        <v>44</v>
      </c>
      <c r="O692" s="71"/>
      <c r="P692" s="197">
        <f>O692*H692</f>
        <v>0</v>
      </c>
      <c r="Q692" s="197">
        <v>0.08</v>
      </c>
      <c r="R692" s="197">
        <f>Q692*H692</f>
        <v>0.56</v>
      </c>
      <c r="S692" s="197">
        <v>0</v>
      </c>
      <c r="T692" s="198">
        <f>S692*H692</f>
        <v>0</v>
      </c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R692" s="199" t="s">
        <v>203</v>
      </c>
      <c r="AT692" s="199" t="s">
        <v>247</v>
      </c>
      <c r="AU692" s="199" t="s">
        <v>89</v>
      </c>
      <c r="AY692" s="17" t="s">
        <v>145</v>
      </c>
      <c r="BE692" s="200">
        <f>IF(N692="základní",J692,0)</f>
        <v>0</v>
      </c>
      <c r="BF692" s="200">
        <f>IF(N692="snížená",J692,0)</f>
        <v>0</v>
      </c>
      <c r="BG692" s="200">
        <f>IF(N692="zákl. přenesená",J692,0)</f>
        <v>0</v>
      </c>
      <c r="BH692" s="200">
        <f>IF(N692="sníž. přenesená",J692,0)</f>
        <v>0</v>
      </c>
      <c r="BI692" s="200">
        <f>IF(N692="nulová",J692,0)</f>
        <v>0</v>
      </c>
      <c r="BJ692" s="17" t="s">
        <v>84</v>
      </c>
      <c r="BK692" s="200">
        <f>ROUND(I692*H692,2)</f>
        <v>0</v>
      </c>
      <c r="BL692" s="17" t="s">
        <v>96</v>
      </c>
      <c r="BM692" s="199" t="s">
        <v>848</v>
      </c>
    </row>
    <row r="693" spans="1:65" s="2" customFormat="1" ht="24.15" customHeight="1">
      <c r="A693" s="34"/>
      <c r="B693" s="35"/>
      <c r="C693" s="187" t="s">
        <v>849</v>
      </c>
      <c r="D693" s="187" t="s">
        <v>147</v>
      </c>
      <c r="E693" s="188" t="s">
        <v>850</v>
      </c>
      <c r="F693" s="189" t="s">
        <v>851</v>
      </c>
      <c r="G693" s="190" t="s">
        <v>688</v>
      </c>
      <c r="H693" s="191">
        <v>7</v>
      </c>
      <c r="I693" s="192"/>
      <c r="J693" s="193">
        <f>ROUND(I693*H693,2)</f>
        <v>0</v>
      </c>
      <c r="K693" s="194"/>
      <c r="L693" s="39"/>
      <c r="M693" s="195" t="s">
        <v>1</v>
      </c>
      <c r="N693" s="196" t="s">
        <v>44</v>
      </c>
      <c r="O693" s="71"/>
      <c r="P693" s="197">
        <f>O693*H693</f>
        <v>0</v>
      </c>
      <c r="Q693" s="197">
        <v>0.02972</v>
      </c>
      <c r="R693" s="197">
        <f>Q693*H693</f>
        <v>0.20804</v>
      </c>
      <c r="S693" s="197">
        <v>0</v>
      </c>
      <c r="T693" s="198">
        <f>S693*H693</f>
        <v>0</v>
      </c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R693" s="199" t="s">
        <v>96</v>
      </c>
      <c r="AT693" s="199" t="s">
        <v>147</v>
      </c>
      <c r="AU693" s="199" t="s">
        <v>89</v>
      </c>
      <c r="AY693" s="17" t="s">
        <v>145</v>
      </c>
      <c r="BE693" s="200">
        <f>IF(N693="základní",J693,0)</f>
        <v>0</v>
      </c>
      <c r="BF693" s="200">
        <f>IF(N693="snížená",J693,0)</f>
        <v>0</v>
      </c>
      <c r="BG693" s="200">
        <f>IF(N693="zákl. přenesená",J693,0)</f>
        <v>0</v>
      </c>
      <c r="BH693" s="200">
        <f>IF(N693="sníž. přenesená",J693,0)</f>
        <v>0</v>
      </c>
      <c r="BI693" s="200">
        <f>IF(N693="nulová",J693,0)</f>
        <v>0</v>
      </c>
      <c r="BJ693" s="17" t="s">
        <v>84</v>
      </c>
      <c r="BK693" s="200">
        <f>ROUND(I693*H693,2)</f>
        <v>0</v>
      </c>
      <c r="BL693" s="17" t="s">
        <v>96</v>
      </c>
      <c r="BM693" s="199" t="s">
        <v>852</v>
      </c>
    </row>
    <row r="694" spans="2:51" s="13" customFormat="1" ht="10.2">
      <c r="B694" s="201"/>
      <c r="C694" s="202"/>
      <c r="D694" s="203" t="s">
        <v>152</v>
      </c>
      <c r="E694" s="204" t="s">
        <v>1</v>
      </c>
      <c r="F694" s="205" t="s">
        <v>160</v>
      </c>
      <c r="G694" s="202"/>
      <c r="H694" s="204" t="s">
        <v>1</v>
      </c>
      <c r="I694" s="206"/>
      <c r="J694" s="202"/>
      <c r="K694" s="202"/>
      <c r="L694" s="207"/>
      <c r="M694" s="208"/>
      <c r="N694" s="209"/>
      <c r="O694" s="209"/>
      <c r="P694" s="209"/>
      <c r="Q694" s="209"/>
      <c r="R694" s="209"/>
      <c r="S694" s="209"/>
      <c r="T694" s="210"/>
      <c r="AT694" s="211" t="s">
        <v>152</v>
      </c>
      <c r="AU694" s="211" t="s">
        <v>89</v>
      </c>
      <c r="AV694" s="13" t="s">
        <v>84</v>
      </c>
      <c r="AW694" s="13" t="s">
        <v>33</v>
      </c>
      <c r="AX694" s="13" t="s">
        <v>79</v>
      </c>
      <c r="AY694" s="211" t="s">
        <v>145</v>
      </c>
    </row>
    <row r="695" spans="2:51" s="14" customFormat="1" ht="10.2">
      <c r="B695" s="212"/>
      <c r="C695" s="213"/>
      <c r="D695" s="203" t="s">
        <v>152</v>
      </c>
      <c r="E695" s="214" t="s">
        <v>1</v>
      </c>
      <c r="F695" s="215" t="s">
        <v>836</v>
      </c>
      <c r="G695" s="213"/>
      <c r="H695" s="216">
        <v>7</v>
      </c>
      <c r="I695" s="217"/>
      <c r="J695" s="213"/>
      <c r="K695" s="213"/>
      <c r="L695" s="218"/>
      <c r="M695" s="219"/>
      <c r="N695" s="220"/>
      <c r="O695" s="220"/>
      <c r="P695" s="220"/>
      <c r="Q695" s="220"/>
      <c r="R695" s="220"/>
      <c r="S695" s="220"/>
      <c r="T695" s="221"/>
      <c r="AT695" s="222" t="s">
        <v>152</v>
      </c>
      <c r="AU695" s="222" t="s">
        <v>89</v>
      </c>
      <c r="AV695" s="14" t="s">
        <v>89</v>
      </c>
      <c r="AW695" s="14" t="s">
        <v>33</v>
      </c>
      <c r="AX695" s="14" t="s">
        <v>79</v>
      </c>
      <c r="AY695" s="222" t="s">
        <v>145</v>
      </c>
    </row>
    <row r="696" spans="2:51" s="15" customFormat="1" ht="10.2">
      <c r="B696" s="223"/>
      <c r="C696" s="224"/>
      <c r="D696" s="203" t="s">
        <v>152</v>
      </c>
      <c r="E696" s="225" t="s">
        <v>1</v>
      </c>
      <c r="F696" s="226" t="s">
        <v>156</v>
      </c>
      <c r="G696" s="224"/>
      <c r="H696" s="227">
        <v>7</v>
      </c>
      <c r="I696" s="228"/>
      <c r="J696" s="224"/>
      <c r="K696" s="224"/>
      <c r="L696" s="229"/>
      <c r="M696" s="230"/>
      <c r="N696" s="231"/>
      <c r="O696" s="231"/>
      <c r="P696" s="231"/>
      <c r="Q696" s="231"/>
      <c r="R696" s="231"/>
      <c r="S696" s="231"/>
      <c r="T696" s="232"/>
      <c r="AT696" s="233" t="s">
        <v>152</v>
      </c>
      <c r="AU696" s="233" t="s">
        <v>89</v>
      </c>
      <c r="AV696" s="15" t="s">
        <v>96</v>
      </c>
      <c r="AW696" s="15" t="s">
        <v>33</v>
      </c>
      <c r="AX696" s="15" t="s">
        <v>84</v>
      </c>
      <c r="AY696" s="233" t="s">
        <v>145</v>
      </c>
    </row>
    <row r="697" spans="1:65" s="2" customFormat="1" ht="24.15" customHeight="1">
      <c r="A697" s="34"/>
      <c r="B697" s="35"/>
      <c r="C697" s="234" t="s">
        <v>853</v>
      </c>
      <c r="D697" s="234" t="s">
        <v>247</v>
      </c>
      <c r="E697" s="235" t="s">
        <v>854</v>
      </c>
      <c r="F697" s="236" t="s">
        <v>855</v>
      </c>
      <c r="G697" s="237" t="s">
        <v>688</v>
      </c>
      <c r="H697" s="238">
        <v>7</v>
      </c>
      <c r="I697" s="239"/>
      <c r="J697" s="240">
        <f>ROUND(I697*H697,2)</f>
        <v>0</v>
      </c>
      <c r="K697" s="241"/>
      <c r="L697" s="242"/>
      <c r="M697" s="243" t="s">
        <v>1</v>
      </c>
      <c r="N697" s="244" t="s">
        <v>44</v>
      </c>
      <c r="O697" s="71"/>
      <c r="P697" s="197">
        <f>O697*H697</f>
        <v>0</v>
      </c>
      <c r="Q697" s="197">
        <v>0.11</v>
      </c>
      <c r="R697" s="197">
        <f>Q697*H697</f>
        <v>0.77</v>
      </c>
      <c r="S697" s="197">
        <v>0</v>
      </c>
      <c r="T697" s="198">
        <f>S697*H697</f>
        <v>0</v>
      </c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R697" s="199" t="s">
        <v>203</v>
      </c>
      <c r="AT697" s="199" t="s">
        <v>247</v>
      </c>
      <c r="AU697" s="199" t="s">
        <v>89</v>
      </c>
      <c r="AY697" s="17" t="s">
        <v>145</v>
      </c>
      <c r="BE697" s="200">
        <f>IF(N697="základní",J697,0)</f>
        <v>0</v>
      </c>
      <c r="BF697" s="200">
        <f>IF(N697="snížená",J697,0)</f>
        <v>0</v>
      </c>
      <c r="BG697" s="200">
        <f>IF(N697="zákl. přenesená",J697,0)</f>
        <v>0</v>
      </c>
      <c r="BH697" s="200">
        <f>IF(N697="sníž. přenesená",J697,0)</f>
        <v>0</v>
      </c>
      <c r="BI697" s="200">
        <f>IF(N697="nulová",J697,0)</f>
        <v>0</v>
      </c>
      <c r="BJ697" s="17" t="s">
        <v>84</v>
      </c>
      <c r="BK697" s="200">
        <f>ROUND(I697*H697,2)</f>
        <v>0</v>
      </c>
      <c r="BL697" s="17" t="s">
        <v>96</v>
      </c>
      <c r="BM697" s="199" t="s">
        <v>856</v>
      </c>
    </row>
    <row r="698" spans="1:65" s="2" customFormat="1" ht="24.15" customHeight="1">
      <c r="A698" s="34"/>
      <c r="B698" s="35"/>
      <c r="C698" s="187" t="s">
        <v>857</v>
      </c>
      <c r="D698" s="187" t="s">
        <v>147</v>
      </c>
      <c r="E698" s="188" t="s">
        <v>858</v>
      </c>
      <c r="F698" s="189" t="s">
        <v>859</v>
      </c>
      <c r="G698" s="190" t="s">
        <v>688</v>
      </c>
      <c r="H698" s="191">
        <v>7</v>
      </c>
      <c r="I698" s="192"/>
      <c r="J698" s="193">
        <f>ROUND(I698*H698,2)</f>
        <v>0</v>
      </c>
      <c r="K698" s="194"/>
      <c r="L698" s="39"/>
      <c r="M698" s="195" t="s">
        <v>1</v>
      </c>
      <c r="N698" s="196" t="s">
        <v>44</v>
      </c>
      <c r="O698" s="71"/>
      <c r="P698" s="197">
        <f>O698*H698</f>
        <v>0</v>
      </c>
      <c r="Q698" s="197">
        <v>0.02972</v>
      </c>
      <c r="R698" s="197">
        <f>Q698*H698</f>
        <v>0.20804</v>
      </c>
      <c r="S698" s="197">
        <v>0</v>
      </c>
      <c r="T698" s="198">
        <f>S698*H698</f>
        <v>0</v>
      </c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R698" s="199" t="s">
        <v>96</v>
      </c>
      <c r="AT698" s="199" t="s">
        <v>147</v>
      </c>
      <c r="AU698" s="199" t="s">
        <v>89</v>
      </c>
      <c r="AY698" s="17" t="s">
        <v>145</v>
      </c>
      <c r="BE698" s="200">
        <f>IF(N698="základní",J698,0)</f>
        <v>0</v>
      </c>
      <c r="BF698" s="200">
        <f>IF(N698="snížená",J698,0)</f>
        <v>0</v>
      </c>
      <c r="BG698" s="200">
        <f>IF(N698="zákl. přenesená",J698,0)</f>
        <v>0</v>
      </c>
      <c r="BH698" s="200">
        <f>IF(N698="sníž. přenesená",J698,0)</f>
        <v>0</v>
      </c>
      <c r="BI698" s="200">
        <f>IF(N698="nulová",J698,0)</f>
        <v>0</v>
      </c>
      <c r="BJ698" s="17" t="s">
        <v>84</v>
      </c>
      <c r="BK698" s="200">
        <f>ROUND(I698*H698,2)</f>
        <v>0</v>
      </c>
      <c r="BL698" s="17" t="s">
        <v>96</v>
      </c>
      <c r="BM698" s="199" t="s">
        <v>860</v>
      </c>
    </row>
    <row r="699" spans="2:51" s="13" customFormat="1" ht="10.2">
      <c r="B699" s="201"/>
      <c r="C699" s="202"/>
      <c r="D699" s="203" t="s">
        <v>152</v>
      </c>
      <c r="E699" s="204" t="s">
        <v>1</v>
      </c>
      <c r="F699" s="205" t="s">
        <v>160</v>
      </c>
      <c r="G699" s="202"/>
      <c r="H699" s="204" t="s">
        <v>1</v>
      </c>
      <c r="I699" s="206"/>
      <c r="J699" s="202"/>
      <c r="K699" s="202"/>
      <c r="L699" s="207"/>
      <c r="M699" s="208"/>
      <c r="N699" s="209"/>
      <c r="O699" s="209"/>
      <c r="P699" s="209"/>
      <c r="Q699" s="209"/>
      <c r="R699" s="209"/>
      <c r="S699" s="209"/>
      <c r="T699" s="210"/>
      <c r="AT699" s="211" t="s">
        <v>152</v>
      </c>
      <c r="AU699" s="211" t="s">
        <v>89</v>
      </c>
      <c r="AV699" s="13" t="s">
        <v>84</v>
      </c>
      <c r="AW699" s="13" t="s">
        <v>33</v>
      </c>
      <c r="AX699" s="13" t="s">
        <v>79</v>
      </c>
      <c r="AY699" s="211" t="s">
        <v>145</v>
      </c>
    </row>
    <row r="700" spans="2:51" s="14" customFormat="1" ht="10.2">
      <c r="B700" s="212"/>
      <c r="C700" s="213"/>
      <c r="D700" s="203" t="s">
        <v>152</v>
      </c>
      <c r="E700" s="214" t="s">
        <v>1</v>
      </c>
      <c r="F700" s="215" t="s">
        <v>836</v>
      </c>
      <c r="G700" s="213"/>
      <c r="H700" s="216">
        <v>7</v>
      </c>
      <c r="I700" s="217"/>
      <c r="J700" s="213"/>
      <c r="K700" s="213"/>
      <c r="L700" s="218"/>
      <c r="M700" s="219"/>
      <c r="N700" s="220"/>
      <c r="O700" s="220"/>
      <c r="P700" s="220"/>
      <c r="Q700" s="220"/>
      <c r="R700" s="220"/>
      <c r="S700" s="220"/>
      <c r="T700" s="221"/>
      <c r="AT700" s="222" t="s">
        <v>152</v>
      </c>
      <c r="AU700" s="222" t="s">
        <v>89</v>
      </c>
      <c r="AV700" s="14" t="s">
        <v>89</v>
      </c>
      <c r="AW700" s="14" t="s">
        <v>33</v>
      </c>
      <c r="AX700" s="14" t="s">
        <v>79</v>
      </c>
      <c r="AY700" s="222" t="s">
        <v>145</v>
      </c>
    </row>
    <row r="701" spans="2:51" s="15" customFormat="1" ht="10.2">
      <c r="B701" s="223"/>
      <c r="C701" s="224"/>
      <c r="D701" s="203" t="s">
        <v>152</v>
      </c>
      <c r="E701" s="225" t="s">
        <v>1</v>
      </c>
      <c r="F701" s="226" t="s">
        <v>156</v>
      </c>
      <c r="G701" s="224"/>
      <c r="H701" s="227">
        <v>7</v>
      </c>
      <c r="I701" s="228"/>
      <c r="J701" s="224"/>
      <c r="K701" s="224"/>
      <c r="L701" s="229"/>
      <c r="M701" s="230"/>
      <c r="N701" s="231"/>
      <c r="O701" s="231"/>
      <c r="P701" s="231"/>
      <c r="Q701" s="231"/>
      <c r="R701" s="231"/>
      <c r="S701" s="231"/>
      <c r="T701" s="232"/>
      <c r="AT701" s="233" t="s">
        <v>152</v>
      </c>
      <c r="AU701" s="233" t="s">
        <v>89</v>
      </c>
      <c r="AV701" s="15" t="s">
        <v>96</v>
      </c>
      <c r="AW701" s="15" t="s">
        <v>33</v>
      </c>
      <c r="AX701" s="15" t="s">
        <v>84</v>
      </c>
      <c r="AY701" s="233" t="s">
        <v>145</v>
      </c>
    </row>
    <row r="702" spans="1:65" s="2" customFormat="1" ht="24.15" customHeight="1">
      <c r="A702" s="34"/>
      <c r="B702" s="35"/>
      <c r="C702" s="234" t="s">
        <v>861</v>
      </c>
      <c r="D702" s="234" t="s">
        <v>247</v>
      </c>
      <c r="E702" s="235" t="s">
        <v>862</v>
      </c>
      <c r="F702" s="236" t="s">
        <v>863</v>
      </c>
      <c r="G702" s="237" t="s">
        <v>688</v>
      </c>
      <c r="H702" s="238">
        <v>7</v>
      </c>
      <c r="I702" s="239"/>
      <c r="J702" s="240">
        <f>ROUND(I702*H702,2)</f>
        <v>0</v>
      </c>
      <c r="K702" s="241"/>
      <c r="L702" s="242"/>
      <c r="M702" s="243" t="s">
        <v>1</v>
      </c>
      <c r="N702" s="244" t="s">
        <v>44</v>
      </c>
      <c r="O702" s="71"/>
      <c r="P702" s="197">
        <f>O702*H702</f>
        <v>0</v>
      </c>
      <c r="Q702" s="197">
        <v>0.055</v>
      </c>
      <c r="R702" s="197">
        <f>Q702*H702</f>
        <v>0.385</v>
      </c>
      <c r="S702" s="197">
        <v>0</v>
      </c>
      <c r="T702" s="198">
        <f>S702*H702</f>
        <v>0</v>
      </c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R702" s="199" t="s">
        <v>203</v>
      </c>
      <c r="AT702" s="199" t="s">
        <v>247</v>
      </c>
      <c r="AU702" s="199" t="s">
        <v>89</v>
      </c>
      <c r="AY702" s="17" t="s">
        <v>145</v>
      </c>
      <c r="BE702" s="200">
        <f>IF(N702="základní",J702,0)</f>
        <v>0</v>
      </c>
      <c r="BF702" s="200">
        <f>IF(N702="snížená",J702,0)</f>
        <v>0</v>
      </c>
      <c r="BG702" s="200">
        <f>IF(N702="zákl. přenesená",J702,0)</f>
        <v>0</v>
      </c>
      <c r="BH702" s="200">
        <f>IF(N702="sníž. přenesená",J702,0)</f>
        <v>0</v>
      </c>
      <c r="BI702" s="200">
        <f>IF(N702="nulová",J702,0)</f>
        <v>0</v>
      </c>
      <c r="BJ702" s="17" t="s">
        <v>84</v>
      </c>
      <c r="BK702" s="200">
        <f>ROUND(I702*H702,2)</f>
        <v>0</v>
      </c>
      <c r="BL702" s="17" t="s">
        <v>96</v>
      </c>
      <c r="BM702" s="199" t="s">
        <v>864</v>
      </c>
    </row>
    <row r="703" spans="1:65" s="2" customFormat="1" ht="21.75" customHeight="1">
      <c r="A703" s="34"/>
      <c r="B703" s="35"/>
      <c r="C703" s="187" t="s">
        <v>865</v>
      </c>
      <c r="D703" s="187" t="s">
        <v>147</v>
      </c>
      <c r="E703" s="188" t="s">
        <v>866</v>
      </c>
      <c r="F703" s="189" t="s">
        <v>867</v>
      </c>
      <c r="G703" s="190" t="s">
        <v>688</v>
      </c>
      <c r="H703" s="191">
        <v>7</v>
      </c>
      <c r="I703" s="192"/>
      <c r="J703" s="193">
        <f>ROUND(I703*H703,2)</f>
        <v>0</v>
      </c>
      <c r="K703" s="194"/>
      <c r="L703" s="39"/>
      <c r="M703" s="195" t="s">
        <v>1</v>
      </c>
      <c r="N703" s="196" t="s">
        <v>44</v>
      </c>
      <c r="O703" s="71"/>
      <c r="P703" s="197">
        <f>O703*H703</f>
        <v>0</v>
      </c>
      <c r="Q703" s="197">
        <v>0.22394</v>
      </c>
      <c r="R703" s="197">
        <f>Q703*H703</f>
        <v>1.56758</v>
      </c>
      <c r="S703" s="197">
        <v>0</v>
      </c>
      <c r="T703" s="198">
        <f>S703*H703</f>
        <v>0</v>
      </c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R703" s="199" t="s">
        <v>96</v>
      </c>
      <c r="AT703" s="199" t="s">
        <v>147</v>
      </c>
      <c r="AU703" s="199" t="s">
        <v>89</v>
      </c>
      <c r="AY703" s="17" t="s">
        <v>145</v>
      </c>
      <c r="BE703" s="200">
        <f>IF(N703="základní",J703,0)</f>
        <v>0</v>
      </c>
      <c r="BF703" s="200">
        <f>IF(N703="snížená",J703,0)</f>
        <v>0</v>
      </c>
      <c r="BG703" s="200">
        <f>IF(N703="zákl. přenesená",J703,0)</f>
        <v>0</v>
      </c>
      <c r="BH703" s="200">
        <f>IF(N703="sníž. přenesená",J703,0)</f>
        <v>0</v>
      </c>
      <c r="BI703" s="200">
        <f>IF(N703="nulová",J703,0)</f>
        <v>0</v>
      </c>
      <c r="BJ703" s="17" t="s">
        <v>84</v>
      </c>
      <c r="BK703" s="200">
        <f>ROUND(I703*H703,2)</f>
        <v>0</v>
      </c>
      <c r="BL703" s="17" t="s">
        <v>96</v>
      </c>
      <c r="BM703" s="199" t="s">
        <v>868</v>
      </c>
    </row>
    <row r="704" spans="2:51" s="13" customFormat="1" ht="10.2">
      <c r="B704" s="201"/>
      <c r="C704" s="202"/>
      <c r="D704" s="203" t="s">
        <v>152</v>
      </c>
      <c r="E704" s="204" t="s">
        <v>1</v>
      </c>
      <c r="F704" s="205" t="s">
        <v>160</v>
      </c>
      <c r="G704" s="202"/>
      <c r="H704" s="204" t="s">
        <v>1</v>
      </c>
      <c r="I704" s="206"/>
      <c r="J704" s="202"/>
      <c r="K704" s="202"/>
      <c r="L704" s="207"/>
      <c r="M704" s="208"/>
      <c r="N704" s="209"/>
      <c r="O704" s="209"/>
      <c r="P704" s="209"/>
      <c r="Q704" s="209"/>
      <c r="R704" s="209"/>
      <c r="S704" s="209"/>
      <c r="T704" s="210"/>
      <c r="AT704" s="211" t="s">
        <v>152</v>
      </c>
      <c r="AU704" s="211" t="s">
        <v>89</v>
      </c>
      <c r="AV704" s="13" t="s">
        <v>84</v>
      </c>
      <c r="AW704" s="13" t="s">
        <v>33</v>
      </c>
      <c r="AX704" s="13" t="s">
        <v>79</v>
      </c>
      <c r="AY704" s="211" t="s">
        <v>145</v>
      </c>
    </row>
    <row r="705" spans="2:51" s="14" customFormat="1" ht="10.2">
      <c r="B705" s="212"/>
      <c r="C705" s="213"/>
      <c r="D705" s="203" t="s">
        <v>152</v>
      </c>
      <c r="E705" s="214" t="s">
        <v>1</v>
      </c>
      <c r="F705" s="215" t="s">
        <v>836</v>
      </c>
      <c r="G705" s="213"/>
      <c r="H705" s="216">
        <v>7</v>
      </c>
      <c r="I705" s="217"/>
      <c r="J705" s="213"/>
      <c r="K705" s="213"/>
      <c r="L705" s="218"/>
      <c r="M705" s="219"/>
      <c r="N705" s="220"/>
      <c r="O705" s="220"/>
      <c r="P705" s="220"/>
      <c r="Q705" s="220"/>
      <c r="R705" s="220"/>
      <c r="S705" s="220"/>
      <c r="T705" s="221"/>
      <c r="AT705" s="222" t="s">
        <v>152</v>
      </c>
      <c r="AU705" s="222" t="s">
        <v>89</v>
      </c>
      <c r="AV705" s="14" t="s">
        <v>89</v>
      </c>
      <c r="AW705" s="14" t="s">
        <v>33</v>
      </c>
      <c r="AX705" s="14" t="s">
        <v>79</v>
      </c>
      <c r="AY705" s="222" t="s">
        <v>145</v>
      </c>
    </row>
    <row r="706" spans="2:51" s="15" customFormat="1" ht="10.2">
      <c r="B706" s="223"/>
      <c r="C706" s="224"/>
      <c r="D706" s="203" t="s">
        <v>152</v>
      </c>
      <c r="E706" s="225" t="s">
        <v>1</v>
      </c>
      <c r="F706" s="226" t="s">
        <v>156</v>
      </c>
      <c r="G706" s="224"/>
      <c r="H706" s="227">
        <v>7</v>
      </c>
      <c r="I706" s="228"/>
      <c r="J706" s="224"/>
      <c r="K706" s="224"/>
      <c r="L706" s="229"/>
      <c r="M706" s="230"/>
      <c r="N706" s="231"/>
      <c r="O706" s="231"/>
      <c r="P706" s="231"/>
      <c r="Q706" s="231"/>
      <c r="R706" s="231"/>
      <c r="S706" s="231"/>
      <c r="T706" s="232"/>
      <c r="AT706" s="233" t="s">
        <v>152</v>
      </c>
      <c r="AU706" s="233" t="s">
        <v>89</v>
      </c>
      <c r="AV706" s="15" t="s">
        <v>96</v>
      </c>
      <c r="AW706" s="15" t="s">
        <v>33</v>
      </c>
      <c r="AX706" s="15" t="s">
        <v>84</v>
      </c>
      <c r="AY706" s="233" t="s">
        <v>145</v>
      </c>
    </row>
    <row r="707" spans="1:65" s="2" customFormat="1" ht="16.5" customHeight="1">
      <c r="A707" s="34"/>
      <c r="B707" s="35"/>
      <c r="C707" s="234" t="s">
        <v>869</v>
      </c>
      <c r="D707" s="234" t="s">
        <v>247</v>
      </c>
      <c r="E707" s="235" t="s">
        <v>870</v>
      </c>
      <c r="F707" s="236" t="s">
        <v>871</v>
      </c>
      <c r="G707" s="237" t="s">
        <v>688</v>
      </c>
      <c r="H707" s="238">
        <v>7</v>
      </c>
      <c r="I707" s="239"/>
      <c r="J707" s="240">
        <f>ROUND(I707*H707,2)</f>
        <v>0</v>
      </c>
      <c r="K707" s="241"/>
      <c r="L707" s="242"/>
      <c r="M707" s="243" t="s">
        <v>1</v>
      </c>
      <c r="N707" s="244" t="s">
        <v>44</v>
      </c>
      <c r="O707" s="71"/>
      <c r="P707" s="197">
        <f>O707*H707</f>
        <v>0</v>
      </c>
      <c r="Q707" s="197">
        <v>0.103</v>
      </c>
      <c r="R707" s="197">
        <f>Q707*H707</f>
        <v>0.721</v>
      </c>
      <c r="S707" s="197">
        <v>0</v>
      </c>
      <c r="T707" s="198">
        <f>S707*H707</f>
        <v>0</v>
      </c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R707" s="199" t="s">
        <v>203</v>
      </c>
      <c r="AT707" s="199" t="s">
        <v>247</v>
      </c>
      <c r="AU707" s="199" t="s">
        <v>89</v>
      </c>
      <c r="AY707" s="17" t="s">
        <v>145</v>
      </c>
      <c r="BE707" s="200">
        <f>IF(N707="základní",J707,0)</f>
        <v>0</v>
      </c>
      <c r="BF707" s="200">
        <f>IF(N707="snížená",J707,0)</f>
        <v>0</v>
      </c>
      <c r="BG707" s="200">
        <f>IF(N707="zákl. přenesená",J707,0)</f>
        <v>0</v>
      </c>
      <c r="BH707" s="200">
        <f>IF(N707="sníž. přenesená",J707,0)</f>
        <v>0</v>
      </c>
      <c r="BI707" s="200">
        <f>IF(N707="nulová",J707,0)</f>
        <v>0</v>
      </c>
      <c r="BJ707" s="17" t="s">
        <v>84</v>
      </c>
      <c r="BK707" s="200">
        <f>ROUND(I707*H707,2)</f>
        <v>0</v>
      </c>
      <c r="BL707" s="17" t="s">
        <v>96</v>
      </c>
      <c r="BM707" s="199" t="s">
        <v>872</v>
      </c>
    </row>
    <row r="708" spans="1:65" s="2" customFormat="1" ht="24.15" customHeight="1">
      <c r="A708" s="34"/>
      <c r="B708" s="35"/>
      <c r="C708" s="187" t="s">
        <v>873</v>
      </c>
      <c r="D708" s="187" t="s">
        <v>147</v>
      </c>
      <c r="E708" s="188" t="s">
        <v>874</v>
      </c>
      <c r="F708" s="189" t="s">
        <v>875</v>
      </c>
      <c r="G708" s="190" t="s">
        <v>688</v>
      </c>
      <c r="H708" s="191">
        <v>7</v>
      </c>
      <c r="I708" s="192"/>
      <c r="J708" s="193">
        <f>ROUND(I708*H708,2)</f>
        <v>0</v>
      </c>
      <c r="K708" s="194"/>
      <c r="L708" s="39"/>
      <c r="M708" s="195" t="s">
        <v>1</v>
      </c>
      <c r="N708" s="196" t="s">
        <v>44</v>
      </c>
      <c r="O708" s="71"/>
      <c r="P708" s="197">
        <f>O708*H708</f>
        <v>0</v>
      </c>
      <c r="Q708" s="197">
        <v>0.21734</v>
      </c>
      <c r="R708" s="197">
        <f>Q708*H708</f>
        <v>1.52138</v>
      </c>
      <c r="S708" s="197">
        <v>0</v>
      </c>
      <c r="T708" s="198">
        <f>S708*H708</f>
        <v>0</v>
      </c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R708" s="199" t="s">
        <v>96</v>
      </c>
      <c r="AT708" s="199" t="s">
        <v>147</v>
      </c>
      <c r="AU708" s="199" t="s">
        <v>89</v>
      </c>
      <c r="AY708" s="17" t="s">
        <v>145</v>
      </c>
      <c r="BE708" s="200">
        <f>IF(N708="základní",J708,0)</f>
        <v>0</v>
      </c>
      <c r="BF708" s="200">
        <f>IF(N708="snížená",J708,0)</f>
        <v>0</v>
      </c>
      <c r="BG708" s="200">
        <f>IF(N708="zákl. přenesená",J708,0)</f>
        <v>0</v>
      </c>
      <c r="BH708" s="200">
        <f>IF(N708="sníž. přenesená",J708,0)</f>
        <v>0</v>
      </c>
      <c r="BI708" s="200">
        <f>IF(N708="nulová",J708,0)</f>
        <v>0</v>
      </c>
      <c r="BJ708" s="17" t="s">
        <v>84</v>
      </c>
      <c r="BK708" s="200">
        <f>ROUND(I708*H708,2)</f>
        <v>0</v>
      </c>
      <c r="BL708" s="17" t="s">
        <v>96</v>
      </c>
      <c r="BM708" s="199" t="s">
        <v>876</v>
      </c>
    </row>
    <row r="709" spans="2:51" s="13" customFormat="1" ht="10.2">
      <c r="B709" s="201"/>
      <c r="C709" s="202"/>
      <c r="D709" s="203" t="s">
        <v>152</v>
      </c>
      <c r="E709" s="204" t="s">
        <v>1</v>
      </c>
      <c r="F709" s="205" t="s">
        <v>160</v>
      </c>
      <c r="G709" s="202"/>
      <c r="H709" s="204" t="s">
        <v>1</v>
      </c>
      <c r="I709" s="206"/>
      <c r="J709" s="202"/>
      <c r="K709" s="202"/>
      <c r="L709" s="207"/>
      <c r="M709" s="208"/>
      <c r="N709" s="209"/>
      <c r="O709" s="209"/>
      <c r="P709" s="209"/>
      <c r="Q709" s="209"/>
      <c r="R709" s="209"/>
      <c r="S709" s="209"/>
      <c r="T709" s="210"/>
      <c r="AT709" s="211" t="s">
        <v>152</v>
      </c>
      <c r="AU709" s="211" t="s">
        <v>89</v>
      </c>
      <c r="AV709" s="13" t="s">
        <v>84</v>
      </c>
      <c r="AW709" s="13" t="s">
        <v>33</v>
      </c>
      <c r="AX709" s="13" t="s">
        <v>79</v>
      </c>
      <c r="AY709" s="211" t="s">
        <v>145</v>
      </c>
    </row>
    <row r="710" spans="2:51" s="14" customFormat="1" ht="10.2">
      <c r="B710" s="212"/>
      <c r="C710" s="213"/>
      <c r="D710" s="203" t="s">
        <v>152</v>
      </c>
      <c r="E710" s="214" t="s">
        <v>1</v>
      </c>
      <c r="F710" s="215" t="s">
        <v>836</v>
      </c>
      <c r="G710" s="213"/>
      <c r="H710" s="216">
        <v>7</v>
      </c>
      <c r="I710" s="217"/>
      <c r="J710" s="213"/>
      <c r="K710" s="213"/>
      <c r="L710" s="218"/>
      <c r="M710" s="219"/>
      <c r="N710" s="220"/>
      <c r="O710" s="220"/>
      <c r="P710" s="220"/>
      <c r="Q710" s="220"/>
      <c r="R710" s="220"/>
      <c r="S710" s="220"/>
      <c r="T710" s="221"/>
      <c r="AT710" s="222" t="s">
        <v>152</v>
      </c>
      <c r="AU710" s="222" t="s">
        <v>89</v>
      </c>
      <c r="AV710" s="14" t="s">
        <v>89</v>
      </c>
      <c r="AW710" s="14" t="s">
        <v>33</v>
      </c>
      <c r="AX710" s="14" t="s">
        <v>79</v>
      </c>
      <c r="AY710" s="222" t="s">
        <v>145</v>
      </c>
    </row>
    <row r="711" spans="2:51" s="15" customFormat="1" ht="10.2">
      <c r="B711" s="223"/>
      <c r="C711" s="224"/>
      <c r="D711" s="203" t="s">
        <v>152</v>
      </c>
      <c r="E711" s="225" t="s">
        <v>1</v>
      </c>
      <c r="F711" s="226" t="s">
        <v>156</v>
      </c>
      <c r="G711" s="224"/>
      <c r="H711" s="227">
        <v>7</v>
      </c>
      <c r="I711" s="228"/>
      <c r="J711" s="224"/>
      <c r="K711" s="224"/>
      <c r="L711" s="229"/>
      <c r="M711" s="230"/>
      <c r="N711" s="231"/>
      <c r="O711" s="231"/>
      <c r="P711" s="231"/>
      <c r="Q711" s="231"/>
      <c r="R711" s="231"/>
      <c r="S711" s="231"/>
      <c r="T711" s="232"/>
      <c r="AT711" s="233" t="s">
        <v>152</v>
      </c>
      <c r="AU711" s="233" t="s">
        <v>89</v>
      </c>
      <c r="AV711" s="15" t="s">
        <v>96</v>
      </c>
      <c r="AW711" s="15" t="s">
        <v>33</v>
      </c>
      <c r="AX711" s="15" t="s">
        <v>84</v>
      </c>
      <c r="AY711" s="233" t="s">
        <v>145</v>
      </c>
    </row>
    <row r="712" spans="1:65" s="2" customFormat="1" ht="24.15" customHeight="1">
      <c r="A712" s="34"/>
      <c r="B712" s="35"/>
      <c r="C712" s="234" t="s">
        <v>877</v>
      </c>
      <c r="D712" s="234" t="s">
        <v>247</v>
      </c>
      <c r="E712" s="235" t="s">
        <v>878</v>
      </c>
      <c r="F712" s="236" t="s">
        <v>879</v>
      </c>
      <c r="G712" s="237" t="s">
        <v>688</v>
      </c>
      <c r="H712" s="238">
        <v>7</v>
      </c>
      <c r="I712" s="239"/>
      <c r="J712" s="240">
        <f>ROUND(I712*H712,2)</f>
        <v>0</v>
      </c>
      <c r="K712" s="241"/>
      <c r="L712" s="242"/>
      <c r="M712" s="243" t="s">
        <v>1</v>
      </c>
      <c r="N712" s="244" t="s">
        <v>44</v>
      </c>
      <c r="O712" s="71"/>
      <c r="P712" s="197">
        <f>O712*H712</f>
        <v>0</v>
      </c>
      <c r="Q712" s="197">
        <v>0.074</v>
      </c>
      <c r="R712" s="197">
        <f>Q712*H712</f>
        <v>0.518</v>
      </c>
      <c r="S712" s="197">
        <v>0</v>
      </c>
      <c r="T712" s="198">
        <f>S712*H712</f>
        <v>0</v>
      </c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R712" s="199" t="s">
        <v>203</v>
      </c>
      <c r="AT712" s="199" t="s">
        <v>247</v>
      </c>
      <c r="AU712" s="199" t="s">
        <v>89</v>
      </c>
      <c r="AY712" s="17" t="s">
        <v>145</v>
      </c>
      <c r="BE712" s="200">
        <f>IF(N712="základní",J712,0)</f>
        <v>0</v>
      </c>
      <c r="BF712" s="200">
        <f>IF(N712="snížená",J712,0)</f>
        <v>0</v>
      </c>
      <c r="BG712" s="200">
        <f>IF(N712="zákl. přenesená",J712,0)</f>
        <v>0</v>
      </c>
      <c r="BH712" s="200">
        <f>IF(N712="sníž. přenesená",J712,0)</f>
        <v>0</v>
      </c>
      <c r="BI712" s="200">
        <f>IF(N712="nulová",J712,0)</f>
        <v>0</v>
      </c>
      <c r="BJ712" s="17" t="s">
        <v>84</v>
      </c>
      <c r="BK712" s="200">
        <f>ROUND(I712*H712,2)</f>
        <v>0</v>
      </c>
      <c r="BL712" s="17" t="s">
        <v>96</v>
      </c>
      <c r="BM712" s="199" t="s">
        <v>880</v>
      </c>
    </row>
    <row r="713" spans="1:65" s="2" customFormat="1" ht="21.75" customHeight="1">
      <c r="A713" s="34"/>
      <c r="B713" s="35"/>
      <c r="C713" s="234" t="s">
        <v>881</v>
      </c>
      <c r="D713" s="234" t="s">
        <v>247</v>
      </c>
      <c r="E713" s="235" t="s">
        <v>882</v>
      </c>
      <c r="F713" s="236" t="s">
        <v>883</v>
      </c>
      <c r="G713" s="237" t="s">
        <v>688</v>
      </c>
      <c r="H713" s="238">
        <v>7</v>
      </c>
      <c r="I713" s="239"/>
      <c r="J713" s="240">
        <f>ROUND(I713*H713,2)</f>
        <v>0</v>
      </c>
      <c r="K713" s="241"/>
      <c r="L713" s="242"/>
      <c r="M713" s="243" t="s">
        <v>1</v>
      </c>
      <c r="N713" s="244" t="s">
        <v>44</v>
      </c>
      <c r="O713" s="71"/>
      <c r="P713" s="197">
        <f>O713*H713</f>
        <v>0</v>
      </c>
      <c r="Q713" s="197">
        <v>0.0085</v>
      </c>
      <c r="R713" s="197">
        <f>Q713*H713</f>
        <v>0.059500000000000004</v>
      </c>
      <c r="S713" s="197">
        <v>0</v>
      </c>
      <c r="T713" s="198">
        <f>S713*H713</f>
        <v>0</v>
      </c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R713" s="199" t="s">
        <v>203</v>
      </c>
      <c r="AT713" s="199" t="s">
        <v>247</v>
      </c>
      <c r="AU713" s="199" t="s">
        <v>89</v>
      </c>
      <c r="AY713" s="17" t="s">
        <v>145</v>
      </c>
      <c r="BE713" s="200">
        <f>IF(N713="základní",J713,0)</f>
        <v>0</v>
      </c>
      <c r="BF713" s="200">
        <f>IF(N713="snížená",J713,0)</f>
        <v>0</v>
      </c>
      <c r="BG713" s="200">
        <f>IF(N713="zákl. přenesená",J713,0)</f>
        <v>0</v>
      </c>
      <c r="BH713" s="200">
        <f>IF(N713="sníž. přenesená",J713,0)</f>
        <v>0</v>
      </c>
      <c r="BI713" s="200">
        <f>IF(N713="nulová",J713,0)</f>
        <v>0</v>
      </c>
      <c r="BJ713" s="17" t="s">
        <v>84</v>
      </c>
      <c r="BK713" s="200">
        <f>ROUND(I713*H713,2)</f>
        <v>0</v>
      </c>
      <c r="BL713" s="17" t="s">
        <v>96</v>
      </c>
      <c r="BM713" s="199" t="s">
        <v>884</v>
      </c>
    </row>
    <row r="714" spans="1:65" s="2" customFormat="1" ht="24.15" customHeight="1">
      <c r="A714" s="34"/>
      <c r="B714" s="35"/>
      <c r="C714" s="187" t="s">
        <v>885</v>
      </c>
      <c r="D714" s="187" t="s">
        <v>147</v>
      </c>
      <c r="E714" s="188" t="s">
        <v>886</v>
      </c>
      <c r="F714" s="189" t="s">
        <v>887</v>
      </c>
      <c r="G714" s="190" t="s">
        <v>337</v>
      </c>
      <c r="H714" s="191">
        <v>10</v>
      </c>
      <c r="I714" s="192"/>
      <c r="J714" s="193">
        <f>ROUND(I714*H714,2)</f>
        <v>0</v>
      </c>
      <c r="K714" s="194"/>
      <c r="L714" s="39"/>
      <c r="M714" s="195" t="s">
        <v>1</v>
      </c>
      <c r="N714" s="196" t="s">
        <v>44</v>
      </c>
      <c r="O714" s="71"/>
      <c r="P714" s="197">
        <f>O714*H714</f>
        <v>0</v>
      </c>
      <c r="Q714" s="197">
        <v>0.29221</v>
      </c>
      <c r="R714" s="197">
        <f>Q714*H714</f>
        <v>2.9221000000000004</v>
      </c>
      <c r="S714" s="197">
        <v>0</v>
      </c>
      <c r="T714" s="198">
        <f>S714*H714</f>
        <v>0</v>
      </c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R714" s="199" t="s">
        <v>96</v>
      </c>
      <c r="AT714" s="199" t="s">
        <v>147</v>
      </c>
      <c r="AU714" s="199" t="s">
        <v>89</v>
      </c>
      <c r="AY714" s="17" t="s">
        <v>145</v>
      </c>
      <c r="BE714" s="200">
        <f>IF(N714="základní",J714,0)</f>
        <v>0</v>
      </c>
      <c r="BF714" s="200">
        <f>IF(N714="snížená",J714,0)</f>
        <v>0</v>
      </c>
      <c r="BG714" s="200">
        <f>IF(N714="zákl. přenesená",J714,0)</f>
        <v>0</v>
      </c>
      <c r="BH714" s="200">
        <f>IF(N714="sníž. přenesená",J714,0)</f>
        <v>0</v>
      </c>
      <c r="BI714" s="200">
        <f>IF(N714="nulová",J714,0)</f>
        <v>0</v>
      </c>
      <c r="BJ714" s="17" t="s">
        <v>84</v>
      </c>
      <c r="BK714" s="200">
        <f>ROUND(I714*H714,2)</f>
        <v>0</v>
      </c>
      <c r="BL714" s="17" t="s">
        <v>96</v>
      </c>
      <c r="BM714" s="199" t="s">
        <v>888</v>
      </c>
    </row>
    <row r="715" spans="2:51" s="13" customFormat="1" ht="10.2">
      <c r="B715" s="201"/>
      <c r="C715" s="202"/>
      <c r="D715" s="203" t="s">
        <v>152</v>
      </c>
      <c r="E715" s="204" t="s">
        <v>1</v>
      </c>
      <c r="F715" s="205" t="s">
        <v>160</v>
      </c>
      <c r="G715" s="202"/>
      <c r="H715" s="204" t="s">
        <v>1</v>
      </c>
      <c r="I715" s="206"/>
      <c r="J715" s="202"/>
      <c r="K715" s="202"/>
      <c r="L715" s="207"/>
      <c r="M715" s="208"/>
      <c r="N715" s="209"/>
      <c r="O715" s="209"/>
      <c r="P715" s="209"/>
      <c r="Q715" s="209"/>
      <c r="R715" s="209"/>
      <c r="S715" s="209"/>
      <c r="T715" s="210"/>
      <c r="AT715" s="211" t="s">
        <v>152</v>
      </c>
      <c r="AU715" s="211" t="s">
        <v>89</v>
      </c>
      <c r="AV715" s="13" t="s">
        <v>84</v>
      </c>
      <c r="AW715" s="13" t="s">
        <v>33</v>
      </c>
      <c r="AX715" s="13" t="s">
        <v>79</v>
      </c>
      <c r="AY715" s="211" t="s">
        <v>145</v>
      </c>
    </row>
    <row r="716" spans="2:51" s="14" customFormat="1" ht="10.2">
      <c r="B716" s="212"/>
      <c r="C716" s="213"/>
      <c r="D716" s="203" t="s">
        <v>152</v>
      </c>
      <c r="E716" s="214" t="s">
        <v>1</v>
      </c>
      <c r="F716" s="215" t="s">
        <v>889</v>
      </c>
      <c r="G716" s="213"/>
      <c r="H716" s="216">
        <v>10</v>
      </c>
      <c r="I716" s="217"/>
      <c r="J716" s="213"/>
      <c r="K716" s="213"/>
      <c r="L716" s="218"/>
      <c r="M716" s="219"/>
      <c r="N716" s="220"/>
      <c r="O716" s="220"/>
      <c r="P716" s="220"/>
      <c r="Q716" s="220"/>
      <c r="R716" s="220"/>
      <c r="S716" s="220"/>
      <c r="T716" s="221"/>
      <c r="AT716" s="222" t="s">
        <v>152</v>
      </c>
      <c r="AU716" s="222" t="s">
        <v>89</v>
      </c>
      <c r="AV716" s="14" t="s">
        <v>89</v>
      </c>
      <c r="AW716" s="14" t="s">
        <v>33</v>
      </c>
      <c r="AX716" s="14" t="s">
        <v>79</v>
      </c>
      <c r="AY716" s="222" t="s">
        <v>145</v>
      </c>
    </row>
    <row r="717" spans="2:51" s="15" customFormat="1" ht="10.2">
      <c r="B717" s="223"/>
      <c r="C717" s="224"/>
      <c r="D717" s="203" t="s">
        <v>152</v>
      </c>
      <c r="E717" s="225" t="s">
        <v>1</v>
      </c>
      <c r="F717" s="226" t="s">
        <v>156</v>
      </c>
      <c r="G717" s="224"/>
      <c r="H717" s="227">
        <v>10</v>
      </c>
      <c r="I717" s="228"/>
      <c r="J717" s="224"/>
      <c r="K717" s="224"/>
      <c r="L717" s="229"/>
      <c r="M717" s="230"/>
      <c r="N717" s="231"/>
      <c r="O717" s="231"/>
      <c r="P717" s="231"/>
      <c r="Q717" s="231"/>
      <c r="R717" s="231"/>
      <c r="S717" s="231"/>
      <c r="T717" s="232"/>
      <c r="AT717" s="233" t="s">
        <v>152</v>
      </c>
      <c r="AU717" s="233" t="s">
        <v>89</v>
      </c>
      <c r="AV717" s="15" t="s">
        <v>96</v>
      </c>
      <c r="AW717" s="15" t="s">
        <v>33</v>
      </c>
      <c r="AX717" s="15" t="s">
        <v>84</v>
      </c>
      <c r="AY717" s="233" t="s">
        <v>145</v>
      </c>
    </row>
    <row r="718" spans="1:65" s="2" customFormat="1" ht="24.15" customHeight="1">
      <c r="A718" s="34"/>
      <c r="B718" s="35"/>
      <c r="C718" s="234" t="s">
        <v>890</v>
      </c>
      <c r="D718" s="234" t="s">
        <v>247</v>
      </c>
      <c r="E718" s="235" t="s">
        <v>891</v>
      </c>
      <c r="F718" s="236" t="s">
        <v>892</v>
      </c>
      <c r="G718" s="237" t="s">
        <v>337</v>
      </c>
      <c r="H718" s="238">
        <v>0.5</v>
      </c>
      <c r="I718" s="239"/>
      <c r="J718" s="240">
        <f>ROUND(I718*H718,2)</f>
        <v>0</v>
      </c>
      <c r="K718" s="241"/>
      <c r="L718" s="242"/>
      <c r="M718" s="243" t="s">
        <v>1</v>
      </c>
      <c r="N718" s="244" t="s">
        <v>44</v>
      </c>
      <c r="O718" s="71"/>
      <c r="P718" s="197">
        <f>O718*H718</f>
        <v>0</v>
      </c>
      <c r="Q718" s="197">
        <v>0.033</v>
      </c>
      <c r="R718" s="197">
        <f>Q718*H718</f>
        <v>0.0165</v>
      </c>
      <c r="S718" s="197">
        <v>0</v>
      </c>
      <c r="T718" s="198">
        <f>S718*H718</f>
        <v>0</v>
      </c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R718" s="199" t="s">
        <v>203</v>
      </c>
      <c r="AT718" s="199" t="s">
        <v>247</v>
      </c>
      <c r="AU718" s="199" t="s">
        <v>89</v>
      </c>
      <c r="AY718" s="17" t="s">
        <v>145</v>
      </c>
      <c r="BE718" s="200">
        <f>IF(N718="základní",J718,0)</f>
        <v>0</v>
      </c>
      <c r="BF718" s="200">
        <f>IF(N718="snížená",J718,0)</f>
        <v>0</v>
      </c>
      <c r="BG718" s="200">
        <f>IF(N718="zákl. přenesená",J718,0)</f>
        <v>0</v>
      </c>
      <c r="BH718" s="200">
        <f>IF(N718="sníž. přenesená",J718,0)</f>
        <v>0</v>
      </c>
      <c r="BI718" s="200">
        <f>IF(N718="nulová",J718,0)</f>
        <v>0</v>
      </c>
      <c r="BJ718" s="17" t="s">
        <v>84</v>
      </c>
      <c r="BK718" s="200">
        <f>ROUND(I718*H718,2)</f>
        <v>0</v>
      </c>
      <c r="BL718" s="17" t="s">
        <v>96</v>
      </c>
      <c r="BM718" s="199" t="s">
        <v>893</v>
      </c>
    </row>
    <row r="719" spans="2:51" s="13" customFormat="1" ht="10.2">
      <c r="B719" s="201"/>
      <c r="C719" s="202"/>
      <c r="D719" s="203" t="s">
        <v>152</v>
      </c>
      <c r="E719" s="204" t="s">
        <v>1</v>
      </c>
      <c r="F719" s="205" t="s">
        <v>160</v>
      </c>
      <c r="G719" s="202"/>
      <c r="H719" s="204" t="s">
        <v>1</v>
      </c>
      <c r="I719" s="206"/>
      <c r="J719" s="202"/>
      <c r="K719" s="202"/>
      <c r="L719" s="207"/>
      <c r="M719" s="208"/>
      <c r="N719" s="209"/>
      <c r="O719" s="209"/>
      <c r="P719" s="209"/>
      <c r="Q719" s="209"/>
      <c r="R719" s="209"/>
      <c r="S719" s="209"/>
      <c r="T719" s="210"/>
      <c r="AT719" s="211" t="s">
        <v>152</v>
      </c>
      <c r="AU719" s="211" t="s">
        <v>89</v>
      </c>
      <c r="AV719" s="13" t="s">
        <v>84</v>
      </c>
      <c r="AW719" s="13" t="s">
        <v>33</v>
      </c>
      <c r="AX719" s="13" t="s">
        <v>79</v>
      </c>
      <c r="AY719" s="211" t="s">
        <v>145</v>
      </c>
    </row>
    <row r="720" spans="2:51" s="14" customFormat="1" ht="10.2">
      <c r="B720" s="212"/>
      <c r="C720" s="213"/>
      <c r="D720" s="203" t="s">
        <v>152</v>
      </c>
      <c r="E720" s="214" t="s">
        <v>1</v>
      </c>
      <c r="F720" s="215" t="s">
        <v>894</v>
      </c>
      <c r="G720" s="213"/>
      <c r="H720" s="216">
        <v>0.5</v>
      </c>
      <c r="I720" s="217"/>
      <c r="J720" s="213"/>
      <c r="K720" s="213"/>
      <c r="L720" s="218"/>
      <c r="M720" s="219"/>
      <c r="N720" s="220"/>
      <c r="O720" s="220"/>
      <c r="P720" s="220"/>
      <c r="Q720" s="220"/>
      <c r="R720" s="220"/>
      <c r="S720" s="220"/>
      <c r="T720" s="221"/>
      <c r="AT720" s="222" t="s">
        <v>152</v>
      </c>
      <c r="AU720" s="222" t="s">
        <v>89</v>
      </c>
      <c r="AV720" s="14" t="s">
        <v>89</v>
      </c>
      <c r="AW720" s="14" t="s">
        <v>33</v>
      </c>
      <c r="AX720" s="14" t="s">
        <v>79</v>
      </c>
      <c r="AY720" s="222" t="s">
        <v>145</v>
      </c>
    </row>
    <row r="721" spans="2:51" s="15" customFormat="1" ht="10.2">
      <c r="B721" s="223"/>
      <c r="C721" s="224"/>
      <c r="D721" s="203" t="s">
        <v>152</v>
      </c>
      <c r="E721" s="225" t="s">
        <v>1</v>
      </c>
      <c r="F721" s="226" t="s">
        <v>156</v>
      </c>
      <c r="G721" s="224"/>
      <c r="H721" s="227">
        <v>0.5</v>
      </c>
      <c r="I721" s="228"/>
      <c r="J721" s="224"/>
      <c r="K721" s="224"/>
      <c r="L721" s="229"/>
      <c r="M721" s="230"/>
      <c r="N721" s="231"/>
      <c r="O721" s="231"/>
      <c r="P721" s="231"/>
      <c r="Q721" s="231"/>
      <c r="R721" s="231"/>
      <c r="S721" s="231"/>
      <c r="T721" s="232"/>
      <c r="AT721" s="233" t="s">
        <v>152</v>
      </c>
      <c r="AU721" s="233" t="s">
        <v>89</v>
      </c>
      <c r="AV721" s="15" t="s">
        <v>96</v>
      </c>
      <c r="AW721" s="15" t="s">
        <v>33</v>
      </c>
      <c r="AX721" s="15" t="s">
        <v>84</v>
      </c>
      <c r="AY721" s="233" t="s">
        <v>145</v>
      </c>
    </row>
    <row r="722" spans="1:65" s="2" customFormat="1" ht="24.15" customHeight="1">
      <c r="A722" s="34"/>
      <c r="B722" s="35"/>
      <c r="C722" s="234" t="s">
        <v>895</v>
      </c>
      <c r="D722" s="234" t="s">
        <v>247</v>
      </c>
      <c r="E722" s="235" t="s">
        <v>896</v>
      </c>
      <c r="F722" s="236" t="s">
        <v>897</v>
      </c>
      <c r="G722" s="237" t="s">
        <v>337</v>
      </c>
      <c r="H722" s="238">
        <v>9.5</v>
      </c>
      <c r="I722" s="239"/>
      <c r="J722" s="240">
        <f>ROUND(I722*H722,2)</f>
        <v>0</v>
      </c>
      <c r="K722" s="241"/>
      <c r="L722" s="242"/>
      <c r="M722" s="243" t="s">
        <v>1</v>
      </c>
      <c r="N722" s="244" t="s">
        <v>44</v>
      </c>
      <c r="O722" s="71"/>
      <c r="P722" s="197">
        <f>O722*H722</f>
        <v>0</v>
      </c>
      <c r="Q722" s="197">
        <v>0.033</v>
      </c>
      <c r="R722" s="197">
        <f>Q722*H722</f>
        <v>0.3135</v>
      </c>
      <c r="S722" s="197">
        <v>0</v>
      </c>
      <c r="T722" s="198">
        <f>S722*H722</f>
        <v>0</v>
      </c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R722" s="199" t="s">
        <v>203</v>
      </c>
      <c r="AT722" s="199" t="s">
        <v>247</v>
      </c>
      <c r="AU722" s="199" t="s">
        <v>89</v>
      </c>
      <c r="AY722" s="17" t="s">
        <v>145</v>
      </c>
      <c r="BE722" s="200">
        <f>IF(N722="základní",J722,0)</f>
        <v>0</v>
      </c>
      <c r="BF722" s="200">
        <f>IF(N722="snížená",J722,0)</f>
        <v>0</v>
      </c>
      <c r="BG722" s="200">
        <f>IF(N722="zákl. přenesená",J722,0)</f>
        <v>0</v>
      </c>
      <c r="BH722" s="200">
        <f>IF(N722="sníž. přenesená",J722,0)</f>
        <v>0</v>
      </c>
      <c r="BI722" s="200">
        <f>IF(N722="nulová",J722,0)</f>
        <v>0</v>
      </c>
      <c r="BJ722" s="17" t="s">
        <v>84</v>
      </c>
      <c r="BK722" s="200">
        <f>ROUND(I722*H722,2)</f>
        <v>0</v>
      </c>
      <c r="BL722" s="17" t="s">
        <v>96</v>
      </c>
      <c r="BM722" s="199" t="s">
        <v>898</v>
      </c>
    </row>
    <row r="723" spans="2:51" s="13" customFormat="1" ht="10.2">
      <c r="B723" s="201"/>
      <c r="C723" s="202"/>
      <c r="D723" s="203" t="s">
        <v>152</v>
      </c>
      <c r="E723" s="204" t="s">
        <v>1</v>
      </c>
      <c r="F723" s="205" t="s">
        <v>160</v>
      </c>
      <c r="G723" s="202"/>
      <c r="H723" s="204" t="s">
        <v>1</v>
      </c>
      <c r="I723" s="206"/>
      <c r="J723" s="202"/>
      <c r="K723" s="202"/>
      <c r="L723" s="207"/>
      <c r="M723" s="208"/>
      <c r="N723" s="209"/>
      <c r="O723" s="209"/>
      <c r="P723" s="209"/>
      <c r="Q723" s="209"/>
      <c r="R723" s="209"/>
      <c r="S723" s="209"/>
      <c r="T723" s="210"/>
      <c r="AT723" s="211" t="s">
        <v>152</v>
      </c>
      <c r="AU723" s="211" t="s">
        <v>89</v>
      </c>
      <c r="AV723" s="13" t="s">
        <v>84</v>
      </c>
      <c r="AW723" s="13" t="s">
        <v>33</v>
      </c>
      <c r="AX723" s="13" t="s">
        <v>79</v>
      </c>
      <c r="AY723" s="211" t="s">
        <v>145</v>
      </c>
    </row>
    <row r="724" spans="2:51" s="14" customFormat="1" ht="10.2">
      <c r="B724" s="212"/>
      <c r="C724" s="213"/>
      <c r="D724" s="203" t="s">
        <v>152</v>
      </c>
      <c r="E724" s="214" t="s">
        <v>1</v>
      </c>
      <c r="F724" s="215" t="s">
        <v>899</v>
      </c>
      <c r="G724" s="213"/>
      <c r="H724" s="216">
        <v>9.5</v>
      </c>
      <c r="I724" s="217"/>
      <c r="J724" s="213"/>
      <c r="K724" s="213"/>
      <c r="L724" s="218"/>
      <c r="M724" s="219"/>
      <c r="N724" s="220"/>
      <c r="O724" s="220"/>
      <c r="P724" s="220"/>
      <c r="Q724" s="220"/>
      <c r="R724" s="220"/>
      <c r="S724" s="220"/>
      <c r="T724" s="221"/>
      <c r="AT724" s="222" t="s">
        <v>152</v>
      </c>
      <c r="AU724" s="222" t="s">
        <v>89</v>
      </c>
      <c r="AV724" s="14" t="s">
        <v>89</v>
      </c>
      <c r="AW724" s="14" t="s">
        <v>33</v>
      </c>
      <c r="AX724" s="14" t="s">
        <v>79</v>
      </c>
      <c r="AY724" s="222" t="s">
        <v>145</v>
      </c>
    </row>
    <row r="725" spans="2:51" s="15" customFormat="1" ht="10.2">
      <c r="B725" s="223"/>
      <c r="C725" s="224"/>
      <c r="D725" s="203" t="s">
        <v>152</v>
      </c>
      <c r="E725" s="225" t="s">
        <v>1</v>
      </c>
      <c r="F725" s="226" t="s">
        <v>156</v>
      </c>
      <c r="G725" s="224"/>
      <c r="H725" s="227">
        <v>9.5</v>
      </c>
      <c r="I725" s="228"/>
      <c r="J725" s="224"/>
      <c r="K725" s="224"/>
      <c r="L725" s="229"/>
      <c r="M725" s="230"/>
      <c r="N725" s="231"/>
      <c r="O725" s="231"/>
      <c r="P725" s="231"/>
      <c r="Q725" s="231"/>
      <c r="R725" s="231"/>
      <c r="S725" s="231"/>
      <c r="T725" s="232"/>
      <c r="AT725" s="233" t="s">
        <v>152</v>
      </c>
      <c r="AU725" s="233" t="s">
        <v>89</v>
      </c>
      <c r="AV725" s="15" t="s">
        <v>96</v>
      </c>
      <c r="AW725" s="15" t="s">
        <v>33</v>
      </c>
      <c r="AX725" s="15" t="s">
        <v>84</v>
      </c>
      <c r="AY725" s="233" t="s">
        <v>145</v>
      </c>
    </row>
    <row r="726" spans="1:65" s="2" customFormat="1" ht="24.15" customHeight="1">
      <c r="A726" s="34"/>
      <c r="B726" s="35"/>
      <c r="C726" s="234" t="s">
        <v>900</v>
      </c>
      <c r="D726" s="234" t="s">
        <v>247</v>
      </c>
      <c r="E726" s="235" t="s">
        <v>901</v>
      </c>
      <c r="F726" s="236" t="s">
        <v>902</v>
      </c>
      <c r="G726" s="237" t="s">
        <v>688</v>
      </c>
      <c r="H726" s="238">
        <v>8</v>
      </c>
      <c r="I726" s="239"/>
      <c r="J726" s="240">
        <f>ROUND(I726*H726,2)</f>
        <v>0</v>
      </c>
      <c r="K726" s="241"/>
      <c r="L726" s="242"/>
      <c r="M726" s="243" t="s">
        <v>1</v>
      </c>
      <c r="N726" s="244" t="s">
        <v>44</v>
      </c>
      <c r="O726" s="71"/>
      <c r="P726" s="197">
        <f>O726*H726</f>
        <v>0</v>
      </c>
      <c r="Q726" s="197">
        <v>0.0041</v>
      </c>
      <c r="R726" s="197">
        <f>Q726*H726</f>
        <v>0.0328</v>
      </c>
      <c r="S726" s="197">
        <v>0</v>
      </c>
      <c r="T726" s="198">
        <f>S726*H726</f>
        <v>0</v>
      </c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R726" s="199" t="s">
        <v>203</v>
      </c>
      <c r="AT726" s="199" t="s">
        <v>247</v>
      </c>
      <c r="AU726" s="199" t="s">
        <v>89</v>
      </c>
      <c r="AY726" s="17" t="s">
        <v>145</v>
      </c>
      <c r="BE726" s="200">
        <f>IF(N726="základní",J726,0)</f>
        <v>0</v>
      </c>
      <c r="BF726" s="200">
        <f>IF(N726="snížená",J726,0)</f>
        <v>0</v>
      </c>
      <c r="BG726" s="200">
        <f>IF(N726="zákl. přenesená",J726,0)</f>
        <v>0</v>
      </c>
      <c r="BH726" s="200">
        <f>IF(N726="sníž. přenesená",J726,0)</f>
        <v>0</v>
      </c>
      <c r="BI726" s="200">
        <f>IF(N726="nulová",J726,0)</f>
        <v>0</v>
      </c>
      <c r="BJ726" s="17" t="s">
        <v>84</v>
      </c>
      <c r="BK726" s="200">
        <f>ROUND(I726*H726,2)</f>
        <v>0</v>
      </c>
      <c r="BL726" s="17" t="s">
        <v>96</v>
      </c>
      <c r="BM726" s="199" t="s">
        <v>903</v>
      </c>
    </row>
    <row r="727" spans="2:51" s="13" customFormat="1" ht="10.2">
      <c r="B727" s="201"/>
      <c r="C727" s="202"/>
      <c r="D727" s="203" t="s">
        <v>152</v>
      </c>
      <c r="E727" s="204" t="s">
        <v>1</v>
      </c>
      <c r="F727" s="205" t="s">
        <v>160</v>
      </c>
      <c r="G727" s="202"/>
      <c r="H727" s="204" t="s">
        <v>1</v>
      </c>
      <c r="I727" s="206"/>
      <c r="J727" s="202"/>
      <c r="K727" s="202"/>
      <c r="L727" s="207"/>
      <c r="M727" s="208"/>
      <c r="N727" s="209"/>
      <c r="O727" s="209"/>
      <c r="P727" s="209"/>
      <c r="Q727" s="209"/>
      <c r="R727" s="209"/>
      <c r="S727" s="209"/>
      <c r="T727" s="210"/>
      <c r="AT727" s="211" t="s">
        <v>152</v>
      </c>
      <c r="AU727" s="211" t="s">
        <v>89</v>
      </c>
      <c r="AV727" s="13" t="s">
        <v>84</v>
      </c>
      <c r="AW727" s="13" t="s">
        <v>33</v>
      </c>
      <c r="AX727" s="13" t="s">
        <v>79</v>
      </c>
      <c r="AY727" s="211" t="s">
        <v>145</v>
      </c>
    </row>
    <row r="728" spans="2:51" s="14" customFormat="1" ht="10.2">
      <c r="B728" s="212"/>
      <c r="C728" s="213"/>
      <c r="D728" s="203" t="s">
        <v>152</v>
      </c>
      <c r="E728" s="214" t="s">
        <v>1</v>
      </c>
      <c r="F728" s="215" t="s">
        <v>904</v>
      </c>
      <c r="G728" s="213"/>
      <c r="H728" s="216">
        <v>8</v>
      </c>
      <c r="I728" s="217"/>
      <c r="J728" s="213"/>
      <c r="K728" s="213"/>
      <c r="L728" s="218"/>
      <c r="M728" s="219"/>
      <c r="N728" s="220"/>
      <c r="O728" s="220"/>
      <c r="P728" s="220"/>
      <c r="Q728" s="220"/>
      <c r="R728" s="220"/>
      <c r="S728" s="220"/>
      <c r="T728" s="221"/>
      <c r="AT728" s="222" t="s">
        <v>152</v>
      </c>
      <c r="AU728" s="222" t="s">
        <v>89</v>
      </c>
      <c r="AV728" s="14" t="s">
        <v>89</v>
      </c>
      <c r="AW728" s="14" t="s">
        <v>33</v>
      </c>
      <c r="AX728" s="14" t="s">
        <v>79</v>
      </c>
      <c r="AY728" s="222" t="s">
        <v>145</v>
      </c>
    </row>
    <row r="729" spans="2:51" s="15" customFormat="1" ht="10.2">
      <c r="B729" s="223"/>
      <c r="C729" s="224"/>
      <c r="D729" s="203" t="s">
        <v>152</v>
      </c>
      <c r="E729" s="225" t="s">
        <v>1</v>
      </c>
      <c r="F729" s="226" t="s">
        <v>156</v>
      </c>
      <c r="G729" s="224"/>
      <c r="H729" s="227">
        <v>8</v>
      </c>
      <c r="I729" s="228"/>
      <c r="J729" s="224"/>
      <c r="K729" s="224"/>
      <c r="L729" s="229"/>
      <c r="M729" s="230"/>
      <c r="N729" s="231"/>
      <c r="O729" s="231"/>
      <c r="P729" s="231"/>
      <c r="Q729" s="231"/>
      <c r="R729" s="231"/>
      <c r="S729" s="231"/>
      <c r="T729" s="232"/>
      <c r="AT729" s="233" t="s">
        <v>152</v>
      </c>
      <c r="AU729" s="233" t="s">
        <v>89</v>
      </c>
      <c r="AV729" s="15" t="s">
        <v>96</v>
      </c>
      <c r="AW729" s="15" t="s">
        <v>33</v>
      </c>
      <c r="AX729" s="15" t="s">
        <v>84</v>
      </c>
      <c r="AY729" s="233" t="s">
        <v>145</v>
      </c>
    </row>
    <row r="730" spans="1:65" s="2" customFormat="1" ht="37.8" customHeight="1">
      <c r="A730" s="34"/>
      <c r="B730" s="35"/>
      <c r="C730" s="234" t="s">
        <v>905</v>
      </c>
      <c r="D730" s="234" t="s">
        <v>247</v>
      </c>
      <c r="E730" s="235" t="s">
        <v>906</v>
      </c>
      <c r="F730" s="236" t="s">
        <v>907</v>
      </c>
      <c r="G730" s="237" t="s">
        <v>688</v>
      </c>
      <c r="H730" s="238">
        <v>4</v>
      </c>
      <c r="I730" s="239"/>
      <c r="J730" s="240">
        <f>ROUND(I730*H730,2)</f>
        <v>0</v>
      </c>
      <c r="K730" s="241"/>
      <c r="L730" s="242"/>
      <c r="M730" s="243" t="s">
        <v>1</v>
      </c>
      <c r="N730" s="244" t="s">
        <v>44</v>
      </c>
      <c r="O730" s="71"/>
      <c r="P730" s="197">
        <f>O730*H730</f>
        <v>0</v>
      </c>
      <c r="Q730" s="197">
        <v>0.035</v>
      </c>
      <c r="R730" s="197">
        <f>Q730*H730</f>
        <v>0.14</v>
      </c>
      <c r="S730" s="197">
        <v>0</v>
      </c>
      <c r="T730" s="198">
        <f>S730*H730</f>
        <v>0</v>
      </c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R730" s="199" t="s">
        <v>203</v>
      </c>
      <c r="AT730" s="199" t="s">
        <v>247</v>
      </c>
      <c r="AU730" s="199" t="s">
        <v>89</v>
      </c>
      <c r="AY730" s="17" t="s">
        <v>145</v>
      </c>
      <c r="BE730" s="200">
        <f>IF(N730="základní",J730,0)</f>
        <v>0</v>
      </c>
      <c r="BF730" s="200">
        <f>IF(N730="snížená",J730,0)</f>
        <v>0</v>
      </c>
      <c r="BG730" s="200">
        <f>IF(N730="zákl. přenesená",J730,0)</f>
        <v>0</v>
      </c>
      <c r="BH730" s="200">
        <f>IF(N730="sníž. přenesená",J730,0)</f>
        <v>0</v>
      </c>
      <c r="BI730" s="200">
        <f>IF(N730="nulová",J730,0)</f>
        <v>0</v>
      </c>
      <c r="BJ730" s="17" t="s">
        <v>84</v>
      </c>
      <c r="BK730" s="200">
        <f>ROUND(I730*H730,2)</f>
        <v>0</v>
      </c>
      <c r="BL730" s="17" t="s">
        <v>96</v>
      </c>
      <c r="BM730" s="199" t="s">
        <v>908</v>
      </c>
    </row>
    <row r="731" spans="2:51" s="13" customFormat="1" ht="10.2">
      <c r="B731" s="201"/>
      <c r="C731" s="202"/>
      <c r="D731" s="203" t="s">
        <v>152</v>
      </c>
      <c r="E731" s="204" t="s">
        <v>1</v>
      </c>
      <c r="F731" s="205" t="s">
        <v>160</v>
      </c>
      <c r="G731" s="202"/>
      <c r="H731" s="204" t="s">
        <v>1</v>
      </c>
      <c r="I731" s="206"/>
      <c r="J731" s="202"/>
      <c r="K731" s="202"/>
      <c r="L731" s="207"/>
      <c r="M731" s="208"/>
      <c r="N731" s="209"/>
      <c r="O731" s="209"/>
      <c r="P731" s="209"/>
      <c r="Q731" s="209"/>
      <c r="R731" s="209"/>
      <c r="S731" s="209"/>
      <c r="T731" s="210"/>
      <c r="AT731" s="211" t="s">
        <v>152</v>
      </c>
      <c r="AU731" s="211" t="s">
        <v>89</v>
      </c>
      <c r="AV731" s="13" t="s">
        <v>84</v>
      </c>
      <c r="AW731" s="13" t="s">
        <v>33</v>
      </c>
      <c r="AX731" s="13" t="s">
        <v>79</v>
      </c>
      <c r="AY731" s="211" t="s">
        <v>145</v>
      </c>
    </row>
    <row r="732" spans="2:51" s="14" customFormat="1" ht="10.2">
      <c r="B732" s="212"/>
      <c r="C732" s="213"/>
      <c r="D732" s="203" t="s">
        <v>152</v>
      </c>
      <c r="E732" s="214" t="s">
        <v>1</v>
      </c>
      <c r="F732" s="215" t="s">
        <v>909</v>
      </c>
      <c r="G732" s="213"/>
      <c r="H732" s="216">
        <v>4</v>
      </c>
      <c r="I732" s="217"/>
      <c r="J732" s="213"/>
      <c r="K732" s="213"/>
      <c r="L732" s="218"/>
      <c r="M732" s="219"/>
      <c r="N732" s="220"/>
      <c r="O732" s="220"/>
      <c r="P732" s="220"/>
      <c r="Q732" s="220"/>
      <c r="R732" s="220"/>
      <c r="S732" s="220"/>
      <c r="T732" s="221"/>
      <c r="AT732" s="222" t="s">
        <v>152</v>
      </c>
      <c r="AU732" s="222" t="s">
        <v>89</v>
      </c>
      <c r="AV732" s="14" t="s">
        <v>89</v>
      </c>
      <c r="AW732" s="14" t="s">
        <v>33</v>
      </c>
      <c r="AX732" s="14" t="s">
        <v>79</v>
      </c>
      <c r="AY732" s="222" t="s">
        <v>145</v>
      </c>
    </row>
    <row r="733" spans="2:51" s="15" customFormat="1" ht="10.2">
      <c r="B733" s="223"/>
      <c r="C733" s="224"/>
      <c r="D733" s="203" t="s">
        <v>152</v>
      </c>
      <c r="E733" s="225" t="s">
        <v>1</v>
      </c>
      <c r="F733" s="226" t="s">
        <v>156</v>
      </c>
      <c r="G733" s="224"/>
      <c r="H733" s="227">
        <v>4</v>
      </c>
      <c r="I733" s="228"/>
      <c r="J733" s="224"/>
      <c r="K733" s="224"/>
      <c r="L733" s="229"/>
      <c r="M733" s="230"/>
      <c r="N733" s="231"/>
      <c r="O733" s="231"/>
      <c r="P733" s="231"/>
      <c r="Q733" s="231"/>
      <c r="R733" s="231"/>
      <c r="S733" s="231"/>
      <c r="T733" s="232"/>
      <c r="AT733" s="233" t="s">
        <v>152</v>
      </c>
      <c r="AU733" s="233" t="s">
        <v>89</v>
      </c>
      <c r="AV733" s="15" t="s">
        <v>96</v>
      </c>
      <c r="AW733" s="15" t="s">
        <v>33</v>
      </c>
      <c r="AX733" s="15" t="s">
        <v>84</v>
      </c>
      <c r="AY733" s="233" t="s">
        <v>145</v>
      </c>
    </row>
    <row r="734" spans="1:65" s="2" customFormat="1" ht="16.5" customHeight="1">
      <c r="A734" s="34"/>
      <c r="B734" s="35"/>
      <c r="C734" s="234" t="s">
        <v>910</v>
      </c>
      <c r="D734" s="234" t="s">
        <v>247</v>
      </c>
      <c r="E734" s="235" t="s">
        <v>911</v>
      </c>
      <c r="F734" s="236" t="s">
        <v>912</v>
      </c>
      <c r="G734" s="237" t="s">
        <v>688</v>
      </c>
      <c r="H734" s="238">
        <v>4</v>
      </c>
      <c r="I734" s="239"/>
      <c r="J734" s="240">
        <f>ROUND(I734*H734,2)</f>
        <v>0</v>
      </c>
      <c r="K734" s="241"/>
      <c r="L734" s="242"/>
      <c r="M734" s="243" t="s">
        <v>1</v>
      </c>
      <c r="N734" s="244" t="s">
        <v>44</v>
      </c>
      <c r="O734" s="71"/>
      <c r="P734" s="197">
        <f>O734*H734</f>
        <v>0</v>
      </c>
      <c r="Q734" s="197">
        <v>0.0219</v>
      </c>
      <c r="R734" s="197">
        <f>Q734*H734</f>
        <v>0.0876</v>
      </c>
      <c r="S734" s="197">
        <v>0</v>
      </c>
      <c r="T734" s="198">
        <f>S734*H734</f>
        <v>0</v>
      </c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R734" s="199" t="s">
        <v>203</v>
      </c>
      <c r="AT734" s="199" t="s">
        <v>247</v>
      </c>
      <c r="AU734" s="199" t="s">
        <v>89</v>
      </c>
      <c r="AY734" s="17" t="s">
        <v>145</v>
      </c>
      <c r="BE734" s="200">
        <f>IF(N734="základní",J734,0)</f>
        <v>0</v>
      </c>
      <c r="BF734" s="200">
        <f>IF(N734="snížená",J734,0)</f>
        <v>0</v>
      </c>
      <c r="BG734" s="200">
        <f>IF(N734="zákl. přenesená",J734,0)</f>
        <v>0</v>
      </c>
      <c r="BH734" s="200">
        <f>IF(N734="sníž. přenesená",J734,0)</f>
        <v>0</v>
      </c>
      <c r="BI734" s="200">
        <f>IF(N734="nulová",J734,0)</f>
        <v>0</v>
      </c>
      <c r="BJ734" s="17" t="s">
        <v>84</v>
      </c>
      <c r="BK734" s="200">
        <f>ROUND(I734*H734,2)</f>
        <v>0</v>
      </c>
      <c r="BL734" s="17" t="s">
        <v>96</v>
      </c>
      <c r="BM734" s="199" t="s">
        <v>913</v>
      </c>
    </row>
    <row r="735" spans="2:51" s="13" customFormat="1" ht="10.2">
      <c r="B735" s="201"/>
      <c r="C735" s="202"/>
      <c r="D735" s="203" t="s">
        <v>152</v>
      </c>
      <c r="E735" s="204" t="s">
        <v>1</v>
      </c>
      <c r="F735" s="205" t="s">
        <v>160</v>
      </c>
      <c r="G735" s="202"/>
      <c r="H735" s="204" t="s">
        <v>1</v>
      </c>
      <c r="I735" s="206"/>
      <c r="J735" s="202"/>
      <c r="K735" s="202"/>
      <c r="L735" s="207"/>
      <c r="M735" s="208"/>
      <c r="N735" s="209"/>
      <c r="O735" s="209"/>
      <c r="P735" s="209"/>
      <c r="Q735" s="209"/>
      <c r="R735" s="209"/>
      <c r="S735" s="209"/>
      <c r="T735" s="210"/>
      <c r="AT735" s="211" t="s">
        <v>152</v>
      </c>
      <c r="AU735" s="211" t="s">
        <v>89</v>
      </c>
      <c r="AV735" s="13" t="s">
        <v>84</v>
      </c>
      <c r="AW735" s="13" t="s">
        <v>33</v>
      </c>
      <c r="AX735" s="13" t="s">
        <v>79</v>
      </c>
      <c r="AY735" s="211" t="s">
        <v>145</v>
      </c>
    </row>
    <row r="736" spans="2:51" s="14" customFormat="1" ht="10.2">
      <c r="B736" s="212"/>
      <c r="C736" s="213"/>
      <c r="D736" s="203" t="s">
        <v>152</v>
      </c>
      <c r="E736" s="214" t="s">
        <v>1</v>
      </c>
      <c r="F736" s="215" t="s">
        <v>909</v>
      </c>
      <c r="G736" s="213"/>
      <c r="H736" s="216">
        <v>4</v>
      </c>
      <c r="I736" s="217"/>
      <c r="J736" s="213"/>
      <c r="K736" s="213"/>
      <c r="L736" s="218"/>
      <c r="M736" s="219"/>
      <c r="N736" s="220"/>
      <c r="O736" s="220"/>
      <c r="P736" s="220"/>
      <c r="Q736" s="220"/>
      <c r="R736" s="220"/>
      <c r="S736" s="220"/>
      <c r="T736" s="221"/>
      <c r="AT736" s="222" t="s">
        <v>152</v>
      </c>
      <c r="AU736" s="222" t="s">
        <v>89</v>
      </c>
      <c r="AV736" s="14" t="s">
        <v>89</v>
      </c>
      <c r="AW736" s="14" t="s">
        <v>33</v>
      </c>
      <c r="AX736" s="14" t="s">
        <v>79</v>
      </c>
      <c r="AY736" s="222" t="s">
        <v>145</v>
      </c>
    </row>
    <row r="737" spans="2:51" s="15" customFormat="1" ht="10.2">
      <c r="B737" s="223"/>
      <c r="C737" s="224"/>
      <c r="D737" s="203" t="s">
        <v>152</v>
      </c>
      <c r="E737" s="225" t="s">
        <v>1</v>
      </c>
      <c r="F737" s="226" t="s">
        <v>156</v>
      </c>
      <c r="G737" s="224"/>
      <c r="H737" s="227">
        <v>4</v>
      </c>
      <c r="I737" s="228"/>
      <c r="J737" s="224"/>
      <c r="K737" s="224"/>
      <c r="L737" s="229"/>
      <c r="M737" s="230"/>
      <c r="N737" s="231"/>
      <c r="O737" s="231"/>
      <c r="P737" s="231"/>
      <c r="Q737" s="231"/>
      <c r="R737" s="231"/>
      <c r="S737" s="231"/>
      <c r="T737" s="232"/>
      <c r="AT737" s="233" t="s">
        <v>152</v>
      </c>
      <c r="AU737" s="233" t="s">
        <v>89</v>
      </c>
      <c r="AV737" s="15" t="s">
        <v>96</v>
      </c>
      <c r="AW737" s="15" t="s">
        <v>33</v>
      </c>
      <c r="AX737" s="15" t="s">
        <v>84</v>
      </c>
      <c r="AY737" s="233" t="s">
        <v>145</v>
      </c>
    </row>
    <row r="738" spans="1:65" s="2" customFormat="1" ht="16.5" customHeight="1">
      <c r="A738" s="34"/>
      <c r="B738" s="35"/>
      <c r="C738" s="234" t="s">
        <v>914</v>
      </c>
      <c r="D738" s="234" t="s">
        <v>247</v>
      </c>
      <c r="E738" s="235" t="s">
        <v>915</v>
      </c>
      <c r="F738" s="236" t="s">
        <v>916</v>
      </c>
      <c r="G738" s="237" t="s">
        <v>337</v>
      </c>
      <c r="H738" s="238">
        <v>10</v>
      </c>
      <c r="I738" s="239"/>
      <c r="J738" s="240">
        <f>ROUND(I738*H738,2)</f>
        <v>0</v>
      </c>
      <c r="K738" s="241"/>
      <c r="L738" s="242"/>
      <c r="M738" s="243" t="s">
        <v>1</v>
      </c>
      <c r="N738" s="244" t="s">
        <v>44</v>
      </c>
      <c r="O738" s="71"/>
      <c r="P738" s="197">
        <f>O738*H738</f>
        <v>0</v>
      </c>
      <c r="Q738" s="197">
        <v>0.013</v>
      </c>
      <c r="R738" s="197">
        <f>Q738*H738</f>
        <v>0.13</v>
      </c>
      <c r="S738" s="197">
        <v>0</v>
      </c>
      <c r="T738" s="198">
        <f>S738*H738</f>
        <v>0</v>
      </c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R738" s="199" t="s">
        <v>203</v>
      </c>
      <c r="AT738" s="199" t="s">
        <v>247</v>
      </c>
      <c r="AU738" s="199" t="s">
        <v>89</v>
      </c>
      <c r="AY738" s="17" t="s">
        <v>145</v>
      </c>
      <c r="BE738" s="200">
        <f>IF(N738="základní",J738,0)</f>
        <v>0</v>
      </c>
      <c r="BF738" s="200">
        <f>IF(N738="snížená",J738,0)</f>
        <v>0</v>
      </c>
      <c r="BG738" s="200">
        <f>IF(N738="zákl. přenesená",J738,0)</f>
        <v>0</v>
      </c>
      <c r="BH738" s="200">
        <f>IF(N738="sníž. přenesená",J738,0)</f>
        <v>0</v>
      </c>
      <c r="BI738" s="200">
        <f>IF(N738="nulová",J738,0)</f>
        <v>0</v>
      </c>
      <c r="BJ738" s="17" t="s">
        <v>84</v>
      </c>
      <c r="BK738" s="200">
        <f>ROUND(I738*H738,2)</f>
        <v>0</v>
      </c>
      <c r="BL738" s="17" t="s">
        <v>96</v>
      </c>
      <c r="BM738" s="199" t="s">
        <v>917</v>
      </c>
    </row>
    <row r="739" spans="2:51" s="13" customFormat="1" ht="10.2">
      <c r="B739" s="201"/>
      <c r="C739" s="202"/>
      <c r="D739" s="203" t="s">
        <v>152</v>
      </c>
      <c r="E739" s="204" t="s">
        <v>1</v>
      </c>
      <c r="F739" s="205" t="s">
        <v>160</v>
      </c>
      <c r="G739" s="202"/>
      <c r="H739" s="204" t="s">
        <v>1</v>
      </c>
      <c r="I739" s="206"/>
      <c r="J739" s="202"/>
      <c r="K739" s="202"/>
      <c r="L739" s="207"/>
      <c r="M739" s="208"/>
      <c r="N739" s="209"/>
      <c r="O739" s="209"/>
      <c r="P739" s="209"/>
      <c r="Q739" s="209"/>
      <c r="R739" s="209"/>
      <c r="S739" s="209"/>
      <c r="T739" s="210"/>
      <c r="AT739" s="211" t="s">
        <v>152</v>
      </c>
      <c r="AU739" s="211" t="s">
        <v>89</v>
      </c>
      <c r="AV739" s="13" t="s">
        <v>84</v>
      </c>
      <c r="AW739" s="13" t="s">
        <v>33</v>
      </c>
      <c r="AX739" s="13" t="s">
        <v>79</v>
      </c>
      <c r="AY739" s="211" t="s">
        <v>145</v>
      </c>
    </row>
    <row r="740" spans="2:51" s="14" customFormat="1" ht="10.2">
      <c r="B740" s="212"/>
      <c r="C740" s="213"/>
      <c r="D740" s="203" t="s">
        <v>152</v>
      </c>
      <c r="E740" s="214" t="s">
        <v>1</v>
      </c>
      <c r="F740" s="215" t="s">
        <v>918</v>
      </c>
      <c r="G740" s="213"/>
      <c r="H740" s="216">
        <v>10</v>
      </c>
      <c r="I740" s="217"/>
      <c r="J740" s="213"/>
      <c r="K740" s="213"/>
      <c r="L740" s="218"/>
      <c r="M740" s="219"/>
      <c r="N740" s="220"/>
      <c r="O740" s="220"/>
      <c r="P740" s="220"/>
      <c r="Q740" s="220"/>
      <c r="R740" s="220"/>
      <c r="S740" s="220"/>
      <c r="T740" s="221"/>
      <c r="AT740" s="222" t="s">
        <v>152</v>
      </c>
      <c r="AU740" s="222" t="s">
        <v>89</v>
      </c>
      <c r="AV740" s="14" t="s">
        <v>89</v>
      </c>
      <c r="AW740" s="14" t="s">
        <v>33</v>
      </c>
      <c r="AX740" s="14" t="s">
        <v>79</v>
      </c>
      <c r="AY740" s="222" t="s">
        <v>145</v>
      </c>
    </row>
    <row r="741" spans="2:51" s="15" customFormat="1" ht="10.2">
      <c r="B741" s="223"/>
      <c r="C741" s="224"/>
      <c r="D741" s="203" t="s">
        <v>152</v>
      </c>
      <c r="E741" s="225" t="s">
        <v>1</v>
      </c>
      <c r="F741" s="226" t="s">
        <v>156</v>
      </c>
      <c r="G741" s="224"/>
      <c r="H741" s="227">
        <v>10</v>
      </c>
      <c r="I741" s="228"/>
      <c r="J741" s="224"/>
      <c r="K741" s="224"/>
      <c r="L741" s="229"/>
      <c r="M741" s="230"/>
      <c r="N741" s="231"/>
      <c r="O741" s="231"/>
      <c r="P741" s="231"/>
      <c r="Q741" s="231"/>
      <c r="R741" s="231"/>
      <c r="S741" s="231"/>
      <c r="T741" s="232"/>
      <c r="AT741" s="233" t="s">
        <v>152</v>
      </c>
      <c r="AU741" s="233" t="s">
        <v>89</v>
      </c>
      <c r="AV741" s="15" t="s">
        <v>96</v>
      </c>
      <c r="AW741" s="15" t="s">
        <v>33</v>
      </c>
      <c r="AX741" s="15" t="s">
        <v>84</v>
      </c>
      <c r="AY741" s="233" t="s">
        <v>145</v>
      </c>
    </row>
    <row r="742" spans="1:65" s="2" customFormat="1" ht="33" customHeight="1">
      <c r="A742" s="34"/>
      <c r="B742" s="35"/>
      <c r="C742" s="187" t="s">
        <v>919</v>
      </c>
      <c r="D742" s="187" t="s">
        <v>147</v>
      </c>
      <c r="E742" s="188" t="s">
        <v>476</v>
      </c>
      <c r="F742" s="189" t="s">
        <v>477</v>
      </c>
      <c r="G742" s="190" t="s">
        <v>337</v>
      </c>
      <c r="H742" s="191">
        <v>20</v>
      </c>
      <c r="I742" s="192"/>
      <c r="J742" s="193">
        <f>ROUND(I742*H742,2)</f>
        <v>0</v>
      </c>
      <c r="K742" s="194"/>
      <c r="L742" s="39"/>
      <c r="M742" s="195" t="s">
        <v>1</v>
      </c>
      <c r="N742" s="196" t="s">
        <v>44</v>
      </c>
      <c r="O742" s="71"/>
      <c r="P742" s="197">
        <f>O742*H742</f>
        <v>0</v>
      </c>
      <c r="Q742" s="197">
        <v>0.1295</v>
      </c>
      <c r="R742" s="197">
        <f>Q742*H742</f>
        <v>2.59</v>
      </c>
      <c r="S742" s="197">
        <v>0</v>
      </c>
      <c r="T742" s="198">
        <f>S742*H742</f>
        <v>0</v>
      </c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R742" s="199" t="s">
        <v>96</v>
      </c>
      <c r="AT742" s="199" t="s">
        <v>147</v>
      </c>
      <c r="AU742" s="199" t="s">
        <v>89</v>
      </c>
      <c r="AY742" s="17" t="s">
        <v>145</v>
      </c>
      <c r="BE742" s="200">
        <f>IF(N742="základní",J742,0)</f>
        <v>0</v>
      </c>
      <c r="BF742" s="200">
        <f>IF(N742="snížená",J742,0)</f>
        <v>0</v>
      </c>
      <c r="BG742" s="200">
        <f>IF(N742="zákl. přenesená",J742,0)</f>
        <v>0</v>
      </c>
      <c r="BH742" s="200">
        <f>IF(N742="sníž. přenesená",J742,0)</f>
        <v>0</v>
      </c>
      <c r="BI742" s="200">
        <f>IF(N742="nulová",J742,0)</f>
        <v>0</v>
      </c>
      <c r="BJ742" s="17" t="s">
        <v>84</v>
      </c>
      <c r="BK742" s="200">
        <f>ROUND(I742*H742,2)</f>
        <v>0</v>
      </c>
      <c r="BL742" s="17" t="s">
        <v>96</v>
      </c>
      <c r="BM742" s="199" t="s">
        <v>920</v>
      </c>
    </row>
    <row r="743" spans="2:51" s="14" customFormat="1" ht="10.2">
      <c r="B743" s="212"/>
      <c r="C743" s="213"/>
      <c r="D743" s="203" t="s">
        <v>152</v>
      </c>
      <c r="E743" s="214" t="s">
        <v>1</v>
      </c>
      <c r="F743" s="215" t="s">
        <v>921</v>
      </c>
      <c r="G743" s="213"/>
      <c r="H743" s="216">
        <v>20</v>
      </c>
      <c r="I743" s="217"/>
      <c r="J743" s="213"/>
      <c r="K743" s="213"/>
      <c r="L743" s="218"/>
      <c r="M743" s="219"/>
      <c r="N743" s="220"/>
      <c r="O743" s="220"/>
      <c r="P743" s="220"/>
      <c r="Q743" s="220"/>
      <c r="R743" s="220"/>
      <c r="S743" s="220"/>
      <c r="T743" s="221"/>
      <c r="AT743" s="222" t="s">
        <v>152</v>
      </c>
      <c r="AU743" s="222" t="s">
        <v>89</v>
      </c>
      <c r="AV743" s="14" t="s">
        <v>89</v>
      </c>
      <c r="AW743" s="14" t="s">
        <v>33</v>
      </c>
      <c r="AX743" s="14" t="s">
        <v>79</v>
      </c>
      <c r="AY743" s="222" t="s">
        <v>145</v>
      </c>
    </row>
    <row r="744" spans="2:51" s="15" customFormat="1" ht="10.2">
      <c r="B744" s="223"/>
      <c r="C744" s="224"/>
      <c r="D744" s="203" t="s">
        <v>152</v>
      </c>
      <c r="E744" s="225" t="s">
        <v>1</v>
      </c>
      <c r="F744" s="226" t="s">
        <v>156</v>
      </c>
      <c r="G744" s="224"/>
      <c r="H744" s="227">
        <v>20</v>
      </c>
      <c r="I744" s="228"/>
      <c r="J744" s="224"/>
      <c r="K744" s="224"/>
      <c r="L744" s="229"/>
      <c r="M744" s="230"/>
      <c r="N744" s="231"/>
      <c r="O744" s="231"/>
      <c r="P744" s="231"/>
      <c r="Q744" s="231"/>
      <c r="R744" s="231"/>
      <c r="S744" s="231"/>
      <c r="T744" s="232"/>
      <c r="AT744" s="233" t="s">
        <v>152</v>
      </c>
      <c r="AU744" s="233" t="s">
        <v>89</v>
      </c>
      <c r="AV744" s="15" t="s">
        <v>96</v>
      </c>
      <c r="AW744" s="15" t="s">
        <v>33</v>
      </c>
      <c r="AX744" s="15" t="s">
        <v>84</v>
      </c>
      <c r="AY744" s="233" t="s">
        <v>145</v>
      </c>
    </row>
    <row r="745" spans="1:65" s="2" customFormat="1" ht="16.5" customHeight="1">
      <c r="A745" s="34"/>
      <c r="B745" s="35"/>
      <c r="C745" s="234" t="s">
        <v>922</v>
      </c>
      <c r="D745" s="234" t="s">
        <v>247</v>
      </c>
      <c r="E745" s="235" t="s">
        <v>480</v>
      </c>
      <c r="F745" s="236" t="s">
        <v>481</v>
      </c>
      <c r="G745" s="237" t="s">
        <v>337</v>
      </c>
      <c r="H745" s="238">
        <v>20.2</v>
      </c>
      <c r="I745" s="239"/>
      <c r="J745" s="240">
        <f>ROUND(I745*H745,2)</f>
        <v>0</v>
      </c>
      <c r="K745" s="241"/>
      <c r="L745" s="242"/>
      <c r="M745" s="243" t="s">
        <v>1</v>
      </c>
      <c r="N745" s="244" t="s">
        <v>44</v>
      </c>
      <c r="O745" s="71"/>
      <c r="P745" s="197">
        <f>O745*H745</f>
        <v>0</v>
      </c>
      <c r="Q745" s="197">
        <v>0.045</v>
      </c>
      <c r="R745" s="197">
        <f>Q745*H745</f>
        <v>0.9089999999999999</v>
      </c>
      <c r="S745" s="197">
        <v>0</v>
      </c>
      <c r="T745" s="198">
        <f>S745*H745</f>
        <v>0</v>
      </c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R745" s="199" t="s">
        <v>203</v>
      </c>
      <c r="AT745" s="199" t="s">
        <v>247</v>
      </c>
      <c r="AU745" s="199" t="s">
        <v>89</v>
      </c>
      <c r="AY745" s="17" t="s">
        <v>145</v>
      </c>
      <c r="BE745" s="200">
        <f>IF(N745="základní",J745,0)</f>
        <v>0</v>
      </c>
      <c r="BF745" s="200">
        <f>IF(N745="snížená",J745,0)</f>
        <v>0</v>
      </c>
      <c r="BG745" s="200">
        <f>IF(N745="zákl. přenesená",J745,0)</f>
        <v>0</v>
      </c>
      <c r="BH745" s="200">
        <f>IF(N745="sníž. přenesená",J745,0)</f>
        <v>0</v>
      </c>
      <c r="BI745" s="200">
        <f>IF(N745="nulová",J745,0)</f>
        <v>0</v>
      </c>
      <c r="BJ745" s="17" t="s">
        <v>84</v>
      </c>
      <c r="BK745" s="200">
        <f>ROUND(I745*H745,2)</f>
        <v>0</v>
      </c>
      <c r="BL745" s="17" t="s">
        <v>96</v>
      </c>
      <c r="BM745" s="199" t="s">
        <v>923</v>
      </c>
    </row>
    <row r="746" spans="2:51" s="14" customFormat="1" ht="10.2">
      <c r="B746" s="212"/>
      <c r="C746" s="213"/>
      <c r="D746" s="203" t="s">
        <v>152</v>
      </c>
      <c r="E746" s="214" t="s">
        <v>1</v>
      </c>
      <c r="F746" s="215" t="s">
        <v>924</v>
      </c>
      <c r="G746" s="213"/>
      <c r="H746" s="216">
        <v>20.2</v>
      </c>
      <c r="I746" s="217"/>
      <c r="J746" s="213"/>
      <c r="K746" s="213"/>
      <c r="L746" s="218"/>
      <c r="M746" s="219"/>
      <c r="N746" s="220"/>
      <c r="O746" s="220"/>
      <c r="P746" s="220"/>
      <c r="Q746" s="220"/>
      <c r="R746" s="220"/>
      <c r="S746" s="220"/>
      <c r="T746" s="221"/>
      <c r="AT746" s="222" t="s">
        <v>152</v>
      </c>
      <c r="AU746" s="222" t="s">
        <v>89</v>
      </c>
      <c r="AV746" s="14" t="s">
        <v>89</v>
      </c>
      <c r="AW746" s="14" t="s">
        <v>33</v>
      </c>
      <c r="AX746" s="14" t="s">
        <v>79</v>
      </c>
      <c r="AY746" s="222" t="s">
        <v>145</v>
      </c>
    </row>
    <row r="747" spans="2:51" s="15" customFormat="1" ht="10.2">
      <c r="B747" s="223"/>
      <c r="C747" s="224"/>
      <c r="D747" s="203" t="s">
        <v>152</v>
      </c>
      <c r="E747" s="225" t="s">
        <v>1</v>
      </c>
      <c r="F747" s="226" t="s">
        <v>156</v>
      </c>
      <c r="G747" s="224"/>
      <c r="H747" s="227">
        <v>20.2</v>
      </c>
      <c r="I747" s="228"/>
      <c r="J747" s="224"/>
      <c r="K747" s="224"/>
      <c r="L747" s="229"/>
      <c r="M747" s="230"/>
      <c r="N747" s="231"/>
      <c r="O747" s="231"/>
      <c r="P747" s="231"/>
      <c r="Q747" s="231"/>
      <c r="R747" s="231"/>
      <c r="S747" s="231"/>
      <c r="T747" s="232"/>
      <c r="AT747" s="233" t="s">
        <v>152</v>
      </c>
      <c r="AU747" s="233" t="s">
        <v>89</v>
      </c>
      <c r="AV747" s="15" t="s">
        <v>96</v>
      </c>
      <c r="AW747" s="15" t="s">
        <v>33</v>
      </c>
      <c r="AX747" s="15" t="s">
        <v>84</v>
      </c>
      <c r="AY747" s="233" t="s">
        <v>145</v>
      </c>
    </row>
    <row r="748" spans="1:65" s="2" customFormat="1" ht="21.75" customHeight="1">
      <c r="A748" s="34"/>
      <c r="B748" s="35"/>
      <c r="C748" s="187" t="s">
        <v>925</v>
      </c>
      <c r="D748" s="187" t="s">
        <v>147</v>
      </c>
      <c r="E748" s="188" t="s">
        <v>926</v>
      </c>
      <c r="F748" s="189" t="s">
        <v>927</v>
      </c>
      <c r="G748" s="190" t="s">
        <v>928</v>
      </c>
      <c r="H748" s="191">
        <v>1</v>
      </c>
      <c r="I748" s="192"/>
      <c r="J748" s="193">
        <f>ROUND(I748*H748,2)</f>
        <v>0</v>
      </c>
      <c r="K748" s="194"/>
      <c r="L748" s="39"/>
      <c r="M748" s="195" t="s">
        <v>1</v>
      </c>
      <c r="N748" s="196" t="s">
        <v>44</v>
      </c>
      <c r="O748" s="71"/>
      <c r="P748" s="197">
        <f>O748*H748</f>
        <v>0</v>
      </c>
      <c r="Q748" s="197">
        <v>0</v>
      </c>
      <c r="R748" s="197">
        <f>Q748*H748</f>
        <v>0</v>
      </c>
      <c r="S748" s="197">
        <v>0</v>
      </c>
      <c r="T748" s="198">
        <f>S748*H748</f>
        <v>0</v>
      </c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R748" s="199" t="s">
        <v>434</v>
      </c>
      <c r="AT748" s="199" t="s">
        <v>147</v>
      </c>
      <c r="AU748" s="199" t="s">
        <v>89</v>
      </c>
      <c r="AY748" s="17" t="s">
        <v>145</v>
      </c>
      <c r="BE748" s="200">
        <f>IF(N748="základní",J748,0)</f>
        <v>0</v>
      </c>
      <c r="BF748" s="200">
        <f>IF(N748="snížená",J748,0)</f>
        <v>0</v>
      </c>
      <c r="BG748" s="200">
        <f>IF(N748="zákl. přenesená",J748,0)</f>
        <v>0</v>
      </c>
      <c r="BH748" s="200">
        <f>IF(N748="sníž. přenesená",J748,0)</f>
        <v>0</v>
      </c>
      <c r="BI748" s="200">
        <f>IF(N748="nulová",J748,0)</f>
        <v>0</v>
      </c>
      <c r="BJ748" s="17" t="s">
        <v>84</v>
      </c>
      <c r="BK748" s="200">
        <f>ROUND(I748*H748,2)</f>
        <v>0</v>
      </c>
      <c r="BL748" s="17" t="s">
        <v>434</v>
      </c>
      <c r="BM748" s="199" t="s">
        <v>929</v>
      </c>
    </row>
    <row r="749" spans="2:51" s="14" customFormat="1" ht="10.2">
      <c r="B749" s="212"/>
      <c r="C749" s="213"/>
      <c r="D749" s="203" t="s">
        <v>152</v>
      </c>
      <c r="E749" s="214" t="s">
        <v>1</v>
      </c>
      <c r="F749" s="215" t="s">
        <v>930</v>
      </c>
      <c r="G749" s="213"/>
      <c r="H749" s="216">
        <v>1</v>
      </c>
      <c r="I749" s="217"/>
      <c r="J749" s="213"/>
      <c r="K749" s="213"/>
      <c r="L749" s="218"/>
      <c r="M749" s="219"/>
      <c r="N749" s="220"/>
      <c r="O749" s="220"/>
      <c r="P749" s="220"/>
      <c r="Q749" s="220"/>
      <c r="R749" s="220"/>
      <c r="S749" s="220"/>
      <c r="T749" s="221"/>
      <c r="AT749" s="222" t="s">
        <v>152</v>
      </c>
      <c r="AU749" s="222" t="s">
        <v>89</v>
      </c>
      <c r="AV749" s="14" t="s">
        <v>89</v>
      </c>
      <c r="AW749" s="14" t="s">
        <v>33</v>
      </c>
      <c r="AX749" s="14" t="s">
        <v>79</v>
      </c>
      <c r="AY749" s="222" t="s">
        <v>145</v>
      </c>
    </row>
    <row r="750" spans="2:51" s="15" customFormat="1" ht="10.2">
      <c r="B750" s="223"/>
      <c r="C750" s="224"/>
      <c r="D750" s="203" t="s">
        <v>152</v>
      </c>
      <c r="E750" s="225" t="s">
        <v>1</v>
      </c>
      <c r="F750" s="226" t="s">
        <v>156</v>
      </c>
      <c r="G750" s="224"/>
      <c r="H750" s="227">
        <v>1</v>
      </c>
      <c r="I750" s="228"/>
      <c r="J750" s="224"/>
      <c r="K750" s="224"/>
      <c r="L750" s="229"/>
      <c r="M750" s="230"/>
      <c r="N750" s="231"/>
      <c r="O750" s="231"/>
      <c r="P750" s="231"/>
      <c r="Q750" s="231"/>
      <c r="R750" s="231"/>
      <c r="S750" s="231"/>
      <c r="T750" s="232"/>
      <c r="AT750" s="233" t="s">
        <v>152</v>
      </c>
      <c r="AU750" s="233" t="s">
        <v>89</v>
      </c>
      <c r="AV750" s="15" t="s">
        <v>96</v>
      </c>
      <c r="AW750" s="15" t="s">
        <v>33</v>
      </c>
      <c r="AX750" s="15" t="s">
        <v>84</v>
      </c>
      <c r="AY750" s="233" t="s">
        <v>145</v>
      </c>
    </row>
    <row r="751" spans="1:65" s="2" customFormat="1" ht="21.75" customHeight="1">
      <c r="A751" s="34"/>
      <c r="B751" s="35"/>
      <c r="C751" s="187" t="s">
        <v>931</v>
      </c>
      <c r="D751" s="187" t="s">
        <v>147</v>
      </c>
      <c r="E751" s="188" t="s">
        <v>932</v>
      </c>
      <c r="F751" s="189" t="s">
        <v>933</v>
      </c>
      <c r="G751" s="190" t="s">
        <v>337</v>
      </c>
      <c r="H751" s="191">
        <v>34.5</v>
      </c>
      <c r="I751" s="192"/>
      <c r="J751" s="193">
        <f>ROUND(I751*H751,2)</f>
        <v>0</v>
      </c>
      <c r="K751" s="194"/>
      <c r="L751" s="39"/>
      <c r="M751" s="195" t="s">
        <v>1</v>
      </c>
      <c r="N751" s="196" t="s">
        <v>44</v>
      </c>
      <c r="O751" s="71"/>
      <c r="P751" s="197">
        <f>O751*H751</f>
        <v>0</v>
      </c>
      <c r="Q751" s="197">
        <v>0</v>
      </c>
      <c r="R751" s="197">
        <f>Q751*H751</f>
        <v>0</v>
      </c>
      <c r="S751" s="197">
        <v>0</v>
      </c>
      <c r="T751" s="198">
        <f>S751*H751</f>
        <v>0</v>
      </c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R751" s="199" t="s">
        <v>434</v>
      </c>
      <c r="AT751" s="199" t="s">
        <v>147</v>
      </c>
      <c r="AU751" s="199" t="s">
        <v>89</v>
      </c>
      <c r="AY751" s="17" t="s">
        <v>145</v>
      </c>
      <c r="BE751" s="200">
        <f>IF(N751="základní",J751,0)</f>
        <v>0</v>
      </c>
      <c r="BF751" s="200">
        <f>IF(N751="snížená",J751,0)</f>
        <v>0</v>
      </c>
      <c r="BG751" s="200">
        <f>IF(N751="zákl. přenesená",J751,0)</f>
        <v>0</v>
      </c>
      <c r="BH751" s="200">
        <f>IF(N751="sníž. přenesená",J751,0)</f>
        <v>0</v>
      </c>
      <c r="BI751" s="200">
        <f>IF(N751="nulová",J751,0)</f>
        <v>0</v>
      </c>
      <c r="BJ751" s="17" t="s">
        <v>84</v>
      </c>
      <c r="BK751" s="200">
        <f>ROUND(I751*H751,2)</f>
        <v>0</v>
      </c>
      <c r="BL751" s="17" t="s">
        <v>434</v>
      </c>
      <c r="BM751" s="199" t="s">
        <v>934</v>
      </c>
    </row>
    <row r="752" spans="2:51" s="14" customFormat="1" ht="10.2">
      <c r="B752" s="212"/>
      <c r="C752" s="213"/>
      <c r="D752" s="203" t="s">
        <v>152</v>
      </c>
      <c r="E752" s="214" t="s">
        <v>1</v>
      </c>
      <c r="F752" s="215" t="s">
        <v>935</v>
      </c>
      <c r="G752" s="213"/>
      <c r="H752" s="216">
        <v>34.5</v>
      </c>
      <c r="I752" s="217"/>
      <c r="J752" s="213"/>
      <c r="K752" s="213"/>
      <c r="L752" s="218"/>
      <c r="M752" s="219"/>
      <c r="N752" s="220"/>
      <c r="O752" s="220"/>
      <c r="P752" s="220"/>
      <c r="Q752" s="220"/>
      <c r="R752" s="220"/>
      <c r="S752" s="220"/>
      <c r="T752" s="221"/>
      <c r="AT752" s="222" t="s">
        <v>152</v>
      </c>
      <c r="AU752" s="222" t="s">
        <v>89</v>
      </c>
      <c r="AV752" s="14" t="s">
        <v>89</v>
      </c>
      <c r="AW752" s="14" t="s">
        <v>33</v>
      </c>
      <c r="AX752" s="14" t="s">
        <v>79</v>
      </c>
      <c r="AY752" s="222" t="s">
        <v>145</v>
      </c>
    </row>
    <row r="753" spans="2:51" s="15" customFormat="1" ht="10.2">
      <c r="B753" s="223"/>
      <c r="C753" s="224"/>
      <c r="D753" s="203" t="s">
        <v>152</v>
      </c>
      <c r="E753" s="225" t="s">
        <v>1</v>
      </c>
      <c r="F753" s="226" t="s">
        <v>156</v>
      </c>
      <c r="G753" s="224"/>
      <c r="H753" s="227">
        <v>34.5</v>
      </c>
      <c r="I753" s="228"/>
      <c r="J753" s="224"/>
      <c r="K753" s="224"/>
      <c r="L753" s="229"/>
      <c r="M753" s="230"/>
      <c r="N753" s="231"/>
      <c r="O753" s="231"/>
      <c r="P753" s="231"/>
      <c r="Q753" s="231"/>
      <c r="R753" s="231"/>
      <c r="S753" s="231"/>
      <c r="T753" s="232"/>
      <c r="AT753" s="233" t="s">
        <v>152</v>
      </c>
      <c r="AU753" s="233" t="s">
        <v>89</v>
      </c>
      <c r="AV753" s="15" t="s">
        <v>96</v>
      </c>
      <c r="AW753" s="15" t="s">
        <v>33</v>
      </c>
      <c r="AX753" s="15" t="s">
        <v>84</v>
      </c>
      <c r="AY753" s="233" t="s">
        <v>145</v>
      </c>
    </row>
    <row r="754" spans="1:65" s="2" customFormat="1" ht="24.15" customHeight="1">
      <c r="A754" s="34"/>
      <c r="B754" s="35"/>
      <c r="C754" s="187" t="s">
        <v>936</v>
      </c>
      <c r="D754" s="187" t="s">
        <v>147</v>
      </c>
      <c r="E754" s="188" t="s">
        <v>937</v>
      </c>
      <c r="F754" s="189" t="s">
        <v>938</v>
      </c>
      <c r="G754" s="190" t="s">
        <v>237</v>
      </c>
      <c r="H754" s="191">
        <v>12.389</v>
      </c>
      <c r="I754" s="192"/>
      <c r="J754" s="193">
        <f>ROUND(I754*H754,2)</f>
        <v>0</v>
      </c>
      <c r="K754" s="194"/>
      <c r="L754" s="39"/>
      <c r="M754" s="195" t="s">
        <v>1</v>
      </c>
      <c r="N754" s="196" t="s">
        <v>44</v>
      </c>
      <c r="O754" s="71"/>
      <c r="P754" s="197">
        <f>O754*H754</f>
        <v>0</v>
      </c>
      <c r="Q754" s="197">
        <v>0</v>
      </c>
      <c r="R754" s="197">
        <f>Q754*H754</f>
        <v>0</v>
      </c>
      <c r="S754" s="197">
        <v>0</v>
      </c>
      <c r="T754" s="198">
        <f>S754*H754</f>
        <v>0</v>
      </c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R754" s="199" t="s">
        <v>96</v>
      </c>
      <c r="AT754" s="199" t="s">
        <v>147</v>
      </c>
      <c r="AU754" s="199" t="s">
        <v>89</v>
      </c>
      <c r="AY754" s="17" t="s">
        <v>145</v>
      </c>
      <c r="BE754" s="200">
        <f>IF(N754="základní",J754,0)</f>
        <v>0</v>
      </c>
      <c r="BF754" s="200">
        <f>IF(N754="snížená",J754,0)</f>
        <v>0</v>
      </c>
      <c r="BG754" s="200">
        <f>IF(N754="zákl. přenesená",J754,0)</f>
        <v>0</v>
      </c>
      <c r="BH754" s="200">
        <f>IF(N754="sníž. přenesená",J754,0)</f>
        <v>0</v>
      </c>
      <c r="BI754" s="200">
        <f>IF(N754="nulová",J754,0)</f>
        <v>0</v>
      </c>
      <c r="BJ754" s="17" t="s">
        <v>84</v>
      </c>
      <c r="BK754" s="200">
        <f>ROUND(I754*H754,2)</f>
        <v>0</v>
      </c>
      <c r="BL754" s="17" t="s">
        <v>96</v>
      </c>
      <c r="BM754" s="199" t="s">
        <v>939</v>
      </c>
    </row>
    <row r="755" spans="2:63" s="12" customFormat="1" ht="22.8" customHeight="1">
      <c r="B755" s="171"/>
      <c r="C755" s="172"/>
      <c r="D755" s="173" t="s">
        <v>78</v>
      </c>
      <c r="E755" s="185" t="s">
        <v>252</v>
      </c>
      <c r="F755" s="185" t="s">
        <v>940</v>
      </c>
      <c r="G755" s="172"/>
      <c r="H755" s="172"/>
      <c r="I755" s="175"/>
      <c r="J755" s="186">
        <f>BK755</f>
        <v>0</v>
      </c>
      <c r="K755" s="172"/>
      <c r="L755" s="177"/>
      <c r="M755" s="178"/>
      <c r="N755" s="179"/>
      <c r="O755" s="179"/>
      <c r="P755" s="180">
        <f>SUM(P756:P765)</f>
        <v>0</v>
      </c>
      <c r="Q755" s="179"/>
      <c r="R755" s="180">
        <f>SUM(R756:R765)</f>
        <v>0.33866999999999997</v>
      </c>
      <c r="S755" s="179"/>
      <c r="T755" s="181">
        <f>SUM(T756:T765)</f>
        <v>0</v>
      </c>
      <c r="AR755" s="182" t="s">
        <v>84</v>
      </c>
      <c r="AT755" s="183" t="s">
        <v>78</v>
      </c>
      <c r="AU755" s="183" t="s">
        <v>84</v>
      </c>
      <c r="AY755" s="182" t="s">
        <v>145</v>
      </c>
      <c r="BK755" s="184">
        <f>SUM(BK756:BK765)</f>
        <v>0</v>
      </c>
    </row>
    <row r="756" spans="1:65" s="2" customFormat="1" ht="24.15" customHeight="1">
      <c r="A756" s="34"/>
      <c r="B756" s="35"/>
      <c r="C756" s="187" t="s">
        <v>941</v>
      </c>
      <c r="D756" s="187" t="s">
        <v>147</v>
      </c>
      <c r="E756" s="188" t="s">
        <v>942</v>
      </c>
      <c r="F756" s="189" t="s">
        <v>943</v>
      </c>
      <c r="G756" s="190" t="s">
        <v>688</v>
      </c>
      <c r="H756" s="191">
        <v>2</v>
      </c>
      <c r="I756" s="192"/>
      <c r="J756" s="193">
        <f>ROUND(I756*H756,2)</f>
        <v>0</v>
      </c>
      <c r="K756" s="194"/>
      <c r="L756" s="39"/>
      <c r="M756" s="195" t="s">
        <v>1</v>
      </c>
      <c r="N756" s="196" t="s">
        <v>44</v>
      </c>
      <c r="O756" s="71"/>
      <c r="P756" s="197">
        <f>O756*H756</f>
        <v>0</v>
      </c>
      <c r="Q756" s="197">
        <v>0.11241</v>
      </c>
      <c r="R756" s="197">
        <f>Q756*H756</f>
        <v>0.22482</v>
      </c>
      <c r="S756" s="197">
        <v>0</v>
      </c>
      <c r="T756" s="198">
        <f>S756*H756</f>
        <v>0</v>
      </c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R756" s="199" t="s">
        <v>96</v>
      </c>
      <c r="AT756" s="199" t="s">
        <v>147</v>
      </c>
      <c r="AU756" s="199" t="s">
        <v>89</v>
      </c>
      <c r="AY756" s="17" t="s">
        <v>145</v>
      </c>
      <c r="BE756" s="200">
        <f>IF(N756="základní",J756,0)</f>
        <v>0</v>
      </c>
      <c r="BF756" s="200">
        <f>IF(N756="snížená",J756,0)</f>
        <v>0</v>
      </c>
      <c r="BG756" s="200">
        <f>IF(N756="zákl. přenesená",J756,0)</f>
        <v>0</v>
      </c>
      <c r="BH756" s="200">
        <f>IF(N756="sníž. přenesená",J756,0)</f>
        <v>0</v>
      </c>
      <c r="BI756" s="200">
        <f>IF(N756="nulová",J756,0)</f>
        <v>0</v>
      </c>
      <c r="BJ756" s="17" t="s">
        <v>84</v>
      </c>
      <c r="BK756" s="200">
        <f>ROUND(I756*H756,2)</f>
        <v>0</v>
      </c>
      <c r="BL756" s="17" t="s">
        <v>96</v>
      </c>
      <c r="BM756" s="199" t="s">
        <v>944</v>
      </c>
    </row>
    <row r="757" spans="2:51" s="13" customFormat="1" ht="10.2">
      <c r="B757" s="201"/>
      <c r="C757" s="202"/>
      <c r="D757" s="203" t="s">
        <v>152</v>
      </c>
      <c r="E757" s="204" t="s">
        <v>1</v>
      </c>
      <c r="F757" s="205" t="s">
        <v>945</v>
      </c>
      <c r="G757" s="202"/>
      <c r="H757" s="204" t="s">
        <v>1</v>
      </c>
      <c r="I757" s="206"/>
      <c r="J757" s="202"/>
      <c r="K757" s="202"/>
      <c r="L757" s="207"/>
      <c r="M757" s="208"/>
      <c r="N757" s="209"/>
      <c r="O757" s="209"/>
      <c r="P757" s="209"/>
      <c r="Q757" s="209"/>
      <c r="R757" s="209"/>
      <c r="S757" s="209"/>
      <c r="T757" s="210"/>
      <c r="AT757" s="211" t="s">
        <v>152</v>
      </c>
      <c r="AU757" s="211" t="s">
        <v>89</v>
      </c>
      <c r="AV757" s="13" t="s">
        <v>84</v>
      </c>
      <c r="AW757" s="13" t="s">
        <v>33</v>
      </c>
      <c r="AX757" s="13" t="s">
        <v>79</v>
      </c>
      <c r="AY757" s="211" t="s">
        <v>145</v>
      </c>
    </row>
    <row r="758" spans="2:51" s="14" customFormat="1" ht="10.2">
      <c r="B758" s="212"/>
      <c r="C758" s="213"/>
      <c r="D758" s="203" t="s">
        <v>152</v>
      </c>
      <c r="E758" s="214" t="s">
        <v>1</v>
      </c>
      <c r="F758" s="215" t="s">
        <v>946</v>
      </c>
      <c r="G758" s="213"/>
      <c r="H758" s="216">
        <v>2</v>
      </c>
      <c r="I758" s="217"/>
      <c r="J758" s="213"/>
      <c r="K758" s="213"/>
      <c r="L758" s="218"/>
      <c r="M758" s="219"/>
      <c r="N758" s="220"/>
      <c r="O758" s="220"/>
      <c r="P758" s="220"/>
      <c r="Q758" s="220"/>
      <c r="R758" s="220"/>
      <c r="S758" s="220"/>
      <c r="T758" s="221"/>
      <c r="AT758" s="222" t="s">
        <v>152</v>
      </c>
      <c r="AU758" s="222" t="s">
        <v>89</v>
      </c>
      <c r="AV758" s="14" t="s">
        <v>89</v>
      </c>
      <c r="AW758" s="14" t="s">
        <v>33</v>
      </c>
      <c r="AX758" s="14" t="s">
        <v>79</v>
      </c>
      <c r="AY758" s="222" t="s">
        <v>145</v>
      </c>
    </row>
    <row r="759" spans="2:51" s="15" customFormat="1" ht="10.2">
      <c r="B759" s="223"/>
      <c r="C759" s="224"/>
      <c r="D759" s="203" t="s">
        <v>152</v>
      </c>
      <c r="E759" s="225" t="s">
        <v>1</v>
      </c>
      <c r="F759" s="226" t="s">
        <v>156</v>
      </c>
      <c r="G759" s="224"/>
      <c r="H759" s="227">
        <v>2</v>
      </c>
      <c r="I759" s="228"/>
      <c r="J759" s="224"/>
      <c r="K759" s="224"/>
      <c r="L759" s="229"/>
      <c r="M759" s="230"/>
      <c r="N759" s="231"/>
      <c r="O759" s="231"/>
      <c r="P759" s="231"/>
      <c r="Q759" s="231"/>
      <c r="R759" s="231"/>
      <c r="S759" s="231"/>
      <c r="T759" s="232"/>
      <c r="AT759" s="233" t="s">
        <v>152</v>
      </c>
      <c r="AU759" s="233" t="s">
        <v>89</v>
      </c>
      <c r="AV759" s="15" t="s">
        <v>96</v>
      </c>
      <c r="AW759" s="15" t="s">
        <v>33</v>
      </c>
      <c r="AX759" s="15" t="s">
        <v>84</v>
      </c>
      <c r="AY759" s="233" t="s">
        <v>145</v>
      </c>
    </row>
    <row r="760" spans="1:65" s="2" customFormat="1" ht="24.15" customHeight="1">
      <c r="A760" s="34"/>
      <c r="B760" s="35"/>
      <c r="C760" s="187" t="s">
        <v>947</v>
      </c>
      <c r="D760" s="187" t="s">
        <v>147</v>
      </c>
      <c r="E760" s="188" t="s">
        <v>948</v>
      </c>
      <c r="F760" s="189" t="s">
        <v>949</v>
      </c>
      <c r="G760" s="190" t="s">
        <v>337</v>
      </c>
      <c r="H760" s="191">
        <v>345</v>
      </c>
      <c r="I760" s="192"/>
      <c r="J760" s="193">
        <f>ROUND(I760*H760,2)</f>
        <v>0</v>
      </c>
      <c r="K760" s="194"/>
      <c r="L760" s="39"/>
      <c r="M760" s="195" t="s">
        <v>1</v>
      </c>
      <c r="N760" s="196" t="s">
        <v>44</v>
      </c>
      <c r="O760" s="71"/>
      <c r="P760" s="197">
        <f>O760*H760</f>
        <v>0</v>
      </c>
      <c r="Q760" s="197">
        <v>0.00033</v>
      </c>
      <c r="R760" s="197">
        <f>Q760*H760</f>
        <v>0.11384999999999999</v>
      </c>
      <c r="S760" s="197">
        <v>0</v>
      </c>
      <c r="T760" s="198">
        <f>S760*H760</f>
        <v>0</v>
      </c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R760" s="199" t="s">
        <v>96</v>
      </c>
      <c r="AT760" s="199" t="s">
        <v>147</v>
      </c>
      <c r="AU760" s="199" t="s">
        <v>89</v>
      </c>
      <c r="AY760" s="17" t="s">
        <v>145</v>
      </c>
      <c r="BE760" s="200">
        <f>IF(N760="základní",J760,0)</f>
        <v>0</v>
      </c>
      <c r="BF760" s="200">
        <f>IF(N760="snížená",J760,0)</f>
        <v>0</v>
      </c>
      <c r="BG760" s="200">
        <f>IF(N760="zákl. přenesená",J760,0)</f>
        <v>0</v>
      </c>
      <c r="BH760" s="200">
        <f>IF(N760="sníž. přenesená",J760,0)</f>
        <v>0</v>
      </c>
      <c r="BI760" s="200">
        <f>IF(N760="nulová",J760,0)</f>
        <v>0</v>
      </c>
      <c r="BJ760" s="17" t="s">
        <v>84</v>
      </c>
      <c r="BK760" s="200">
        <f>ROUND(I760*H760,2)</f>
        <v>0</v>
      </c>
      <c r="BL760" s="17" t="s">
        <v>96</v>
      </c>
      <c r="BM760" s="199" t="s">
        <v>950</v>
      </c>
    </row>
    <row r="761" spans="2:51" s="13" customFormat="1" ht="10.2">
      <c r="B761" s="201"/>
      <c r="C761" s="202"/>
      <c r="D761" s="203" t="s">
        <v>152</v>
      </c>
      <c r="E761" s="204" t="s">
        <v>1</v>
      </c>
      <c r="F761" s="205" t="s">
        <v>945</v>
      </c>
      <c r="G761" s="202"/>
      <c r="H761" s="204" t="s">
        <v>1</v>
      </c>
      <c r="I761" s="206"/>
      <c r="J761" s="202"/>
      <c r="K761" s="202"/>
      <c r="L761" s="207"/>
      <c r="M761" s="208"/>
      <c r="N761" s="209"/>
      <c r="O761" s="209"/>
      <c r="P761" s="209"/>
      <c r="Q761" s="209"/>
      <c r="R761" s="209"/>
      <c r="S761" s="209"/>
      <c r="T761" s="210"/>
      <c r="AT761" s="211" t="s">
        <v>152</v>
      </c>
      <c r="AU761" s="211" t="s">
        <v>89</v>
      </c>
      <c r="AV761" s="13" t="s">
        <v>84</v>
      </c>
      <c r="AW761" s="13" t="s">
        <v>33</v>
      </c>
      <c r="AX761" s="13" t="s">
        <v>79</v>
      </c>
      <c r="AY761" s="211" t="s">
        <v>145</v>
      </c>
    </row>
    <row r="762" spans="2:51" s="14" customFormat="1" ht="10.2">
      <c r="B762" s="212"/>
      <c r="C762" s="213"/>
      <c r="D762" s="203" t="s">
        <v>152</v>
      </c>
      <c r="E762" s="214" t="s">
        <v>1</v>
      </c>
      <c r="F762" s="215" t="s">
        <v>951</v>
      </c>
      <c r="G762" s="213"/>
      <c r="H762" s="216">
        <v>115</v>
      </c>
      <c r="I762" s="217"/>
      <c r="J762" s="213"/>
      <c r="K762" s="213"/>
      <c r="L762" s="218"/>
      <c r="M762" s="219"/>
      <c r="N762" s="220"/>
      <c r="O762" s="220"/>
      <c r="P762" s="220"/>
      <c r="Q762" s="220"/>
      <c r="R762" s="220"/>
      <c r="S762" s="220"/>
      <c r="T762" s="221"/>
      <c r="AT762" s="222" t="s">
        <v>152</v>
      </c>
      <c r="AU762" s="222" t="s">
        <v>89</v>
      </c>
      <c r="AV762" s="14" t="s">
        <v>89</v>
      </c>
      <c r="AW762" s="14" t="s">
        <v>33</v>
      </c>
      <c r="AX762" s="14" t="s">
        <v>79</v>
      </c>
      <c r="AY762" s="222" t="s">
        <v>145</v>
      </c>
    </row>
    <row r="763" spans="2:51" s="14" customFormat="1" ht="10.2">
      <c r="B763" s="212"/>
      <c r="C763" s="213"/>
      <c r="D763" s="203" t="s">
        <v>152</v>
      </c>
      <c r="E763" s="214" t="s">
        <v>1</v>
      </c>
      <c r="F763" s="215" t="s">
        <v>952</v>
      </c>
      <c r="G763" s="213"/>
      <c r="H763" s="216">
        <v>230</v>
      </c>
      <c r="I763" s="217"/>
      <c r="J763" s="213"/>
      <c r="K763" s="213"/>
      <c r="L763" s="218"/>
      <c r="M763" s="219"/>
      <c r="N763" s="220"/>
      <c r="O763" s="220"/>
      <c r="P763" s="220"/>
      <c r="Q763" s="220"/>
      <c r="R763" s="220"/>
      <c r="S763" s="220"/>
      <c r="T763" s="221"/>
      <c r="AT763" s="222" t="s">
        <v>152</v>
      </c>
      <c r="AU763" s="222" t="s">
        <v>89</v>
      </c>
      <c r="AV763" s="14" t="s">
        <v>89</v>
      </c>
      <c r="AW763" s="14" t="s">
        <v>33</v>
      </c>
      <c r="AX763" s="14" t="s">
        <v>79</v>
      </c>
      <c r="AY763" s="222" t="s">
        <v>145</v>
      </c>
    </row>
    <row r="764" spans="2:51" s="15" customFormat="1" ht="10.2">
      <c r="B764" s="223"/>
      <c r="C764" s="224"/>
      <c r="D764" s="203" t="s">
        <v>152</v>
      </c>
      <c r="E764" s="225" t="s">
        <v>1</v>
      </c>
      <c r="F764" s="226" t="s">
        <v>156</v>
      </c>
      <c r="G764" s="224"/>
      <c r="H764" s="227">
        <v>345</v>
      </c>
      <c r="I764" s="228"/>
      <c r="J764" s="224"/>
      <c r="K764" s="224"/>
      <c r="L764" s="229"/>
      <c r="M764" s="230"/>
      <c r="N764" s="231"/>
      <c r="O764" s="231"/>
      <c r="P764" s="231"/>
      <c r="Q764" s="231"/>
      <c r="R764" s="231"/>
      <c r="S764" s="231"/>
      <c r="T764" s="232"/>
      <c r="AT764" s="233" t="s">
        <v>152</v>
      </c>
      <c r="AU764" s="233" t="s">
        <v>89</v>
      </c>
      <c r="AV764" s="15" t="s">
        <v>96</v>
      </c>
      <c r="AW764" s="15" t="s">
        <v>33</v>
      </c>
      <c r="AX764" s="15" t="s">
        <v>84</v>
      </c>
      <c r="AY764" s="233" t="s">
        <v>145</v>
      </c>
    </row>
    <row r="765" spans="1:65" s="2" customFormat="1" ht="24.15" customHeight="1">
      <c r="A765" s="34"/>
      <c r="B765" s="35"/>
      <c r="C765" s="187" t="s">
        <v>953</v>
      </c>
      <c r="D765" s="187" t="s">
        <v>147</v>
      </c>
      <c r="E765" s="188" t="s">
        <v>450</v>
      </c>
      <c r="F765" s="189" t="s">
        <v>451</v>
      </c>
      <c r="G765" s="190" t="s">
        <v>237</v>
      </c>
      <c r="H765" s="191">
        <v>0.339</v>
      </c>
      <c r="I765" s="192"/>
      <c r="J765" s="193">
        <f>ROUND(I765*H765,2)</f>
        <v>0</v>
      </c>
      <c r="K765" s="194"/>
      <c r="L765" s="39"/>
      <c r="M765" s="195" t="s">
        <v>1</v>
      </c>
      <c r="N765" s="196" t="s">
        <v>44</v>
      </c>
      <c r="O765" s="71"/>
      <c r="P765" s="197">
        <f>O765*H765</f>
        <v>0</v>
      </c>
      <c r="Q765" s="197">
        <v>0</v>
      </c>
      <c r="R765" s="197">
        <f>Q765*H765</f>
        <v>0</v>
      </c>
      <c r="S765" s="197">
        <v>0</v>
      </c>
      <c r="T765" s="198">
        <f>S765*H765</f>
        <v>0</v>
      </c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R765" s="199" t="s">
        <v>96</v>
      </c>
      <c r="AT765" s="199" t="s">
        <v>147</v>
      </c>
      <c r="AU765" s="199" t="s">
        <v>89</v>
      </c>
      <c r="AY765" s="17" t="s">
        <v>145</v>
      </c>
      <c r="BE765" s="200">
        <f>IF(N765="základní",J765,0)</f>
        <v>0</v>
      </c>
      <c r="BF765" s="200">
        <f>IF(N765="snížená",J765,0)</f>
        <v>0</v>
      </c>
      <c r="BG765" s="200">
        <f>IF(N765="zákl. přenesená",J765,0)</f>
        <v>0</v>
      </c>
      <c r="BH765" s="200">
        <f>IF(N765="sníž. přenesená",J765,0)</f>
        <v>0</v>
      </c>
      <c r="BI765" s="200">
        <f>IF(N765="nulová",J765,0)</f>
        <v>0</v>
      </c>
      <c r="BJ765" s="17" t="s">
        <v>84</v>
      </c>
      <c r="BK765" s="200">
        <f>ROUND(I765*H765,2)</f>
        <v>0</v>
      </c>
      <c r="BL765" s="17" t="s">
        <v>96</v>
      </c>
      <c r="BM765" s="199" t="s">
        <v>954</v>
      </c>
    </row>
    <row r="766" spans="2:63" s="12" customFormat="1" ht="22.8" customHeight="1">
      <c r="B766" s="171"/>
      <c r="C766" s="172"/>
      <c r="D766" s="173" t="s">
        <v>78</v>
      </c>
      <c r="E766" s="185" t="s">
        <v>259</v>
      </c>
      <c r="F766" s="185" t="s">
        <v>955</v>
      </c>
      <c r="G766" s="172"/>
      <c r="H766" s="172"/>
      <c r="I766" s="175"/>
      <c r="J766" s="186">
        <f>BK766</f>
        <v>0</v>
      </c>
      <c r="K766" s="172"/>
      <c r="L766" s="177"/>
      <c r="M766" s="178"/>
      <c r="N766" s="179"/>
      <c r="O766" s="179"/>
      <c r="P766" s="180">
        <f>SUM(P767:P782)</f>
        <v>0</v>
      </c>
      <c r="Q766" s="179"/>
      <c r="R766" s="180">
        <f>SUM(R767:R782)</f>
        <v>1.953065</v>
      </c>
      <c r="S766" s="179"/>
      <c r="T766" s="181">
        <f>SUM(T767:T782)</f>
        <v>0</v>
      </c>
      <c r="AR766" s="182" t="s">
        <v>84</v>
      </c>
      <c r="AT766" s="183" t="s">
        <v>78</v>
      </c>
      <c r="AU766" s="183" t="s">
        <v>84</v>
      </c>
      <c r="AY766" s="182" t="s">
        <v>145</v>
      </c>
      <c r="BK766" s="184">
        <f>SUM(BK767:BK782)</f>
        <v>0</v>
      </c>
    </row>
    <row r="767" spans="1:65" s="2" customFormat="1" ht="24.15" customHeight="1">
      <c r="A767" s="34"/>
      <c r="B767" s="35"/>
      <c r="C767" s="187" t="s">
        <v>956</v>
      </c>
      <c r="D767" s="187" t="s">
        <v>147</v>
      </c>
      <c r="E767" s="188" t="s">
        <v>957</v>
      </c>
      <c r="F767" s="189" t="s">
        <v>958</v>
      </c>
      <c r="G767" s="190" t="s">
        <v>688</v>
      </c>
      <c r="H767" s="191">
        <v>1</v>
      </c>
      <c r="I767" s="192"/>
      <c r="J767" s="193">
        <f>ROUND(I767*H767,2)</f>
        <v>0</v>
      </c>
      <c r="K767" s="194"/>
      <c r="L767" s="39"/>
      <c r="M767" s="195" t="s">
        <v>1</v>
      </c>
      <c r="N767" s="196" t="s">
        <v>44</v>
      </c>
      <c r="O767" s="71"/>
      <c r="P767" s="197">
        <f>O767*H767</f>
        <v>0</v>
      </c>
      <c r="Q767" s="197">
        <v>0.4208</v>
      </c>
      <c r="R767" s="197">
        <f>Q767*H767</f>
        <v>0.4208</v>
      </c>
      <c r="S767" s="197">
        <v>0</v>
      </c>
      <c r="T767" s="198">
        <f>S767*H767</f>
        <v>0</v>
      </c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R767" s="199" t="s">
        <v>96</v>
      </c>
      <c r="AT767" s="199" t="s">
        <v>147</v>
      </c>
      <c r="AU767" s="199" t="s">
        <v>89</v>
      </c>
      <c r="AY767" s="17" t="s">
        <v>145</v>
      </c>
      <c r="BE767" s="200">
        <f>IF(N767="základní",J767,0)</f>
        <v>0</v>
      </c>
      <c r="BF767" s="200">
        <f>IF(N767="snížená",J767,0)</f>
        <v>0</v>
      </c>
      <c r="BG767" s="200">
        <f>IF(N767="zákl. přenesená",J767,0)</f>
        <v>0</v>
      </c>
      <c r="BH767" s="200">
        <f>IF(N767="sníž. přenesená",J767,0)</f>
        <v>0</v>
      </c>
      <c r="BI767" s="200">
        <f>IF(N767="nulová",J767,0)</f>
        <v>0</v>
      </c>
      <c r="BJ767" s="17" t="s">
        <v>84</v>
      </c>
      <c r="BK767" s="200">
        <f>ROUND(I767*H767,2)</f>
        <v>0</v>
      </c>
      <c r="BL767" s="17" t="s">
        <v>96</v>
      </c>
      <c r="BM767" s="199" t="s">
        <v>959</v>
      </c>
    </row>
    <row r="768" spans="2:51" s="14" customFormat="1" ht="10.2">
      <c r="B768" s="212"/>
      <c r="C768" s="213"/>
      <c r="D768" s="203" t="s">
        <v>152</v>
      </c>
      <c r="E768" s="214" t="s">
        <v>1</v>
      </c>
      <c r="F768" s="215" t="s">
        <v>960</v>
      </c>
      <c r="G768" s="213"/>
      <c r="H768" s="216">
        <v>1</v>
      </c>
      <c r="I768" s="217"/>
      <c r="J768" s="213"/>
      <c r="K768" s="213"/>
      <c r="L768" s="218"/>
      <c r="M768" s="219"/>
      <c r="N768" s="220"/>
      <c r="O768" s="220"/>
      <c r="P768" s="220"/>
      <c r="Q768" s="220"/>
      <c r="R768" s="220"/>
      <c r="S768" s="220"/>
      <c r="T768" s="221"/>
      <c r="AT768" s="222" t="s">
        <v>152</v>
      </c>
      <c r="AU768" s="222" t="s">
        <v>89</v>
      </c>
      <c r="AV768" s="14" t="s">
        <v>89</v>
      </c>
      <c r="AW768" s="14" t="s">
        <v>33</v>
      </c>
      <c r="AX768" s="14" t="s">
        <v>79</v>
      </c>
      <c r="AY768" s="222" t="s">
        <v>145</v>
      </c>
    </row>
    <row r="769" spans="2:51" s="15" customFormat="1" ht="10.2">
      <c r="B769" s="223"/>
      <c r="C769" s="224"/>
      <c r="D769" s="203" t="s">
        <v>152</v>
      </c>
      <c r="E769" s="225" t="s">
        <v>1</v>
      </c>
      <c r="F769" s="226" t="s">
        <v>156</v>
      </c>
      <c r="G769" s="224"/>
      <c r="H769" s="227">
        <v>1</v>
      </c>
      <c r="I769" s="228"/>
      <c r="J769" s="224"/>
      <c r="K769" s="224"/>
      <c r="L769" s="229"/>
      <c r="M769" s="230"/>
      <c r="N769" s="231"/>
      <c r="O769" s="231"/>
      <c r="P769" s="231"/>
      <c r="Q769" s="231"/>
      <c r="R769" s="231"/>
      <c r="S769" s="231"/>
      <c r="T769" s="232"/>
      <c r="AT769" s="233" t="s">
        <v>152</v>
      </c>
      <c r="AU769" s="233" t="s">
        <v>89</v>
      </c>
      <c r="AV769" s="15" t="s">
        <v>96</v>
      </c>
      <c r="AW769" s="15" t="s">
        <v>33</v>
      </c>
      <c r="AX769" s="15" t="s">
        <v>84</v>
      </c>
      <c r="AY769" s="233" t="s">
        <v>145</v>
      </c>
    </row>
    <row r="770" spans="1:65" s="2" customFormat="1" ht="24.15" customHeight="1">
      <c r="A770" s="34"/>
      <c r="B770" s="35"/>
      <c r="C770" s="187" t="s">
        <v>961</v>
      </c>
      <c r="D770" s="187" t="s">
        <v>147</v>
      </c>
      <c r="E770" s="188" t="s">
        <v>697</v>
      </c>
      <c r="F770" s="189" t="s">
        <v>698</v>
      </c>
      <c r="G770" s="190" t="s">
        <v>255</v>
      </c>
      <c r="H770" s="191">
        <v>15</v>
      </c>
      <c r="I770" s="192"/>
      <c r="J770" s="193">
        <f>ROUND(I770*H770,2)</f>
        <v>0</v>
      </c>
      <c r="K770" s="194"/>
      <c r="L770" s="39"/>
      <c r="M770" s="195" t="s">
        <v>1</v>
      </c>
      <c r="N770" s="196" t="s">
        <v>44</v>
      </c>
      <c r="O770" s="71"/>
      <c r="P770" s="197">
        <f>O770*H770</f>
        <v>0</v>
      </c>
      <c r="Q770" s="197">
        <v>0.00068</v>
      </c>
      <c r="R770" s="197">
        <f>Q770*H770</f>
        <v>0.0102</v>
      </c>
      <c r="S770" s="197">
        <v>0</v>
      </c>
      <c r="T770" s="198">
        <f>S770*H770</f>
        <v>0</v>
      </c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R770" s="199" t="s">
        <v>252</v>
      </c>
      <c r="AT770" s="199" t="s">
        <v>147</v>
      </c>
      <c r="AU770" s="199" t="s">
        <v>89</v>
      </c>
      <c r="AY770" s="17" t="s">
        <v>145</v>
      </c>
      <c r="BE770" s="200">
        <f>IF(N770="základní",J770,0)</f>
        <v>0</v>
      </c>
      <c r="BF770" s="200">
        <f>IF(N770="snížená",J770,0)</f>
        <v>0</v>
      </c>
      <c r="BG770" s="200">
        <f>IF(N770="zákl. přenesená",J770,0)</f>
        <v>0</v>
      </c>
      <c r="BH770" s="200">
        <f>IF(N770="sníž. přenesená",J770,0)</f>
        <v>0</v>
      </c>
      <c r="BI770" s="200">
        <f>IF(N770="nulová",J770,0)</f>
        <v>0</v>
      </c>
      <c r="BJ770" s="17" t="s">
        <v>84</v>
      </c>
      <c r="BK770" s="200">
        <f>ROUND(I770*H770,2)</f>
        <v>0</v>
      </c>
      <c r="BL770" s="17" t="s">
        <v>252</v>
      </c>
      <c r="BM770" s="199" t="s">
        <v>962</v>
      </c>
    </row>
    <row r="771" spans="2:51" s="14" customFormat="1" ht="10.2">
      <c r="B771" s="212"/>
      <c r="C771" s="213"/>
      <c r="D771" s="203" t="s">
        <v>152</v>
      </c>
      <c r="E771" s="214" t="s">
        <v>1</v>
      </c>
      <c r="F771" s="215" t="s">
        <v>963</v>
      </c>
      <c r="G771" s="213"/>
      <c r="H771" s="216">
        <v>15</v>
      </c>
      <c r="I771" s="217"/>
      <c r="J771" s="213"/>
      <c r="K771" s="213"/>
      <c r="L771" s="218"/>
      <c r="M771" s="219"/>
      <c r="N771" s="220"/>
      <c r="O771" s="220"/>
      <c r="P771" s="220"/>
      <c r="Q771" s="220"/>
      <c r="R771" s="220"/>
      <c r="S771" s="220"/>
      <c r="T771" s="221"/>
      <c r="AT771" s="222" t="s">
        <v>152</v>
      </c>
      <c r="AU771" s="222" t="s">
        <v>89</v>
      </c>
      <c r="AV771" s="14" t="s">
        <v>89</v>
      </c>
      <c r="AW771" s="14" t="s">
        <v>33</v>
      </c>
      <c r="AX771" s="14" t="s">
        <v>79</v>
      </c>
      <c r="AY771" s="222" t="s">
        <v>145</v>
      </c>
    </row>
    <row r="772" spans="2:51" s="15" customFormat="1" ht="10.2">
      <c r="B772" s="223"/>
      <c r="C772" s="224"/>
      <c r="D772" s="203" t="s">
        <v>152</v>
      </c>
      <c r="E772" s="225" t="s">
        <v>1</v>
      </c>
      <c r="F772" s="226" t="s">
        <v>156</v>
      </c>
      <c r="G772" s="224"/>
      <c r="H772" s="227">
        <v>15</v>
      </c>
      <c r="I772" s="228"/>
      <c r="J772" s="224"/>
      <c r="K772" s="224"/>
      <c r="L772" s="229"/>
      <c r="M772" s="230"/>
      <c r="N772" s="231"/>
      <c r="O772" s="231"/>
      <c r="P772" s="231"/>
      <c r="Q772" s="231"/>
      <c r="R772" s="231"/>
      <c r="S772" s="231"/>
      <c r="T772" s="232"/>
      <c r="AT772" s="233" t="s">
        <v>152</v>
      </c>
      <c r="AU772" s="233" t="s">
        <v>89</v>
      </c>
      <c r="AV772" s="15" t="s">
        <v>96</v>
      </c>
      <c r="AW772" s="15" t="s">
        <v>33</v>
      </c>
      <c r="AX772" s="15" t="s">
        <v>84</v>
      </c>
      <c r="AY772" s="233" t="s">
        <v>145</v>
      </c>
    </row>
    <row r="773" spans="1:65" s="2" customFormat="1" ht="24.15" customHeight="1">
      <c r="A773" s="34"/>
      <c r="B773" s="35"/>
      <c r="C773" s="187" t="s">
        <v>964</v>
      </c>
      <c r="D773" s="187" t="s">
        <v>147</v>
      </c>
      <c r="E773" s="188" t="s">
        <v>965</v>
      </c>
      <c r="F773" s="189" t="s">
        <v>966</v>
      </c>
      <c r="G773" s="190" t="s">
        <v>255</v>
      </c>
      <c r="H773" s="191">
        <v>7.5</v>
      </c>
      <c r="I773" s="192"/>
      <c r="J773" s="193">
        <f>ROUND(I773*H773,2)</f>
        <v>0</v>
      </c>
      <c r="K773" s="194"/>
      <c r="L773" s="39"/>
      <c r="M773" s="195" t="s">
        <v>1</v>
      </c>
      <c r="N773" s="196" t="s">
        <v>44</v>
      </c>
      <c r="O773" s="71"/>
      <c r="P773" s="197">
        <f>O773*H773</f>
        <v>0</v>
      </c>
      <c r="Q773" s="197">
        <v>0</v>
      </c>
      <c r="R773" s="197">
        <f>Q773*H773</f>
        <v>0</v>
      </c>
      <c r="S773" s="197">
        <v>0</v>
      </c>
      <c r="T773" s="198">
        <f>S773*H773</f>
        <v>0</v>
      </c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R773" s="199" t="s">
        <v>967</v>
      </c>
      <c r="AT773" s="199" t="s">
        <v>147</v>
      </c>
      <c r="AU773" s="199" t="s">
        <v>89</v>
      </c>
      <c r="AY773" s="17" t="s">
        <v>145</v>
      </c>
      <c r="BE773" s="200">
        <f>IF(N773="základní",J773,0)</f>
        <v>0</v>
      </c>
      <c r="BF773" s="200">
        <f>IF(N773="snížená",J773,0)</f>
        <v>0</v>
      </c>
      <c r="BG773" s="200">
        <f>IF(N773="zákl. přenesená",J773,0)</f>
        <v>0</v>
      </c>
      <c r="BH773" s="200">
        <f>IF(N773="sníž. přenesená",J773,0)</f>
        <v>0</v>
      </c>
      <c r="BI773" s="200">
        <f>IF(N773="nulová",J773,0)</f>
        <v>0</v>
      </c>
      <c r="BJ773" s="17" t="s">
        <v>84</v>
      </c>
      <c r="BK773" s="200">
        <f>ROUND(I773*H773,2)</f>
        <v>0</v>
      </c>
      <c r="BL773" s="17" t="s">
        <v>967</v>
      </c>
      <c r="BM773" s="199" t="s">
        <v>968</v>
      </c>
    </row>
    <row r="774" spans="2:51" s="14" customFormat="1" ht="10.2">
      <c r="B774" s="212"/>
      <c r="C774" s="213"/>
      <c r="D774" s="203" t="s">
        <v>152</v>
      </c>
      <c r="E774" s="214" t="s">
        <v>1</v>
      </c>
      <c r="F774" s="215" t="s">
        <v>969</v>
      </c>
      <c r="G774" s="213"/>
      <c r="H774" s="216">
        <v>7.5</v>
      </c>
      <c r="I774" s="217"/>
      <c r="J774" s="213"/>
      <c r="K774" s="213"/>
      <c r="L774" s="218"/>
      <c r="M774" s="219"/>
      <c r="N774" s="220"/>
      <c r="O774" s="220"/>
      <c r="P774" s="220"/>
      <c r="Q774" s="220"/>
      <c r="R774" s="220"/>
      <c r="S774" s="220"/>
      <c r="T774" s="221"/>
      <c r="AT774" s="222" t="s">
        <v>152</v>
      </c>
      <c r="AU774" s="222" t="s">
        <v>89</v>
      </c>
      <c r="AV774" s="14" t="s">
        <v>89</v>
      </c>
      <c r="AW774" s="14" t="s">
        <v>33</v>
      </c>
      <c r="AX774" s="14" t="s">
        <v>79</v>
      </c>
      <c r="AY774" s="222" t="s">
        <v>145</v>
      </c>
    </row>
    <row r="775" spans="2:51" s="15" customFormat="1" ht="10.2">
      <c r="B775" s="223"/>
      <c r="C775" s="224"/>
      <c r="D775" s="203" t="s">
        <v>152</v>
      </c>
      <c r="E775" s="225" t="s">
        <v>1</v>
      </c>
      <c r="F775" s="226" t="s">
        <v>156</v>
      </c>
      <c r="G775" s="224"/>
      <c r="H775" s="227">
        <v>7.5</v>
      </c>
      <c r="I775" s="228"/>
      <c r="J775" s="224"/>
      <c r="K775" s="224"/>
      <c r="L775" s="229"/>
      <c r="M775" s="230"/>
      <c r="N775" s="231"/>
      <c r="O775" s="231"/>
      <c r="P775" s="231"/>
      <c r="Q775" s="231"/>
      <c r="R775" s="231"/>
      <c r="S775" s="231"/>
      <c r="T775" s="232"/>
      <c r="AT775" s="233" t="s">
        <v>152</v>
      </c>
      <c r="AU775" s="233" t="s">
        <v>89</v>
      </c>
      <c r="AV775" s="15" t="s">
        <v>96</v>
      </c>
      <c r="AW775" s="15" t="s">
        <v>33</v>
      </c>
      <c r="AX775" s="15" t="s">
        <v>84</v>
      </c>
      <c r="AY775" s="233" t="s">
        <v>145</v>
      </c>
    </row>
    <row r="776" spans="1:65" s="2" customFormat="1" ht="33" customHeight="1">
      <c r="A776" s="34"/>
      <c r="B776" s="35"/>
      <c r="C776" s="187" t="s">
        <v>970</v>
      </c>
      <c r="D776" s="187" t="s">
        <v>147</v>
      </c>
      <c r="E776" s="188" t="s">
        <v>476</v>
      </c>
      <c r="F776" s="189" t="s">
        <v>477</v>
      </c>
      <c r="G776" s="190" t="s">
        <v>337</v>
      </c>
      <c r="H776" s="191">
        <v>8.7</v>
      </c>
      <c r="I776" s="192"/>
      <c r="J776" s="193">
        <f>ROUND(I776*H776,2)</f>
        <v>0</v>
      </c>
      <c r="K776" s="194"/>
      <c r="L776" s="39"/>
      <c r="M776" s="195" t="s">
        <v>1</v>
      </c>
      <c r="N776" s="196" t="s">
        <v>44</v>
      </c>
      <c r="O776" s="71"/>
      <c r="P776" s="197">
        <f>O776*H776</f>
        <v>0</v>
      </c>
      <c r="Q776" s="197">
        <v>0.1295</v>
      </c>
      <c r="R776" s="197">
        <f>Q776*H776</f>
        <v>1.12665</v>
      </c>
      <c r="S776" s="197">
        <v>0</v>
      </c>
      <c r="T776" s="198">
        <f>S776*H776</f>
        <v>0</v>
      </c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R776" s="199" t="s">
        <v>96</v>
      </c>
      <c r="AT776" s="199" t="s">
        <v>147</v>
      </c>
      <c r="AU776" s="199" t="s">
        <v>89</v>
      </c>
      <c r="AY776" s="17" t="s">
        <v>145</v>
      </c>
      <c r="BE776" s="200">
        <f>IF(N776="základní",J776,0)</f>
        <v>0</v>
      </c>
      <c r="BF776" s="200">
        <f>IF(N776="snížená",J776,0)</f>
        <v>0</v>
      </c>
      <c r="BG776" s="200">
        <f>IF(N776="zákl. přenesená",J776,0)</f>
        <v>0</v>
      </c>
      <c r="BH776" s="200">
        <f>IF(N776="sníž. přenesená",J776,0)</f>
        <v>0</v>
      </c>
      <c r="BI776" s="200">
        <f>IF(N776="nulová",J776,0)</f>
        <v>0</v>
      </c>
      <c r="BJ776" s="17" t="s">
        <v>84</v>
      </c>
      <c r="BK776" s="200">
        <f>ROUND(I776*H776,2)</f>
        <v>0</v>
      </c>
      <c r="BL776" s="17" t="s">
        <v>96</v>
      </c>
      <c r="BM776" s="199" t="s">
        <v>971</v>
      </c>
    </row>
    <row r="777" spans="2:51" s="14" customFormat="1" ht="10.2">
      <c r="B777" s="212"/>
      <c r="C777" s="213"/>
      <c r="D777" s="203" t="s">
        <v>152</v>
      </c>
      <c r="E777" s="214" t="s">
        <v>1</v>
      </c>
      <c r="F777" s="215" t="s">
        <v>972</v>
      </c>
      <c r="G777" s="213"/>
      <c r="H777" s="216">
        <v>8.7</v>
      </c>
      <c r="I777" s="217"/>
      <c r="J777" s="213"/>
      <c r="K777" s="213"/>
      <c r="L777" s="218"/>
      <c r="M777" s="219"/>
      <c r="N777" s="220"/>
      <c r="O777" s="220"/>
      <c r="P777" s="220"/>
      <c r="Q777" s="220"/>
      <c r="R777" s="220"/>
      <c r="S777" s="220"/>
      <c r="T777" s="221"/>
      <c r="AT777" s="222" t="s">
        <v>152</v>
      </c>
      <c r="AU777" s="222" t="s">
        <v>89</v>
      </c>
      <c r="AV777" s="14" t="s">
        <v>89</v>
      </c>
      <c r="AW777" s="14" t="s">
        <v>33</v>
      </c>
      <c r="AX777" s="14" t="s">
        <v>79</v>
      </c>
      <c r="AY777" s="222" t="s">
        <v>145</v>
      </c>
    </row>
    <row r="778" spans="2:51" s="15" customFormat="1" ht="10.2">
      <c r="B778" s="223"/>
      <c r="C778" s="224"/>
      <c r="D778" s="203" t="s">
        <v>152</v>
      </c>
      <c r="E778" s="225" t="s">
        <v>1</v>
      </c>
      <c r="F778" s="226" t="s">
        <v>156</v>
      </c>
      <c r="G778" s="224"/>
      <c r="H778" s="227">
        <v>8.7</v>
      </c>
      <c r="I778" s="228"/>
      <c r="J778" s="224"/>
      <c r="K778" s="224"/>
      <c r="L778" s="229"/>
      <c r="M778" s="230"/>
      <c r="N778" s="231"/>
      <c r="O778" s="231"/>
      <c r="P778" s="231"/>
      <c r="Q778" s="231"/>
      <c r="R778" s="231"/>
      <c r="S778" s="231"/>
      <c r="T778" s="232"/>
      <c r="AT778" s="233" t="s">
        <v>152</v>
      </c>
      <c r="AU778" s="233" t="s">
        <v>89</v>
      </c>
      <c r="AV778" s="15" t="s">
        <v>96</v>
      </c>
      <c r="AW778" s="15" t="s">
        <v>33</v>
      </c>
      <c r="AX778" s="15" t="s">
        <v>84</v>
      </c>
      <c r="AY778" s="233" t="s">
        <v>145</v>
      </c>
    </row>
    <row r="779" spans="1:65" s="2" customFormat="1" ht="16.5" customHeight="1">
      <c r="A779" s="34"/>
      <c r="B779" s="35"/>
      <c r="C779" s="234" t="s">
        <v>973</v>
      </c>
      <c r="D779" s="234" t="s">
        <v>247</v>
      </c>
      <c r="E779" s="235" t="s">
        <v>480</v>
      </c>
      <c r="F779" s="236" t="s">
        <v>481</v>
      </c>
      <c r="G779" s="237" t="s">
        <v>337</v>
      </c>
      <c r="H779" s="238">
        <v>8.787</v>
      </c>
      <c r="I779" s="239"/>
      <c r="J779" s="240">
        <f>ROUND(I779*H779,2)</f>
        <v>0</v>
      </c>
      <c r="K779" s="241"/>
      <c r="L779" s="242"/>
      <c r="M779" s="243" t="s">
        <v>1</v>
      </c>
      <c r="N779" s="244" t="s">
        <v>44</v>
      </c>
      <c r="O779" s="71"/>
      <c r="P779" s="197">
        <f>O779*H779</f>
        <v>0</v>
      </c>
      <c r="Q779" s="197">
        <v>0.045</v>
      </c>
      <c r="R779" s="197">
        <f>Q779*H779</f>
        <v>0.395415</v>
      </c>
      <c r="S779" s="197">
        <v>0</v>
      </c>
      <c r="T779" s="198">
        <f>S779*H779</f>
        <v>0</v>
      </c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R779" s="199" t="s">
        <v>203</v>
      </c>
      <c r="AT779" s="199" t="s">
        <v>247</v>
      </c>
      <c r="AU779" s="199" t="s">
        <v>89</v>
      </c>
      <c r="AY779" s="17" t="s">
        <v>145</v>
      </c>
      <c r="BE779" s="200">
        <f>IF(N779="základní",J779,0)</f>
        <v>0</v>
      </c>
      <c r="BF779" s="200">
        <f>IF(N779="snížená",J779,0)</f>
        <v>0</v>
      </c>
      <c r="BG779" s="200">
        <f>IF(N779="zákl. přenesená",J779,0)</f>
        <v>0</v>
      </c>
      <c r="BH779" s="200">
        <f>IF(N779="sníž. přenesená",J779,0)</f>
        <v>0</v>
      </c>
      <c r="BI779" s="200">
        <f>IF(N779="nulová",J779,0)</f>
        <v>0</v>
      </c>
      <c r="BJ779" s="17" t="s">
        <v>84</v>
      </c>
      <c r="BK779" s="200">
        <f>ROUND(I779*H779,2)</f>
        <v>0</v>
      </c>
      <c r="BL779" s="17" t="s">
        <v>96</v>
      </c>
      <c r="BM779" s="199" t="s">
        <v>974</v>
      </c>
    </row>
    <row r="780" spans="2:51" s="14" customFormat="1" ht="10.2">
      <c r="B780" s="212"/>
      <c r="C780" s="213"/>
      <c r="D780" s="203" t="s">
        <v>152</v>
      </c>
      <c r="E780" s="214" t="s">
        <v>1</v>
      </c>
      <c r="F780" s="215" t="s">
        <v>975</v>
      </c>
      <c r="G780" s="213"/>
      <c r="H780" s="216">
        <v>8.787</v>
      </c>
      <c r="I780" s="217"/>
      <c r="J780" s="213"/>
      <c r="K780" s="213"/>
      <c r="L780" s="218"/>
      <c r="M780" s="219"/>
      <c r="N780" s="220"/>
      <c r="O780" s="220"/>
      <c r="P780" s="220"/>
      <c r="Q780" s="220"/>
      <c r="R780" s="220"/>
      <c r="S780" s="220"/>
      <c r="T780" s="221"/>
      <c r="AT780" s="222" t="s">
        <v>152</v>
      </c>
      <c r="AU780" s="222" t="s">
        <v>89</v>
      </c>
      <c r="AV780" s="14" t="s">
        <v>89</v>
      </c>
      <c r="AW780" s="14" t="s">
        <v>33</v>
      </c>
      <c r="AX780" s="14" t="s">
        <v>79</v>
      </c>
      <c r="AY780" s="222" t="s">
        <v>145</v>
      </c>
    </row>
    <row r="781" spans="2:51" s="15" customFormat="1" ht="10.2">
      <c r="B781" s="223"/>
      <c r="C781" s="224"/>
      <c r="D781" s="203" t="s">
        <v>152</v>
      </c>
      <c r="E781" s="225" t="s">
        <v>1</v>
      </c>
      <c r="F781" s="226" t="s">
        <v>156</v>
      </c>
      <c r="G781" s="224"/>
      <c r="H781" s="227">
        <v>8.787</v>
      </c>
      <c r="I781" s="228"/>
      <c r="J781" s="224"/>
      <c r="K781" s="224"/>
      <c r="L781" s="229"/>
      <c r="M781" s="230"/>
      <c r="N781" s="231"/>
      <c r="O781" s="231"/>
      <c r="P781" s="231"/>
      <c r="Q781" s="231"/>
      <c r="R781" s="231"/>
      <c r="S781" s="231"/>
      <c r="T781" s="232"/>
      <c r="AT781" s="233" t="s">
        <v>152</v>
      </c>
      <c r="AU781" s="233" t="s">
        <v>89</v>
      </c>
      <c r="AV781" s="15" t="s">
        <v>96</v>
      </c>
      <c r="AW781" s="15" t="s">
        <v>33</v>
      </c>
      <c r="AX781" s="15" t="s">
        <v>84</v>
      </c>
      <c r="AY781" s="233" t="s">
        <v>145</v>
      </c>
    </row>
    <row r="782" spans="1:65" s="2" customFormat="1" ht="24.15" customHeight="1">
      <c r="A782" s="34"/>
      <c r="B782" s="35"/>
      <c r="C782" s="187" t="s">
        <v>976</v>
      </c>
      <c r="D782" s="187" t="s">
        <v>147</v>
      </c>
      <c r="E782" s="188" t="s">
        <v>450</v>
      </c>
      <c r="F782" s="189" t="s">
        <v>451</v>
      </c>
      <c r="G782" s="190" t="s">
        <v>237</v>
      </c>
      <c r="H782" s="191">
        <v>1.953</v>
      </c>
      <c r="I782" s="192"/>
      <c r="J782" s="193">
        <f>ROUND(I782*H782,2)</f>
        <v>0</v>
      </c>
      <c r="K782" s="194"/>
      <c r="L782" s="39"/>
      <c r="M782" s="195" t="s">
        <v>1</v>
      </c>
      <c r="N782" s="196" t="s">
        <v>44</v>
      </c>
      <c r="O782" s="71"/>
      <c r="P782" s="197">
        <f>O782*H782</f>
        <v>0</v>
      </c>
      <c r="Q782" s="197">
        <v>0</v>
      </c>
      <c r="R782" s="197">
        <f>Q782*H782</f>
        <v>0</v>
      </c>
      <c r="S782" s="197">
        <v>0</v>
      </c>
      <c r="T782" s="198">
        <f>S782*H782</f>
        <v>0</v>
      </c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R782" s="199" t="s">
        <v>96</v>
      </c>
      <c r="AT782" s="199" t="s">
        <v>147</v>
      </c>
      <c r="AU782" s="199" t="s">
        <v>89</v>
      </c>
      <c r="AY782" s="17" t="s">
        <v>145</v>
      </c>
      <c r="BE782" s="200">
        <f>IF(N782="základní",J782,0)</f>
        <v>0</v>
      </c>
      <c r="BF782" s="200">
        <f>IF(N782="snížená",J782,0)</f>
        <v>0</v>
      </c>
      <c r="BG782" s="200">
        <f>IF(N782="zákl. přenesená",J782,0)</f>
        <v>0</v>
      </c>
      <c r="BH782" s="200">
        <f>IF(N782="sníž. přenesená",J782,0)</f>
        <v>0</v>
      </c>
      <c r="BI782" s="200">
        <f>IF(N782="nulová",J782,0)</f>
        <v>0</v>
      </c>
      <c r="BJ782" s="17" t="s">
        <v>84</v>
      </c>
      <c r="BK782" s="200">
        <f>ROUND(I782*H782,2)</f>
        <v>0</v>
      </c>
      <c r="BL782" s="17" t="s">
        <v>96</v>
      </c>
      <c r="BM782" s="199" t="s">
        <v>977</v>
      </c>
    </row>
    <row r="783" spans="2:63" s="12" customFormat="1" ht="22.8" customHeight="1">
      <c r="B783" s="171"/>
      <c r="C783" s="172"/>
      <c r="D783" s="173" t="s">
        <v>78</v>
      </c>
      <c r="E783" s="185" t="s">
        <v>266</v>
      </c>
      <c r="F783" s="185" t="s">
        <v>978</v>
      </c>
      <c r="G783" s="172"/>
      <c r="H783" s="172"/>
      <c r="I783" s="175"/>
      <c r="J783" s="186">
        <f>BK783</f>
        <v>0</v>
      </c>
      <c r="K783" s="172"/>
      <c r="L783" s="177"/>
      <c r="M783" s="178"/>
      <c r="N783" s="179"/>
      <c r="O783" s="179"/>
      <c r="P783" s="180">
        <f>SUM(P784:P835)</f>
        <v>0</v>
      </c>
      <c r="Q783" s="179"/>
      <c r="R783" s="180">
        <f>SUM(R784:R835)</f>
        <v>0.08109000000000001</v>
      </c>
      <c r="S783" s="179"/>
      <c r="T783" s="181">
        <f>SUM(T784:T835)</f>
        <v>548.5224499999999</v>
      </c>
      <c r="AR783" s="182" t="s">
        <v>84</v>
      </c>
      <c r="AT783" s="183" t="s">
        <v>78</v>
      </c>
      <c r="AU783" s="183" t="s">
        <v>84</v>
      </c>
      <c r="AY783" s="182" t="s">
        <v>145</v>
      </c>
      <c r="BK783" s="184">
        <f>SUM(BK784:BK835)</f>
        <v>0</v>
      </c>
    </row>
    <row r="784" spans="1:65" s="2" customFormat="1" ht="21.75" customHeight="1">
      <c r="A784" s="34"/>
      <c r="B784" s="35"/>
      <c r="C784" s="187" t="s">
        <v>979</v>
      </c>
      <c r="D784" s="187" t="s">
        <v>147</v>
      </c>
      <c r="E784" s="188" t="s">
        <v>980</v>
      </c>
      <c r="F784" s="189" t="s">
        <v>981</v>
      </c>
      <c r="G784" s="190" t="s">
        <v>337</v>
      </c>
      <c r="H784" s="191">
        <v>78.3</v>
      </c>
      <c r="I784" s="192"/>
      <c r="J784" s="193">
        <f>ROUND(I784*H784,2)</f>
        <v>0</v>
      </c>
      <c r="K784" s="194"/>
      <c r="L784" s="39"/>
      <c r="M784" s="195" t="s">
        <v>1</v>
      </c>
      <c r="N784" s="196" t="s">
        <v>44</v>
      </c>
      <c r="O784" s="71"/>
      <c r="P784" s="197">
        <f>O784*H784</f>
        <v>0</v>
      </c>
      <c r="Q784" s="197">
        <v>0</v>
      </c>
      <c r="R784" s="197">
        <f>Q784*H784</f>
        <v>0</v>
      </c>
      <c r="S784" s="197">
        <v>0</v>
      </c>
      <c r="T784" s="198">
        <f>S784*H784</f>
        <v>0</v>
      </c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R784" s="199" t="s">
        <v>96</v>
      </c>
      <c r="AT784" s="199" t="s">
        <v>147</v>
      </c>
      <c r="AU784" s="199" t="s">
        <v>89</v>
      </c>
      <c r="AY784" s="17" t="s">
        <v>145</v>
      </c>
      <c r="BE784" s="200">
        <f>IF(N784="základní",J784,0)</f>
        <v>0</v>
      </c>
      <c r="BF784" s="200">
        <f>IF(N784="snížená",J784,0)</f>
        <v>0</v>
      </c>
      <c r="BG784" s="200">
        <f>IF(N784="zákl. přenesená",J784,0)</f>
        <v>0</v>
      </c>
      <c r="BH784" s="200">
        <f>IF(N784="sníž. přenesená",J784,0)</f>
        <v>0</v>
      </c>
      <c r="BI784" s="200">
        <f>IF(N784="nulová",J784,0)</f>
        <v>0</v>
      </c>
      <c r="BJ784" s="17" t="s">
        <v>84</v>
      </c>
      <c r="BK784" s="200">
        <f>ROUND(I784*H784,2)</f>
        <v>0</v>
      </c>
      <c r="BL784" s="17" t="s">
        <v>96</v>
      </c>
      <c r="BM784" s="199" t="s">
        <v>982</v>
      </c>
    </row>
    <row r="785" spans="2:51" s="13" customFormat="1" ht="10.2">
      <c r="B785" s="201"/>
      <c r="C785" s="202"/>
      <c r="D785" s="203" t="s">
        <v>152</v>
      </c>
      <c r="E785" s="204" t="s">
        <v>1</v>
      </c>
      <c r="F785" s="205" t="s">
        <v>983</v>
      </c>
      <c r="G785" s="202"/>
      <c r="H785" s="204" t="s">
        <v>1</v>
      </c>
      <c r="I785" s="206"/>
      <c r="J785" s="202"/>
      <c r="K785" s="202"/>
      <c r="L785" s="207"/>
      <c r="M785" s="208"/>
      <c r="N785" s="209"/>
      <c r="O785" s="209"/>
      <c r="P785" s="209"/>
      <c r="Q785" s="209"/>
      <c r="R785" s="209"/>
      <c r="S785" s="209"/>
      <c r="T785" s="210"/>
      <c r="AT785" s="211" t="s">
        <v>152</v>
      </c>
      <c r="AU785" s="211" t="s">
        <v>89</v>
      </c>
      <c r="AV785" s="13" t="s">
        <v>84</v>
      </c>
      <c r="AW785" s="13" t="s">
        <v>33</v>
      </c>
      <c r="AX785" s="13" t="s">
        <v>79</v>
      </c>
      <c r="AY785" s="211" t="s">
        <v>145</v>
      </c>
    </row>
    <row r="786" spans="2:51" s="14" customFormat="1" ht="10.2">
      <c r="B786" s="212"/>
      <c r="C786" s="213"/>
      <c r="D786" s="203" t="s">
        <v>152</v>
      </c>
      <c r="E786" s="214" t="s">
        <v>1</v>
      </c>
      <c r="F786" s="215" t="s">
        <v>984</v>
      </c>
      <c r="G786" s="213"/>
      <c r="H786" s="216">
        <v>78.3</v>
      </c>
      <c r="I786" s="217"/>
      <c r="J786" s="213"/>
      <c r="K786" s="213"/>
      <c r="L786" s="218"/>
      <c r="M786" s="219"/>
      <c r="N786" s="220"/>
      <c r="O786" s="220"/>
      <c r="P786" s="220"/>
      <c r="Q786" s="220"/>
      <c r="R786" s="220"/>
      <c r="S786" s="220"/>
      <c r="T786" s="221"/>
      <c r="AT786" s="222" t="s">
        <v>152</v>
      </c>
      <c r="AU786" s="222" t="s">
        <v>89</v>
      </c>
      <c r="AV786" s="14" t="s">
        <v>89</v>
      </c>
      <c r="AW786" s="14" t="s">
        <v>33</v>
      </c>
      <c r="AX786" s="14" t="s">
        <v>79</v>
      </c>
      <c r="AY786" s="222" t="s">
        <v>145</v>
      </c>
    </row>
    <row r="787" spans="2:51" s="15" customFormat="1" ht="10.2">
      <c r="B787" s="223"/>
      <c r="C787" s="224"/>
      <c r="D787" s="203" t="s">
        <v>152</v>
      </c>
      <c r="E787" s="225" t="s">
        <v>1</v>
      </c>
      <c r="F787" s="226" t="s">
        <v>156</v>
      </c>
      <c r="G787" s="224"/>
      <c r="H787" s="227">
        <v>78.3</v>
      </c>
      <c r="I787" s="228"/>
      <c r="J787" s="224"/>
      <c r="K787" s="224"/>
      <c r="L787" s="229"/>
      <c r="M787" s="230"/>
      <c r="N787" s="231"/>
      <c r="O787" s="231"/>
      <c r="P787" s="231"/>
      <c r="Q787" s="231"/>
      <c r="R787" s="231"/>
      <c r="S787" s="231"/>
      <c r="T787" s="232"/>
      <c r="AT787" s="233" t="s">
        <v>152</v>
      </c>
      <c r="AU787" s="233" t="s">
        <v>89</v>
      </c>
      <c r="AV787" s="15" t="s">
        <v>96</v>
      </c>
      <c r="AW787" s="15" t="s">
        <v>33</v>
      </c>
      <c r="AX787" s="15" t="s">
        <v>84</v>
      </c>
      <c r="AY787" s="233" t="s">
        <v>145</v>
      </c>
    </row>
    <row r="788" spans="1:65" s="2" customFormat="1" ht="24.15" customHeight="1">
      <c r="A788" s="34"/>
      <c r="B788" s="35"/>
      <c r="C788" s="187" t="s">
        <v>985</v>
      </c>
      <c r="D788" s="187" t="s">
        <v>147</v>
      </c>
      <c r="E788" s="188" t="s">
        <v>986</v>
      </c>
      <c r="F788" s="189" t="s">
        <v>987</v>
      </c>
      <c r="G788" s="190" t="s">
        <v>255</v>
      </c>
      <c r="H788" s="191">
        <v>872</v>
      </c>
      <c r="I788" s="192"/>
      <c r="J788" s="193">
        <f>ROUND(I788*H788,2)</f>
        <v>0</v>
      </c>
      <c r="K788" s="194"/>
      <c r="L788" s="39"/>
      <c r="M788" s="195" t="s">
        <v>1</v>
      </c>
      <c r="N788" s="196" t="s">
        <v>44</v>
      </c>
      <c r="O788" s="71"/>
      <c r="P788" s="197">
        <f>O788*H788</f>
        <v>0</v>
      </c>
      <c r="Q788" s="197">
        <v>9E-05</v>
      </c>
      <c r="R788" s="197">
        <f>Q788*H788</f>
        <v>0.07848000000000001</v>
      </c>
      <c r="S788" s="197">
        <v>0.256</v>
      </c>
      <c r="T788" s="198">
        <f>S788*H788</f>
        <v>223.232</v>
      </c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R788" s="199" t="s">
        <v>96</v>
      </c>
      <c r="AT788" s="199" t="s">
        <v>147</v>
      </c>
      <c r="AU788" s="199" t="s">
        <v>89</v>
      </c>
      <c r="AY788" s="17" t="s">
        <v>145</v>
      </c>
      <c r="BE788" s="200">
        <f>IF(N788="základní",J788,0)</f>
        <v>0</v>
      </c>
      <c r="BF788" s="200">
        <f>IF(N788="snížená",J788,0)</f>
        <v>0</v>
      </c>
      <c r="BG788" s="200">
        <f>IF(N788="zákl. přenesená",J788,0)</f>
        <v>0</v>
      </c>
      <c r="BH788" s="200">
        <f>IF(N788="sníž. přenesená",J788,0)</f>
        <v>0</v>
      </c>
      <c r="BI788" s="200">
        <f>IF(N788="nulová",J788,0)</f>
        <v>0</v>
      </c>
      <c r="BJ788" s="17" t="s">
        <v>84</v>
      </c>
      <c r="BK788" s="200">
        <f>ROUND(I788*H788,2)</f>
        <v>0</v>
      </c>
      <c r="BL788" s="17" t="s">
        <v>96</v>
      </c>
      <c r="BM788" s="199" t="s">
        <v>988</v>
      </c>
    </row>
    <row r="789" spans="2:51" s="14" customFormat="1" ht="20.4">
      <c r="B789" s="212"/>
      <c r="C789" s="213"/>
      <c r="D789" s="203" t="s">
        <v>152</v>
      </c>
      <c r="E789" s="214" t="s">
        <v>1</v>
      </c>
      <c r="F789" s="215" t="s">
        <v>989</v>
      </c>
      <c r="G789" s="213"/>
      <c r="H789" s="216">
        <v>872</v>
      </c>
      <c r="I789" s="217"/>
      <c r="J789" s="213"/>
      <c r="K789" s="213"/>
      <c r="L789" s="218"/>
      <c r="M789" s="219"/>
      <c r="N789" s="220"/>
      <c r="O789" s="220"/>
      <c r="P789" s="220"/>
      <c r="Q789" s="220"/>
      <c r="R789" s="220"/>
      <c r="S789" s="220"/>
      <c r="T789" s="221"/>
      <c r="AT789" s="222" t="s">
        <v>152</v>
      </c>
      <c r="AU789" s="222" t="s">
        <v>89</v>
      </c>
      <c r="AV789" s="14" t="s">
        <v>89</v>
      </c>
      <c r="AW789" s="14" t="s">
        <v>33</v>
      </c>
      <c r="AX789" s="14" t="s">
        <v>79</v>
      </c>
      <c r="AY789" s="222" t="s">
        <v>145</v>
      </c>
    </row>
    <row r="790" spans="2:51" s="15" customFormat="1" ht="10.2">
      <c r="B790" s="223"/>
      <c r="C790" s="224"/>
      <c r="D790" s="203" t="s">
        <v>152</v>
      </c>
      <c r="E790" s="225" t="s">
        <v>1</v>
      </c>
      <c r="F790" s="226" t="s">
        <v>156</v>
      </c>
      <c r="G790" s="224"/>
      <c r="H790" s="227">
        <v>872</v>
      </c>
      <c r="I790" s="228"/>
      <c r="J790" s="224"/>
      <c r="K790" s="224"/>
      <c r="L790" s="229"/>
      <c r="M790" s="230"/>
      <c r="N790" s="231"/>
      <c r="O790" s="231"/>
      <c r="P790" s="231"/>
      <c r="Q790" s="231"/>
      <c r="R790" s="231"/>
      <c r="S790" s="231"/>
      <c r="T790" s="232"/>
      <c r="AT790" s="233" t="s">
        <v>152</v>
      </c>
      <c r="AU790" s="233" t="s">
        <v>89</v>
      </c>
      <c r="AV790" s="15" t="s">
        <v>96</v>
      </c>
      <c r="AW790" s="15" t="s">
        <v>33</v>
      </c>
      <c r="AX790" s="15" t="s">
        <v>84</v>
      </c>
      <c r="AY790" s="233" t="s">
        <v>145</v>
      </c>
    </row>
    <row r="791" spans="1:65" s="2" customFormat="1" ht="24.15" customHeight="1">
      <c r="A791" s="34"/>
      <c r="B791" s="35"/>
      <c r="C791" s="187" t="s">
        <v>990</v>
      </c>
      <c r="D791" s="187" t="s">
        <v>147</v>
      </c>
      <c r="E791" s="188" t="s">
        <v>991</v>
      </c>
      <c r="F791" s="189" t="s">
        <v>992</v>
      </c>
      <c r="G791" s="190" t="s">
        <v>255</v>
      </c>
      <c r="H791" s="191">
        <v>494</v>
      </c>
      <c r="I791" s="192"/>
      <c r="J791" s="193">
        <f>ROUND(I791*H791,2)</f>
        <v>0</v>
      </c>
      <c r="K791" s="194"/>
      <c r="L791" s="39"/>
      <c r="M791" s="195" t="s">
        <v>1</v>
      </c>
      <c r="N791" s="196" t="s">
        <v>44</v>
      </c>
      <c r="O791" s="71"/>
      <c r="P791" s="197">
        <f>O791*H791</f>
        <v>0</v>
      </c>
      <c r="Q791" s="197">
        <v>0</v>
      </c>
      <c r="R791" s="197">
        <f>Q791*H791</f>
        <v>0</v>
      </c>
      <c r="S791" s="197">
        <v>0.44</v>
      </c>
      <c r="T791" s="198">
        <f>S791*H791</f>
        <v>217.36</v>
      </c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R791" s="199" t="s">
        <v>96</v>
      </c>
      <c r="AT791" s="199" t="s">
        <v>147</v>
      </c>
      <c r="AU791" s="199" t="s">
        <v>89</v>
      </c>
      <c r="AY791" s="17" t="s">
        <v>145</v>
      </c>
      <c r="BE791" s="200">
        <f>IF(N791="základní",J791,0)</f>
        <v>0</v>
      </c>
      <c r="BF791" s="200">
        <f>IF(N791="snížená",J791,0)</f>
        <v>0</v>
      </c>
      <c r="BG791" s="200">
        <f>IF(N791="zákl. přenesená",J791,0)</f>
        <v>0</v>
      </c>
      <c r="BH791" s="200">
        <f>IF(N791="sníž. přenesená",J791,0)</f>
        <v>0</v>
      </c>
      <c r="BI791" s="200">
        <f>IF(N791="nulová",J791,0)</f>
        <v>0</v>
      </c>
      <c r="BJ791" s="17" t="s">
        <v>84</v>
      </c>
      <c r="BK791" s="200">
        <f>ROUND(I791*H791,2)</f>
        <v>0</v>
      </c>
      <c r="BL791" s="17" t="s">
        <v>96</v>
      </c>
      <c r="BM791" s="199" t="s">
        <v>993</v>
      </c>
    </row>
    <row r="792" spans="2:51" s="14" customFormat="1" ht="20.4">
      <c r="B792" s="212"/>
      <c r="C792" s="213"/>
      <c r="D792" s="203" t="s">
        <v>152</v>
      </c>
      <c r="E792" s="214" t="s">
        <v>1</v>
      </c>
      <c r="F792" s="215" t="s">
        <v>994</v>
      </c>
      <c r="G792" s="213"/>
      <c r="H792" s="216">
        <v>494</v>
      </c>
      <c r="I792" s="217"/>
      <c r="J792" s="213"/>
      <c r="K792" s="213"/>
      <c r="L792" s="218"/>
      <c r="M792" s="219"/>
      <c r="N792" s="220"/>
      <c r="O792" s="220"/>
      <c r="P792" s="220"/>
      <c r="Q792" s="220"/>
      <c r="R792" s="220"/>
      <c r="S792" s="220"/>
      <c r="T792" s="221"/>
      <c r="AT792" s="222" t="s">
        <v>152</v>
      </c>
      <c r="AU792" s="222" t="s">
        <v>89</v>
      </c>
      <c r="AV792" s="14" t="s">
        <v>89</v>
      </c>
      <c r="AW792" s="14" t="s">
        <v>33</v>
      </c>
      <c r="AX792" s="14" t="s">
        <v>79</v>
      </c>
      <c r="AY792" s="222" t="s">
        <v>145</v>
      </c>
    </row>
    <row r="793" spans="2:51" s="15" customFormat="1" ht="10.2">
      <c r="B793" s="223"/>
      <c r="C793" s="224"/>
      <c r="D793" s="203" t="s">
        <v>152</v>
      </c>
      <c r="E793" s="225" t="s">
        <v>1</v>
      </c>
      <c r="F793" s="226" t="s">
        <v>156</v>
      </c>
      <c r="G793" s="224"/>
      <c r="H793" s="227">
        <v>494</v>
      </c>
      <c r="I793" s="228"/>
      <c r="J793" s="224"/>
      <c r="K793" s="224"/>
      <c r="L793" s="229"/>
      <c r="M793" s="230"/>
      <c r="N793" s="231"/>
      <c r="O793" s="231"/>
      <c r="P793" s="231"/>
      <c r="Q793" s="231"/>
      <c r="R793" s="231"/>
      <c r="S793" s="231"/>
      <c r="T793" s="232"/>
      <c r="AT793" s="233" t="s">
        <v>152</v>
      </c>
      <c r="AU793" s="233" t="s">
        <v>89</v>
      </c>
      <c r="AV793" s="15" t="s">
        <v>96</v>
      </c>
      <c r="AW793" s="15" t="s">
        <v>33</v>
      </c>
      <c r="AX793" s="15" t="s">
        <v>84</v>
      </c>
      <c r="AY793" s="233" t="s">
        <v>145</v>
      </c>
    </row>
    <row r="794" spans="1:65" s="2" customFormat="1" ht="24.15" customHeight="1">
      <c r="A794" s="34"/>
      <c r="B794" s="35"/>
      <c r="C794" s="187" t="s">
        <v>995</v>
      </c>
      <c r="D794" s="187" t="s">
        <v>147</v>
      </c>
      <c r="E794" s="188" t="s">
        <v>996</v>
      </c>
      <c r="F794" s="189" t="s">
        <v>997</v>
      </c>
      <c r="G794" s="190" t="s">
        <v>688</v>
      </c>
      <c r="H794" s="191">
        <v>2</v>
      </c>
      <c r="I794" s="192"/>
      <c r="J794" s="193">
        <f>ROUND(I794*H794,2)</f>
        <v>0</v>
      </c>
      <c r="K794" s="194"/>
      <c r="L794" s="39"/>
      <c r="M794" s="195" t="s">
        <v>1</v>
      </c>
      <c r="N794" s="196" t="s">
        <v>44</v>
      </c>
      <c r="O794" s="71"/>
      <c r="P794" s="197">
        <f>O794*H794</f>
        <v>0</v>
      </c>
      <c r="Q794" s="197">
        <v>0</v>
      </c>
      <c r="R794" s="197">
        <f>Q794*H794</f>
        <v>0</v>
      </c>
      <c r="S794" s="197">
        <v>0.082</v>
      </c>
      <c r="T794" s="198">
        <f>S794*H794</f>
        <v>0.164</v>
      </c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R794" s="199" t="s">
        <v>96</v>
      </c>
      <c r="AT794" s="199" t="s">
        <v>147</v>
      </c>
      <c r="AU794" s="199" t="s">
        <v>89</v>
      </c>
      <c r="AY794" s="17" t="s">
        <v>145</v>
      </c>
      <c r="BE794" s="200">
        <f>IF(N794="základní",J794,0)</f>
        <v>0</v>
      </c>
      <c r="BF794" s="200">
        <f>IF(N794="snížená",J794,0)</f>
        <v>0</v>
      </c>
      <c r="BG794" s="200">
        <f>IF(N794="zákl. přenesená",J794,0)</f>
        <v>0</v>
      </c>
      <c r="BH794" s="200">
        <f>IF(N794="sníž. přenesená",J794,0)</f>
        <v>0</v>
      </c>
      <c r="BI794" s="200">
        <f>IF(N794="nulová",J794,0)</f>
        <v>0</v>
      </c>
      <c r="BJ794" s="17" t="s">
        <v>84</v>
      </c>
      <c r="BK794" s="200">
        <f>ROUND(I794*H794,2)</f>
        <v>0</v>
      </c>
      <c r="BL794" s="17" t="s">
        <v>96</v>
      </c>
      <c r="BM794" s="199" t="s">
        <v>998</v>
      </c>
    </row>
    <row r="795" spans="2:51" s="14" customFormat="1" ht="10.2">
      <c r="B795" s="212"/>
      <c r="C795" s="213"/>
      <c r="D795" s="203" t="s">
        <v>152</v>
      </c>
      <c r="E795" s="214" t="s">
        <v>1</v>
      </c>
      <c r="F795" s="215" t="s">
        <v>89</v>
      </c>
      <c r="G795" s="213"/>
      <c r="H795" s="216">
        <v>2</v>
      </c>
      <c r="I795" s="217"/>
      <c r="J795" s="213"/>
      <c r="K795" s="213"/>
      <c r="L795" s="218"/>
      <c r="M795" s="219"/>
      <c r="N795" s="220"/>
      <c r="O795" s="220"/>
      <c r="P795" s="220"/>
      <c r="Q795" s="220"/>
      <c r="R795" s="220"/>
      <c r="S795" s="220"/>
      <c r="T795" s="221"/>
      <c r="AT795" s="222" t="s">
        <v>152</v>
      </c>
      <c r="AU795" s="222" t="s">
        <v>89</v>
      </c>
      <c r="AV795" s="14" t="s">
        <v>89</v>
      </c>
      <c r="AW795" s="14" t="s">
        <v>33</v>
      </c>
      <c r="AX795" s="14" t="s">
        <v>79</v>
      </c>
      <c r="AY795" s="222" t="s">
        <v>145</v>
      </c>
    </row>
    <row r="796" spans="2:51" s="15" customFormat="1" ht="10.2">
      <c r="B796" s="223"/>
      <c r="C796" s="224"/>
      <c r="D796" s="203" t="s">
        <v>152</v>
      </c>
      <c r="E796" s="225" t="s">
        <v>1</v>
      </c>
      <c r="F796" s="226" t="s">
        <v>156</v>
      </c>
      <c r="G796" s="224"/>
      <c r="H796" s="227">
        <v>2</v>
      </c>
      <c r="I796" s="228"/>
      <c r="J796" s="224"/>
      <c r="K796" s="224"/>
      <c r="L796" s="229"/>
      <c r="M796" s="230"/>
      <c r="N796" s="231"/>
      <c r="O796" s="231"/>
      <c r="P796" s="231"/>
      <c r="Q796" s="231"/>
      <c r="R796" s="231"/>
      <c r="S796" s="231"/>
      <c r="T796" s="232"/>
      <c r="AT796" s="233" t="s">
        <v>152</v>
      </c>
      <c r="AU796" s="233" t="s">
        <v>89</v>
      </c>
      <c r="AV796" s="15" t="s">
        <v>96</v>
      </c>
      <c r="AW796" s="15" t="s">
        <v>33</v>
      </c>
      <c r="AX796" s="15" t="s">
        <v>84</v>
      </c>
      <c r="AY796" s="233" t="s">
        <v>145</v>
      </c>
    </row>
    <row r="797" spans="1:65" s="2" customFormat="1" ht="24.15" customHeight="1">
      <c r="A797" s="34"/>
      <c r="B797" s="35"/>
      <c r="C797" s="187" t="s">
        <v>999</v>
      </c>
      <c r="D797" s="187" t="s">
        <v>147</v>
      </c>
      <c r="E797" s="188" t="s">
        <v>1000</v>
      </c>
      <c r="F797" s="189" t="s">
        <v>1001</v>
      </c>
      <c r="G797" s="190" t="s">
        <v>337</v>
      </c>
      <c r="H797" s="191">
        <v>29</v>
      </c>
      <c r="I797" s="192"/>
      <c r="J797" s="193">
        <f>ROUND(I797*H797,2)</f>
        <v>0</v>
      </c>
      <c r="K797" s="194"/>
      <c r="L797" s="39"/>
      <c r="M797" s="195" t="s">
        <v>1</v>
      </c>
      <c r="N797" s="196" t="s">
        <v>44</v>
      </c>
      <c r="O797" s="71"/>
      <c r="P797" s="197">
        <f>O797*H797</f>
        <v>0</v>
      </c>
      <c r="Q797" s="197">
        <v>9E-05</v>
      </c>
      <c r="R797" s="197">
        <f>Q797*H797</f>
        <v>0.0026100000000000003</v>
      </c>
      <c r="S797" s="197">
        <v>0.042</v>
      </c>
      <c r="T797" s="198">
        <f>S797*H797</f>
        <v>1.218</v>
      </c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R797" s="199" t="s">
        <v>96</v>
      </c>
      <c r="AT797" s="199" t="s">
        <v>147</v>
      </c>
      <c r="AU797" s="199" t="s">
        <v>89</v>
      </c>
      <c r="AY797" s="17" t="s">
        <v>145</v>
      </c>
      <c r="BE797" s="200">
        <f>IF(N797="základní",J797,0)</f>
        <v>0</v>
      </c>
      <c r="BF797" s="200">
        <f>IF(N797="snížená",J797,0)</f>
        <v>0</v>
      </c>
      <c r="BG797" s="200">
        <f>IF(N797="zákl. přenesená",J797,0)</f>
        <v>0</v>
      </c>
      <c r="BH797" s="200">
        <f>IF(N797="sníž. přenesená",J797,0)</f>
        <v>0</v>
      </c>
      <c r="BI797" s="200">
        <f>IF(N797="nulová",J797,0)</f>
        <v>0</v>
      </c>
      <c r="BJ797" s="17" t="s">
        <v>84</v>
      </c>
      <c r="BK797" s="200">
        <f>ROUND(I797*H797,2)</f>
        <v>0</v>
      </c>
      <c r="BL797" s="17" t="s">
        <v>96</v>
      </c>
      <c r="BM797" s="199" t="s">
        <v>1002</v>
      </c>
    </row>
    <row r="798" spans="2:51" s="14" customFormat="1" ht="10.2">
      <c r="B798" s="212"/>
      <c r="C798" s="213"/>
      <c r="D798" s="203" t="s">
        <v>152</v>
      </c>
      <c r="E798" s="214" t="s">
        <v>1</v>
      </c>
      <c r="F798" s="215" t="s">
        <v>1003</v>
      </c>
      <c r="G798" s="213"/>
      <c r="H798" s="216">
        <v>29</v>
      </c>
      <c r="I798" s="217"/>
      <c r="J798" s="213"/>
      <c r="K798" s="213"/>
      <c r="L798" s="218"/>
      <c r="M798" s="219"/>
      <c r="N798" s="220"/>
      <c r="O798" s="220"/>
      <c r="P798" s="220"/>
      <c r="Q798" s="220"/>
      <c r="R798" s="220"/>
      <c r="S798" s="220"/>
      <c r="T798" s="221"/>
      <c r="AT798" s="222" t="s">
        <v>152</v>
      </c>
      <c r="AU798" s="222" t="s">
        <v>89</v>
      </c>
      <c r="AV798" s="14" t="s">
        <v>89</v>
      </c>
      <c r="AW798" s="14" t="s">
        <v>33</v>
      </c>
      <c r="AX798" s="14" t="s">
        <v>79</v>
      </c>
      <c r="AY798" s="222" t="s">
        <v>145</v>
      </c>
    </row>
    <row r="799" spans="2:51" s="15" customFormat="1" ht="10.2">
      <c r="B799" s="223"/>
      <c r="C799" s="224"/>
      <c r="D799" s="203" t="s">
        <v>152</v>
      </c>
      <c r="E799" s="225" t="s">
        <v>1</v>
      </c>
      <c r="F799" s="226" t="s">
        <v>156</v>
      </c>
      <c r="G799" s="224"/>
      <c r="H799" s="227">
        <v>29</v>
      </c>
      <c r="I799" s="228"/>
      <c r="J799" s="224"/>
      <c r="K799" s="224"/>
      <c r="L799" s="229"/>
      <c r="M799" s="230"/>
      <c r="N799" s="231"/>
      <c r="O799" s="231"/>
      <c r="P799" s="231"/>
      <c r="Q799" s="231"/>
      <c r="R799" s="231"/>
      <c r="S799" s="231"/>
      <c r="T799" s="232"/>
      <c r="AT799" s="233" t="s">
        <v>152</v>
      </c>
      <c r="AU799" s="233" t="s">
        <v>89</v>
      </c>
      <c r="AV799" s="15" t="s">
        <v>96</v>
      </c>
      <c r="AW799" s="15" t="s">
        <v>33</v>
      </c>
      <c r="AX799" s="15" t="s">
        <v>84</v>
      </c>
      <c r="AY799" s="233" t="s">
        <v>145</v>
      </c>
    </row>
    <row r="800" spans="1:65" s="2" customFormat="1" ht="16.5" customHeight="1">
      <c r="A800" s="34"/>
      <c r="B800" s="35"/>
      <c r="C800" s="187" t="s">
        <v>1004</v>
      </c>
      <c r="D800" s="187" t="s">
        <v>147</v>
      </c>
      <c r="E800" s="188" t="s">
        <v>1005</v>
      </c>
      <c r="F800" s="189" t="s">
        <v>1006</v>
      </c>
      <c r="G800" s="190" t="s">
        <v>150</v>
      </c>
      <c r="H800" s="191">
        <v>14.706</v>
      </c>
      <c r="I800" s="192"/>
      <c r="J800" s="193">
        <f>ROUND(I800*H800,2)</f>
        <v>0</v>
      </c>
      <c r="K800" s="194"/>
      <c r="L800" s="39"/>
      <c r="M800" s="195" t="s">
        <v>1</v>
      </c>
      <c r="N800" s="196" t="s">
        <v>44</v>
      </c>
      <c r="O800" s="71"/>
      <c r="P800" s="197">
        <f>O800*H800</f>
        <v>0</v>
      </c>
      <c r="Q800" s="197">
        <v>0</v>
      </c>
      <c r="R800" s="197">
        <f>Q800*H800</f>
        <v>0</v>
      </c>
      <c r="S800" s="197">
        <v>2.2</v>
      </c>
      <c r="T800" s="198">
        <f>S800*H800</f>
        <v>32.3532</v>
      </c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R800" s="199" t="s">
        <v>96</v>
      </c>
      <c r="AT800" s="199" t="s">
        <v>147</v>
      </c>
      <c r="AU800" s="199" t="s">
        <v>89</v>
      </c>
      <c r="AY800" s="17" t="s">
        <v>145</v>
      </c>
      <c r="BE800" s="200">
        <f>IF(N800="základní",J800,0)</f>
        <v>0</v>
      </c>
      <c r="BF800" s="200">
        <f>IF(N800="snížená",J800,0)</f>
        <v>0</v>
      </c>
      <c r="BG800" s="200">
        <f>IF(N800="zákl. přenesená",J800,0)</f>
        <v>0</v>
      </c>
      <c r="BH800" s="200">
        <f>IF(N800="sníž. přenesená",J800,0)</f>
        <v>0</v>
      </c>
      <c r="BI800" s="200">
        <f>IF(N800="nulová",J800,0)</f>
        <v>0</v>
      </c>
      <c r="BJ800" s="17" t="s">
        <v>84</v>
      </c>
      <c r="BK800" s="200">
        <f>ROUND(I800*H800,2)</f>
        <v>0</v>
      </c>
      <c r="BL800" s="17" t="s">
        <v>96</v>
      </c>
      <c r="BM800" s="199" t="s">
        <v>1007</v>
      </c>
    </row>
    <row r="801" spans="2:51" s="13" customFormat="1" ht="10.2">
      <c r="B801" s="201"/>
      <c r="C801" s="202"/>
      <c r="D801" s="203" t="s">
        <v>152</v>
      </c>
      <c r="E801" s="204" t="s">
        <v>1</v>
      </c>
      <c r="F801" s="205" t="s">
        <v>1008</v>
      </c>
      <c r="G801" s="202"/>
      <c r="H801" s="204" t="s">
        <v>1</v>
      </c>
      <c r="I801" s="206"/>
      <c r="J801" s="202"/>
      <c r="K801" s="202"/>
      <c r="L801" s="207"/>
      <c r="M801" s="208"/>
      <c r="N801" s="209"/>
      <c r="O801" s="209"/>
      <c r="P801" s="209"/>
      <c r="Q801" s="209"/>
      <c r="R801" s="209"/>
      <c r="S801" s="209"/>
      <c r="T801" s="210"/>
      <c r="AT801" s="211" t="s">
        <v>152</v>
      </c>
      <c r="AU801" s="211" t="s">
        <v>89</v>
      </c>
      <c r="AV801" s="13" t="s">
        <v>84</v>
      </c>
      <c r="AW801" s="13" t="s">
        <v>33</v>
      </c>
      <c r="AX801" s="13" t="s">
        <v>79</v>
      </c>
      <c r="AY801" s="211" t="s">
        <v>145</v>
      </c>
    </row>
    <row r="802" spans="2:51" s="14" customFormat="1" ht="10.2">
      <c r="B802" s="212"/>
      <c r="C802" s="213"/>
      <c r="D802" s="203" t="s">
        <v>152</v>
      </c>
      <c r="E802" s="214" t="s">
        <v>1</v>
      </c>
      <c r="F802" s="215" t="s">
        <v>1009</v>
      </c>
      <c r="G802" s="213"/>
      <c r="H802" s="216">
        <v>14.706</v>
      </c>
      <c r="I802" s="217"/>
      <c r="J802" s="213"/>
      <c r="K802" s="213"/>
      <c r="L802" s="218"/>
      <c r="M802" s="219"/>
      <c r="N802" s="220"/>
      <c r="O802" s="220"/>
      <c r="P802" s="220"/>
      <c r="Q802" s="220"/>
      <c r="R802" s="220"/>
      <c r="S802" s="220"/>
      <c r="T802" s="221"/>
      <c r="AT802" s="222" t="s">
        <v>152</v>
      </c>
      <c r="AU802" s="222" t="s">
        <v>89</v>
      </c>
      <c r="AV802" s="14" t="s">
        <v>89</v>
      </c>
      <c r="AW802" s="14" t="s">
        <v>33</v>
      </c>
      <c r="AX802" s="14" t="s">
        <v>79</v>
      </c>
      <c r="AY802" s="222" t="s">
        <v>145</v>
      </c>
    </row>
    <row r="803" spans="2:51" s="15" customFormat="1" ht="10.2">
      <c r="B803" s="223"/>
      <c r="C803" s="224"/>
      <c r="D803" s="203" t="s">
        <v>152</v>
      </c>
      <c r="E803" s="225" t="s">
        <v>1</v>
      </c>
      <c r="F803" s="226" t="s">
        <v>156</v>
      </c>
      <c r="G803" s="224"/>
      <c r="H803" s="227">
        <v>14.706</v>
      </c>
      <c r="I803" s="228"/>
      <c r="J803" s="224"/>
      <c r="K803" s="224"/>
      <c r="L803" s="229"/>
      <c r="M803" s="230"/>
      <c r="N803" s="231"/>
      <c r="O803" s="231"/>
      <c r="P803" s="231"/>
      <c r="Q803" s="231"/>
      <c r="R803" s="231"/>
      <c r="S803" s="231"/>
      <c r="T803" s="232"/>
      <c r="AT803" s="233" t="s">
        <v>152</v>
      </c>
      <c r="AU803" s="233" t="s">
        <v>89</v>
      </c>
      <c r="AV803" s="15" t="s">
        <v>96</v>
      </c>
      <c r="AW803" s="15" t="s">
        <v>33</v>
      </c>
      <c r="AX803" s="15" t="s">
        <v>84</v>
      </c>
      <c r="AY803" s="233" t="s">
        <v>145</v>
      </c>
    </row>
    <row r="804" spans="1:65" s="2" customFormat="1" ht="24.15" customHeight="1">
      <c r="A804" s="34"/>
      <c r="B804" s="35"/>
      <c r="C804" s="187" t="s">
        <v>1010</v>
      </c>
      <c r="D804" s="187" t="s">
        <v>147</v>
      </c>
      <c r="E804" s="188" t="s">
        <v>1011</v>
      </c>
      <c r="F804" s="189" t="s">
        <v>1012</v>
      </c>
      <c r="G804" s="190" t="s">
        <v>150</v>
      </c>
      <c r="H804" s="191">
        <v>31.675</v>
      </c>
      <c r="I804" s="192"/>
      <c r="J804" s="193">
        <f>ROUND(I804*H804,2)</f>
        <v>0</v>
      </c>
      <c r="K804" s="194"/>
      <c r="L804" s="39"/>
      <c r="M804" s="195" t="s">
        <v>1</v>
      </c>
      <c r="N804" s="196" t="s">
        <v>44</v>
      </c>
      <c r="O804" s="71"/>
      <c r="P804" s="197">
        <f>O804*H804</f>
        <v>0</v>
      </c>
      <c r="Q804" s="197">
        <v>0</v>
      </c>
      <c r="R804" s="197">
        <f>Q804*H804</f>
        <v>0</v>
      </c>
      <c r="S804" s="197">
        <v>2.27</v>
      </c>
      <c r="T804" s="198">
        <f>S804*H804</f>
        <v>71.90225</v>
      </c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R804" s="199" t="s">
        <v>96</v>
      </c>
      <c r="AT804" s="199" t="s">
        <v>147</v>
      </c>
      <c r="AU804" s="199" t="s">
        <v>89</v>
      </c>
      <c r="AY804" s="17" t="s">
        <v>145</v>
      </c>
      <c r="BE804" s="200">
        <f>IF(N804="základní",J804,0)</f>
        <v>0</v>
      </c>
      <c r="BF804" s="200">
        <f>IF(N804="snížená",J804,0)</f>
        <v>0</v>
      </c>
      <c r="BG804" s="200">
        <f>IF(N804="zákl. přenesená",J804,0)</f>
        <v>0</v>
      </c>
      <c r="BH804" s="200">
        <f>IF(N804="sníž. přenesená",J804,0)</f>
        <v>0</v>
      </c>
      <c r="BI804" s="200">
        <f>IF(N804="nulová",J804,0)</f>
        <v>0</v>
      </c>
      <c r="BJ804" s="17" t="s">
        <v>84</v>
      </c>
      <c r="BK804" s="200">
        <f>ROUND(I804*H804,2)</f>
        <v>0</v>
      </c>
      <c r="BL804" s="17" t="s">
        <v>96</v>
      </c>
      <c r="BM804" s="199" t="s">
        <v>1013</v>
      </c>
    </row>
    <row r="805" spans="2:51" s="13" customFormat="1" ht="10.2">
      <c r="B805" s="201"/>
      <c r="C805" s="202"/>
      <c r="D805" s="203" t="s">
        <v>152</v>
      </c>
      <c r="E805" s="204" t="s">
        <v>1</v>
      </c>
      <c r="F805" s="205" t="s">
        <v>1008</v>
      </c>
      <c r="G805" s="202"/>
      <c r="H805" s="204" t="s">
        <v>1</v>
      </c>
      <c r="I805" s="206"/>
      <c r="J805" s="202"/>
      <c r="K805" s="202"/>
      <c r="L805" s="207"/>
      <c r="M805" s="208"/>
      <c r="N805" s="209"/>
      <c r="O805" s="209"/>
      <c r="P805" s="209"/>
      <c r="Q805" s="209"/>
      <c r="R805" s="209"/>
      <c r="S805" s="209"/>
      <c r="T805" s="210"/>
      <c r="AT805" s="211" t="s">
        <v>152</v>
      </c>
      <c r="AU805" s="211" t="s">
        <v>89</v>
      </c>
      <c r="AV805" s="13" t="s">
        <v>84</v>
      </c>
      <c r="AW805" s="13" t="s">
        <v>33</v>
      </c>
      <c r="AX805" s="13" t="s">
        <v>79</v>
      </c>
      <c r="AY805" s="211" t="s">
        <v>145</v>
      </c>
    </row>
    <row r="806" spans="2:51" s="14" customFormat="1" ht="10.2">
      <c r="B806" s="212"/>
      <c r="C806" s="213"/>
      <c r="D806" s="203" t="s">
        <v>152</v>
      </c>
      <c r="E806" s="214" t="s">
        <v>1</v>
      </c>
      <c r="F806" s="215" t="s">
        <v>1014</v>
      </c>
      <c r="G806" s="213"/>
      <c r="H806" s="216">
        <v>31.675</v>
      </c>
      <c r="I806" s="217"/>
      <c r="J806" s="213"/>
      <c r="K806" s="213"/>
      <c r="L806" s="218"/>
      <c r="M806" s="219"/>
      <c r="N806" s="220"/>
      <c r="O806" s="220"/>
      <c r="P806" s="220"/>
      <c r="Q806" s="220"/>
      <c r="R806" s="220"/>
      <c r="S806" s="220"/>
      <c r="T806" s="221"/>
      <c r="AT806" s="222" t="s">
        <v>152</v>
      </c>
      <c r="AU806" s="222" t="s">
        <v>89</v>
      </c>
      <c r="AV806" s="14" t="s">
        <v>89</v>
      </c>
      <c r="AW806" s="14" t="s">
        <v>33</v>
      </c>
      <c r="AX806" s="14" t="s">
        <v>79</v>
      </c>
      <c r="AY806" s="222" t="s">
        <v>145</v>
      </c>
    </row>
    <row r="807" spans="2:51" s="15" customFormat="1" ht="10.2">
      <c r="B807" s="223"/>
      <c r="C807" s="224"/>
      <c r="D807" s="203" t="s">
        <v>152</v>
      </c>
      <c r="E807" s="225" t="s">
        <v>1</v>
      </c>
      <c r="F807" s="226" t="s">
        <v>156</v>
      </c>
      <c r="G807" s="224"/>
      <c r="H807" s="227">
        <v>31.675</v>
      </c>
      <c r="I807" s="228"/>
      <c r="J807" s="224"/>
      <c r="K807" s="224"/>
      <c r="L807" s="229"/>
      <c r="M807" s="230"/>
      <c r="N807" s="231"/>
      <c r="O807" s="231"/>
      <c r="P807" s="231"/>
      <c r="Q807" s="231"/>
      <c r="R807" s="231"/>
      <c r="S807" s="231"/>
      <c r="T807" s="232"/>
      <c r="AT807" s="233" t="s">
        <v>152</v>
      </c>
      <c r="AU807" s="233" t="s">
        <v>89</v>
      </c>
      <c r="AV807" s="15" t="s">
        <v>96</v>
      </c>
      <c r="AW807" s="15" t="s">
        <v>33</v>
      </c>
      <c r="AX807" s="15" t="s">
        <v>84</v>
      </c>
      <c r="AY807" s="233" t="s">
        <v>145</v>
      </c>
    </row>
    <row r="808" spans="1:65" s="2" customFormat="1" ht="24.15" customHeight="1">
      <c r="A808" s="34"/>
      <c r="B808" s="35"/>
      <c r="C808" s="187" t="s">
        <v>1015</v>
      </c>
      <c r="D808" s="187" t="s">
        <v>147</v>
      </c>
      <c r="E808" s="188" t="s">
        <v>1016</v>
      </c>
      <c r="F808" s="189" t="s">
        <v>1017</v>
      </c>
      <c r="G808" s="190" t="s">
        <v>337</v>
      </c>
      <c r="H808" s="191">
        <v>17</v>
      </c>
      <c r="I808" s="192"/>
      <c r="J808" s="193">
        <f>ROUND(I808*H808,2)</f>
        <v>0</v>
      </c>
      <c r="K808" s="194"/>
      <c r="L808" s="39"/>
      <c r="M808" s="195" t="s">
        <v>1</v>
      </c>
      <c r="N808" s="196" t="s">
        <v>44</v>
      </c>
      <c r="O808" s="71"/>
      <c r="P808" s="197">
        <f>O808*H808</f>
        <v>0</v>
      </c>
      <c r="Q808" s="197">
        <v>0</v>
      </c>
      <c r="R808" s="197">
        <f>Q808*H808</f>
        <v>0</v>
      </c>
      <c r="S808" s="197">
        <v>0.06</v>
      </c>
      <c r="T808" s="198">
        <f>S808*H808</f>
        <v>1.02</v>
      </c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R808" s="199" t="s">
        <v>96</v>
      </c>
      <c r="AT808" s="199" t="s">
        <v>147</v>
      </c>
      <c r="AU808" s="199" t="s">
        <v>89</v>
      </c>
      <c r="AY808" s="17" t="s">
        <v>145</v>
      </c>
      <c r="BE808" s="200">
        <f>IF(N808="základní",J808,0)</f>
        <v>0</v>
      </c>
      <c r="BF808" s="200">
        <f>IF(N808="snížená",J808,0)</f>
        <v>0</v>
      </c>
      <c r="BG808" s="200">
        <f>IF(N808="zákl. přenesená",J808,0)</f>
        <v>0</v>
      </c>
      <c r="BH808" s="200">
        <f>IF(N808="sníž. přenesená",J808,0)</f>
        <v>0</v>
      </c>
      <c r="BI808" s="200">
        <f>IF(N808="nulová",J808,0)</f>
        <v>0</v>
      </c>
      <c r="BJ808" s="17" t="s">
        <v>84</v>
      </c>
      <c r="BK808" s="200">
        <f>ROUND(I808*H808,2)</f>
        <v>0</v>
      </c>
      <c r="BL808" s="17" t="s">
        <v>96</v>
      </c>
      <c r="BM808" s="199" t="s">
        <v>1018</v>
      </c>
    </row>
    <row r="809" spans="2:51" s="14" customFormat="1" ht="10.2">
      <c r="B809" s="212"/>
      <c r="C809" s="213"/>
      <c r="D809" s="203" t="s">
        <v>152</v>
      </c>
      <c r="E809" s="214" t="s">
        <v>1</v>
      </c>
      <c r="F809" s="215" t="s">
        <v>1019</v>
      </c>
      <c r="G809" s="213"/>
      <c r="H809" s="216">
        <v>17</v>
      </c>
      <c r="I809" s="217"/>
      <c r="J809" s="213"/>
      <c r="K809" s="213"/>
      <c r="L809" s="218"/>
      <c r="M809" s="219"/>
      <c r="N809" s="220"/>
      <c r="O809" s="220"/>
      <c r="P809" s="220"/>
      <c r="Q809" s="220"/>
      <c r="R809" s="220"/>
      <c r="S809" s="220"/>
      <c r="T809" s="221"/>
      <c r="AT809" s="222" t="s">
        <v>152</v>
      </c>
      <c r="AU809" s="222" t="s">
        <v>89</v>
      </c>
      <c r="AV809" s="14" t="s">
        <v>89</v>
      </c>
      <c r="AW809" s="14" t="s">
        <v>33</v>
      </c>
      <c r="AX809" s="14" t="s">
        <v>79</v>
      </c>
      <c r="AY809" s="222" t="s">
        <v>145</v>
      </c>
    </row>
    <row r="810" spans="2:51" s="15" customFormat="1" ht="10.2">
      <c r="B810" s="223"/>
      <c r="C810" s="224"/>
      <c r="D810" s="203" t="s">
        <v>152</v>
      </c>
      <c r="E810" s="225" t="s">
        <v>1</v>
      </c>
      <c r="F810" s="226" t="s">
        <v>156</v>
      </c>
      <c r="G810" s="224"/>
      <c r="H810" s="227">
        <v>17</v>
      </c>
      <c r="I810" s="228"/>
      <c r="J810" s="224"/>
      <c r="K810" s="224"/>
      <c r="L810" s="229"/>
      <c r="M810" s="230"/>
      <c r="N810" s="231"/>
      <c r="O810" s="231"/>
      <c r="P810" s="231"/>
      <c r="Q810" s="231"/>
      <c r="R810" s="231"/>
      <c r="S810" s="231"/>
      <c r="T810" s="232"/>
      <c r="AT810" s="233" t="s">
        <v>152</v>
      </c>
      <c r="AU810" s="233" t="s">
        <v>89</v>
      </c>
      <c r="AV810" s="15" t="s">
        <v>96</v>
      </c>
      <c r="AW810" s="15" t="s">
        <v>33</v>
      </c>
      <c r="AX810" s="15" t="s">
        <v>84</v>
      </c>
      <c r="AY810" s="233" t="s">
        <v>145</v>
      </c>
    </row>
    <row r="811" spans="1:65" s="2" customFormat="1" ht="21.75" customHeight="1">
      <c r="A811" s="34"/>
      <c r="B811" s="35"/>
      <c r="C811" s="187" t="s">
        <v>1020</v>
      </c>
      <c r="D811" s="187" t="s">
        <v>147</v>
      </c>
      <c r="E811" s="188" t="s">
        <v>1021</v>
      </c>
      <c r="F811" s="189" t="s">
        <v>1022</v>
      </c>
      <c r="G811" s="190" t="s">
        <v>688</v>
      </c>
      <c r="H811" s="191">
        <v>1</v>
      </c>
      <c r="I811" s="192"/>
      <c r="J811" s="193">
        <f>ROUND(I811*H811,2)</f>
        <v>0</v>
      </c>
      <c r="K811" s="194"/>
      <c r="L811" s="39"/>
      <c r="M811" s="195" t="s">
        <v>1</v>
      </c>
      <c r="N811" s="196" t="s">
        <v>44</v>
      </c>
      <c r="O811" s="71"/>
      <c r="P811" s="197">
        <f>O811*H811</f>
        <v>0</v>
      </c>
      <c r="Q811" s="197">
        <v>0</v>
      </c>
      <c r="R811" s="197">
        <f>Q811*H811</f>
        <v>0</v>
      </c>
      <c r="S811" s="197">
        <v>0.285</v>
      </c>
      <c r="T811" s="198">
        <f>S811*H811</f>
        <v>0.285</v>
      </c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R811" s="199" t="s">
        <v>96</v>
      </c>
      <c r="AT811" s="199" t="s">
        <v>147</v>
      </c>
      <c r="AU811" s="199" t="s">
        <v>89</v>
      </c>
      <c r="AY811" s="17" t="s">
        <v>145</v>
      </c>
      <c r="BE811" s="200">
        <f>IF(N811="základní",J811,0)</f>
        <v>0</v>
      </c>
      <c r="BF811" s="200">
        <f>IF(N811="snížená",J811,0)</f>
        <v>0</v>
      </c>
      <c r="BG811" s="200">
        <f>IF(N811="zákl. přenesená",J811,0)</f>
        <v>0</v>
      </c>
      <c r="BH811" s="200">
        <f>IF(N811="sníž. přenesená",J811,0)</f>
        <v>0</v>
      </c>
      <c r="BI811" s="200">
        <f>IF(N811="nulová",J811,0)</f>
        <v>0</v>
      </c>
      <c r="BJ811" s="17" t="s">
        <v>84</v>
      </c>
      <c r="BK811" s="200">
        <f>ROUND(I811*H811,2)</f>
        <v>0</v>
      </c>
      <c r="BL811" s="17" t="s">
        <v>96</v>
      </c>
      <c r="BM811" s="199" t="s">
        <v>1023</v>
      </c>
    </row>
    <row r="812" spans="2:51" s="14" customFormat="1" ht="10.2">
      <c r="B812" s="212"/>
      <c r="C812" s="213"/>
      <c r="D812" s="203" t="s">
        <v>152</v>
      </c>
      <c r="E812" s="214" t="s">
        <v>1</v>
      </c>
      <c r="F812" s="215" t="s">
        <v>960</v>
      </c>
      <c r="G812" s="213"/>
      <c r="H812" s="216">
        <v>1</v>
      </c>
      <c r="I812" s="217"/>
      <c r="J812" s="213"/>
      <c r="K812" s="213"/>
      <c r="L812" s="218"/>
      <c r="M812" s="219"/>
      <c r="N812" s="220"/>
      <c r="O812" s="220"/>
      <c r="P812" s="220"/>
      <c r="Q812" s="220"/>
      <c r="R812" s="220"/>
      <c r="S812" s="220"/>
      <c r="T812" s="221"/>
      <c r="AT812" s="222" t="s">
        <v>152</v>
      </c>
      <c r="AU812" s="222" t="s">
        <v>89</v>
      </c>
      <c r="AV812" s="14" t="s">
        <v>89</v>
      </c>
      <c r="AW812" s="14" t="s">
        <v>33</v>
      </c>
      <c r="AX812" s="14" t="s">
        <v>79</v>
      </c>
      <c r="AY812" s="222" t="s">
        <v>145</v>
      </c>
    </row>
    <row r="813" spans="2:51" s="15" customFormat="1" ht="10.2">
      <c r="B813" s="223"/>
      <c r="C813" s="224"/>
      <c r="D813" s="203" t="s">
        <v>152</v>
      </c>
      <c r="E813" s="225" t="s">
        <v>1</v>
      </c>
      <c r="F813" s="226" t="s">
        <v>156</v>
      </c>
      <c r="G813" s="224"/>
      <c r="H813" s="227">
        <v>1</v>
      </c>
      <c r="I813" s="228"/>
      <c r="J813" s="224"/>
      <c r="K813" s="224"/>
      <c r="L813" s="229"/>
      <c r="M813" s="230"/>
      <c r="N813" s="231"/>
      <c r="O813" s="231"/>
      <c r="P813" s="231"/>
      <c r="Q813" s="231"/>
      <c r="R813" s="231"/>
      <c r="S813" s="231"/>
      <c r="T813" s="232"/>
      <c r="AT813" s="233" t="s">
        <v>152</v>
      </c>
      <c r="AU813" s="233" t="s">
        <v>89</v>
      </c>
      <c r="AV813" s="15" t="s">
        <v>96</v>
      </c>
      <c r="AW813" s="15" t="s">
        <v>33</v>
      </c>
      <c r="AX813" s="15" t="s">
        <v>84</v>
      </c>
      <c r="AY813" s="233" t="s">
        <v>145</v>
      </c>
    </row>
    <row r="814" spans="1:65" s="2" customFormat="1" ht="24.15" customHeight="1">
      <c r="A814" s="34"/>
      <c r="B814" s="35"/>
      <c r="C814" s="187" t="s">
        <v>1024</v>
      </c>
      <c r="D814" s="187" t="s">
        <v>147</v>
      </c>
      <c r="E814" s="188" t="s">
        <v>1025</v>
      </c>
      <c r="F814" s="189" t="s">
        <v>1026</v>
      </c>
      <c r="G814" s="190" t="s">
        <v>688</v>
      </c>
      <c r="H814" s="191">
        <v>2</v>
      </c>
      <c r="I814" s="192"/>
      <c r="J814" s="193">
        <f>ROUND(I814*H814,2)</f>
        <v>0</v>
      </c>
      <c r="K814" s="194"/>
      <c r="L814" s="39"/>
      <c r="M814" s="195" t="s">
        <v>1</v>
      </c>
      <c r="N814" s="196" t="s">
        <v>44</v>
      </c>
      <c r="O814" s="71"/>
      <c r="P814" s="197">
        <f>O814*H814</f>
        <v>0</v>
      </c>
      <c r="Q814" s="197">
        <v>0</v>
      </c>
      <c r="R814" s="197">
        <f>Q814*H814</f>
        <v>0</v>
      </c>
      <c r="S814" s="197">
        <v>0.054</v>
      </c>
      <c r="T814" s="198">
        <f>S814*H814</f>
        <v>0.108</v>
      </c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R814" s="199" t="s">
        <v>96</v>
      </c>
      <c r="AT814" s="199" t="s">
        <v>147</v>
      </c>
      <c r="AU814" s="199" t="s">
        <v>89</v>
      </c>
      <c r="AY814" s="17" t="s">
        <v>145</v>
      </c>
      <c r="BE814" s="200">
        <f>IF(N814="základní",J814,0)</f>
        <v>0</v>
      </c>
      <c r="BF814" s="200">
        <f>IF(N814="snížená",J814,0)</f>
        <v>0</v>
      </c>
      <c r="BG814" s="200">
        <f>IF(N814="zákl. přenesená",J814,0)</f>
        <v>0</v>
      </c>
      <c r="BH814" s="200">
        <f>IF(N814="sníž. přenesená",J814,0)</f>
        <v>0</v>
      </c>
      <c r="BI814" s="200">
        <f>IF(N814="nulová",J814,0)</f>
        <v>0</v>
      </c>
      <c r="BJ814" s="17" t="s">
        <v>84</v>
      </c>
      <c r="BK814" s="200">
        <f>ROUND(I814*H814,2)</f>
        <v>0</v>
      </c>
      <c r="BL814" s="17" t="s">
        <v>96</v>
      </c>
      <c r="BM814" s="199" t="s">
        <v>1027</v>
      </c>
    </row>
    <row r="815" spans="2:51" s="14" customFormat="1" ht="10.2">
      <c r="B815" s="212"/>
      <c r="C815" s="213"/>
      <c r="D815" s="203" t="s">
        <v>152</v>
      </c>
      <c r="E815" s="214" t="s">
        <v>1</v>
      </c>
      <c r="F815" s="215" t="s">
        <v>1028</v>
      </c>
      <c r="G815" s="213"/>
      <c r="H815" s="216">
        <v>2</v>
      </c>
      <c r="I815" s="217"/>
      <c r="J815" s="213"/>
      <c r="K815" s="213"/>
      <c r="L815" s="218"/>
      <c r="M815" s="219"/>
      <c r="N815" s="220"/>
      <c r="O815" s="220"/>
      <c r="P815" s="220"/>
      <c r="Q815" s="220"/>
      <c r="R815" s="220"/>
      <c r="S815" s="220"/>
      <c r="T815" s="221"/>
      <c r="AT815" s="222" t="s">
        <v>152</v>
      </c>
      <c r="AU815" s="222" t="s">
        <v>89</v>
      </c>
      <c r="AV815" s="14" t="s">
        <v>89</v>
      </c>
      <c r="AW815" s="14" t="s">
        <v>33</v>
      </c>
      <c r="AX815" s="14" t="s">
        <v>79</v>
      </c>
      <c r="AY815" s="222" t="s">
        <v>145</v>
      </c>
    </row>
    <row r="816" spans="2:51" s="15" customFormat="1" ht="10.2">
      <c r="B816" s="223"/>
      <c r="C816" s="224"/>
      <c r="D816" s="203" t="s">
        <v>152</v>
      </c>
      <c r="E816" s="225" t="s">
        <v>1</v>
      </c>
      <c r="F816" s="226" t="s">
        <v>156</v>
      </c>
      <c r="G816" s="224"/>
      <c r="H816" s="227">
        <v>2</v>
      </c>
      <c r="I816" s="228"/>
      <c r="J816" s="224"/>
      <c r="K816" s="224"/>
      <c r="L816" s="229"/>
      <c r="M816" s="230"/>
      <c r="N816" s="231"/>
      <c r="O816" s="231"/>
      <c r="P816" s="231"/>
      <c r="Q816" s="231"/>
      <c r="R816" s="231"/>
      <c r="S816" s="231"/>
      <c r="T816" s="232"/>
      <c r="AT816" s="233" t="s">
        <v>152</v>
      </c>
      <c r="AU816" s="233" t="s">
        <v>89</v>
      </c>
      <c r="AV816" s="15" t="s">
        <v>96</v>
      </c>
      <c r="AW816" s="15" t="s">
        <v>33</v>
      </c>
      <c r="AX816" s="15" t="s">
        <v>84</v>
      </c>
      <c r="AY816" s="233" t="s">
        <v>145</v>
      </c>
    </row>
    <row r="817" spans="1:65" s="2" customFormat="1" ht="33" customHeight="1">
      <c r="A817" s="34"/>
      <c r="B817" s="35"/>
      <c r="C817" s="187" t="s">
        <v>1029</v>
      </c>
      <c r="D817" s="187" t="s">
        <v>147</v>
      </c>
      <c r="E817" s="188" t="s">
        <v>1030</v>
      </c>
      <c r="F817" s="189" t="s">
        <v>1031</v>
      </c>
      <c r="G817" s="190" t="s">
        <v>150</v>
      </c>
      <c r="H817" s="191">
        <v>0.4</v>
      </c>
      <c r="I817" s="192"/>
      <c r="J817" s="193">
        <f>ROUND(I817*H817,2)</f>
        <v>0</v>
      </c>
      <c r="K817" s="194"/>
      <c r="L817" s="39"/>
      <c r="M817" s="195" t="s">
        <v>1</v>
      </c>
      <c r="N817" s="196" t="s">
        <v>44</v>
      </c>
      <c r="O817" s="71"/>
      <c r="P817" s="197">
        <f>O817*H817</f>
        <v>0</v>
      </c>
      <c r="Q817" s="197">
        <v>0</v>
      </c>
      <c r="R817" s="197">
        <f>Q817*H817</f>
        <v>0</v>
      </c>
      <c r="S817" s="197">
        <v>2.2</v>
      </c>
      <c r="T817" s="198">
        <f>S817*H817</f>
        <v>0.8800000000000001</v>
      </c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R817" s="199" t="s">
        <v>96</v>
      </c>
      <c r="AT817" s="199" t="s">
        <v>147</v>
      </c>
      <c r="AU817" s="199" t="s">
        <v>89</v>
      </c>
      <c r="AY817" s="17" t="s">
        <v>145</v>
      </c>
      <c r="BE817" s="200">
        <f>IF(N817="základní",J817,0)</f>
        <v>0</v>
      </c>
      <c r="BF817" s="200">
        <f>IF(N817="snížená",J817,0)</f>
        <v>0</v>
      </c>
      <c r="BG817" s="200">
        <f>IF(N817="zákl. přenesená",J817,0)</f>
        <v>0</v>
      </c>
      <c r="BH817" s="200">
        <f>IF(N817="sníž. přenesená",J817,0)</f>
        <v>0</v>
      </c>
      <c r="BI817" s="200">
        <f>IF(N817="nulová",J817,0)</f>
        <v>0</v>
      </c>
      <c r="BJ817" s="17" t="s">
        <v>84</v>
      </c>
      <c r="BK817" s="200">
        <f>ROUND(I817*H817,2)</f>
        <v>0</v>
      </c>
      <c r="BL817" s="17" t="s">
        <v>96</v>
      </c>
      <c r="BM817" s="199" t="s">
        <v>1032</v>
      </c>
    </row>
    <row r="818" spans="2:51" s="13" customFormat="1" ht="10.2">
      <c r="B818" s="201"/>
      <c r="C818" s="202"/>
      <c r="D818" s="203" t="s">
        <v>152</v>
      </c>
      <c r="E818" s="204" t="s">
        <v>1</v>
      </c>
      <c r="F818" s="205" t="s">
        <v>1008</v>
      </c>
      <c r="G818" s="202"/>
      <c r="H818" s="204" t="s">
        <v>1</v>
      </c>
      <c r="I818" s="206"/>
      <c r="J818" s="202"/>
      <c r="K818" s="202"/>
      <c r="L818" s="207"/>
      <c r="M818" s="208"/>
      <c r="N818" s="209"/>
      <c r="O818" s="209"/>
      <c r="P818" s="209"/>
      <c r="Q818" s="209"/>
      <c r="R818" s="209"/>
      <c r="S818" s="209"/>
      <c r="T818" s="210"/>
      <c r="AT818" s="211" t="s">
        <v>152</v>
      </c>
      <c r="AU818" s="211" t="s">
        <v>89</v>
      </c>
      <c r="AV818" s="13" t="s">
        <v>84</v>
      </c>
      <c r="AW818" s="13" t="s">
        <v>33</v>
      </c>
      <c r="AX818" s="13" t="s">
        <v>79</v>
      </c>
      <c r="AY818" s="211" t="s">
        <v>145</v>
      </c>
    </row>
    <row r="819" spans="2:51" s="14" customFormat="1" ht="10.2">
      <c r="B819" s="212"/>
      <c r="C819" s="213"/>
      <c r="D819" s="203" t="s">
        <v>152</v>
      </c>
      <c r="E819" s="214" t="s">
        <v>1</v>
      </c>
      <c r="F819" s="215" t="s">
        <v>1033</v>
      </c>
      <c r="G819" s="213"/>
      <c r="H819" s="216">
        <v>0.4</v>
      </c>
      <c r="I819" s="217"/>
      <c r="J819" s="213"/>
      <c r="K819" s="213"/>
      <c r="L819" s="218"/>
      <c r="M819" s="219"/>
      <c r="N819" s="220"/>
      <c r="O819" s="220"/>
      <c r="P819" s="220"/>
      <c r="Q819" s="220"/>
      <c r="R819" s="220"/>
      <c r="S819" s="220"/>
      <c r="T819" s="221"/>
      <c r="AT819" s="222" t="s">
        <v>152</v>
      </c>
      <c r="AU819" s="222" t="s">
        <v>89</v>
      </c>
      <c r="AV819" s="14" t="s">
        <v>89</v>
      </c>
      <c r="AW819" s="14" t="s">
        <v>33</v>
      </c>
      <c r="AX819" s="14" t="s">
        <v>79</v>
      </c>
      <c r="AY819" s="222" t="s">
        <v>145</v>
      </c>
    </row>
    <row r="820" spans="2:51" s="15" customFormat="1" ht="10.2">
      <c r="B820" s="223"/>
      <c r="C820" s="224"/>
      <c r="D820" s="203" t="s">
        <v>152</v>
      </c>
      <c r="E820" s="225" t="s">
        <v>1</v>
      </c>
      <c r="F820" s="226" t="s">
        <v>156</v>
      </c>
      <c r="G820" s="224"/>
      <c r="H820" s="227">
        <v>0.4</v>
      </c>
      <c r="I820" s="228"/>
      <c r="J820" s="224"/>
      <c r="K820" s="224"/>
      <c r="L820" s="229"/>
      <c r="M820" s="230"/>
      <c r="N820" s="231"/>
      <c r="O820" s="231"/>
      <c r="P820" s="231"/>
      <c r="Q820" s="231"/>
      <c r="R820" s="231"/>
      <c r="S820" s="231"/>
      <c r="T820" s="232"/>
      <c r="AT820" s="233" t="s">
        <v>152</v>
      </c>
      <c r="AU820" s="233" t="s">
        <v>89</v>
      </c>
      <c r="AV820" s="15" t="s">
        <v>96</v>
      </c>
      <c r="AW820" s="15" t="s">
        <v>33</v>
      </c>
      <c r="AX820" s="15" t="s">
        <v>84</v>
      </c>
      <c r="AY820" s="233" t="s">
        <v>145</v>
      </c>
    </row>
    <row r="821" spans="1:65" s="2" customFormat="1" ht="24.15" customHeight="1">
      <c r="A821" s="34"/>
      <c r="B821" s="35"/>
      <c r="C821" s="187" t="s">
        <v>1034</v>
      </c>
      <c r="D821" s="187" t="s">
        <v>147</v>
      </c>
      <c r="E821" s="188" t="s">
        <v>1035</v>
      </c>
      <c r="F821" s="189" t="s">
        <v>1036</v>
      </c>
      <c r="G821" s="190" t="s">
        <v>237</v>
      </c>
      <c r="H821" s="191">
        <v>440.592</v>
      </c>
      <c r="I821" s="192"/>
      <c r="J821" s="193">
        <f>ROUND(I821*H821,2)</f>
        <v>0</v>
      </c>
      <c r="K821" s="194"/>
      <c r="L821" s="39"/>
      <c r="M821" s="195" t="s">
        <v>1</v>
      </c>
      <c r="N821" s="196" t="s">
        <v>44</v>
      </c>
      <c r="O821" s="71"/>
      <c r="P821" s="197">
        <f>O821*H821</f>
        <v>0</v>
      </c>
      <c r="Q821" s="197">
        <v>0</v>
      </c>
      <c r="R821" s="197">
        <f>Q821*H821</f>
        <v>0</v>
      </c>
      <c r="S821" s="197">
        <v>0</v>
      </c>
      <c r="T821" s="198">
        <f>S821*H821</f>
        <v>0</v>
      </c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R821" s="199" t="s">
        <v>96</v>
      </c>
      <c r="AT821" s="199" t="s">
        <v>147</v>
      </c>
      <c r="AU821" s="199" t="s">
        <v>89</v>
      </c>
      <c r="AY821" s="17" t="s">
        <v>145</v>
      </c>
      <c r="BE821" s="200">
        <f>IF(N821="základní",J821,0)</f>
        <v>0</v>
      </c>
      <c r="BF821" s="200">
        <f>IF(N821="snížená",J821,0)</f>
        <v>0</v>
      </c>
      <c r="BG821" s="200">
        <f>IF(N821="zákl. přenesená",J821,0)</f>
        <v>0</v>
      </c>
      <c r="BH821" s="200">
        <f>IF(N821="sníž. přenesená",J821,0)</f>
        <v>0</v>
      </c>
      <c r="BI821" s="200">
        <f>IF(N821="nulová",J821,0)</f>
        <v>0</v>
      </c>
      <c r="BJ821" s="17" t="s">
        <v>84</v>
      </c>
      <c r="BK821" s="200">
        <f>ROUND(I821*H821,2)</f>
        <v>0</v>
      </c>
      <c r="BL821" s="17" t="s">
        <v>96</v>
      </c>
      <c r="BM821" s="199" t="s">
        <v>1037</v>
      </c>
    </row>
    <row r="822" spans="2:51" s="14" customFormat="1" ht="10.2">
      <c r="B822" s="212"/>
      <c r="C822" s="213"/>
      <c r="D822" s="203" t="s">
        <v>152</v>
      </c>
      <c r="E822" s="214" t="s">
        <v>1</v>
      </c>
      <c r="F822" s="215" t="s">
        <v>1038</v>
      </c>
      <c r="G822" s="213"/>
      <c r="H822" s="216">
        <v>440.592</v>
      </c>
      <c r="I822" s="217"/>
      <c r="J822" s="213"/>
      <c r="K822" s="213"/>
      <c r="L822" s="218"/>
      <c r="M822" s="219"/>
      <c r="N822" s="220"/>
      <c r="O822" s="220"/>
      <c r="P822" s="220"/>
      <c r="Q822" s="220"/>
      <c r="R822" s="220"/>
      <c r="S822" s="220"/>
      <c r="T822" s="221"/>
      <c r="AT822" s="222" t="s">
        <v>152</v>
      </c>
      <c r="AU822" s="222" t="s">
        <v>89</v>
      </c>
      <c r="AV822" s="14" t="s">
        <v>89</v>
      </c>
      <c r="AW822" s="14" t="s">
        <v>33</v>
      </c>
      <c r="AX822" s="14" t="s">
        <v>79</v>
      </c>
      <c r="AY822" s="222" t="s">
        <v>145</v>
      </c>
    </row>
    <row r="823" spans="2:51" s="15" customFormat="1" ht="10.2">
      <c r="B823" s="223"/>
      <c r="C823" s="224"/>
      <c r="D823" s="203" t="s">
        <v>152</v>
      </c>
      <c r="E823" s="225" t="s">
        <v>1</v>
      </c>
      <c r="F823" s="226" t="s">
        <v>156</v>
      </c>
      <c r="G823" s="224"/>
      <c r="H823" s="227">
        <v>440.592</v>
      </c>
      <c r="I823" s="228"/>
      <c r="J823" s="224"/>
      <c r="K823" s="224"/>
      <c r="L823" s="229"/>
      <c r="M823" s="230"/>
      <c r="N823" s="231"/>
      <c r="O823" s="231"/>
      <c r="P823" s="231"/>
      <c r="Q823" s="231"/>
      <c r="R823" s="231"/>
      <c r="S823" s="231"/>
      <c r="T823" s="232"/>
      <c r="AT823" s="233" t="s">
        <v>152</v>
      </c>
      <c r="AU823" s="233" t="s">
        <v>89</v>
      </c>
      <c r="AV823" s="15" t="s">
        <v>96</v>
      </c>
      <c r="AW823" s="15" t="s">
        <v>33</v>
      </c>
      <c r="AX823" s="15" t="s">
        <v>84</v>
      </c>
      <c r="AY823" s="233" t="s">
        <v>145</v>
      </c>
    </row>
    <row r="824" spans="1:65" s="2" customFormat="1" ht="24.15" customHeight="1">
      <c r="A824" s="34"/>
      <c r="B824" s="35"/>
      <c r="C824" s="187" t="s">
        <v>1039</v>
      </c>
      <c r="D824" s="187" t="s">
        <v>147</v>
      </c>
      <c r="E824" s="188" t="s">
        <v>1040</v>
      </c>
      <c r="F824" s="189" t="s">
        <v>1041</v>
      </c>
      <c r="G824" s="190" t="s">
        <v>237</v>
      </c>
      <c r="H824" s="191">
        <v>107.766</v>
      </c>
      <c r="I824" s="192"/>
      <c r="J824" s="193">
        <f>ROUND(I824*H824,2)</f>
        <v>0</v>
      </c>
      <c r="K824" s="194"/>
      <c r="L824" s="39"/>
      <c r="M824" s="195" t="s">
        <v>1</v>
      </c>
      <c r="N824" s="196" t="s">
        <v>44</v>
      </c>
      <c r="O824" s="71"/>
      <c r="P824" s="197">
        <f>O824*H824</f>
        <v>0</v>
      </c>
      <c r="Q824" s="197">
        <v>0</v>
      </c>
      <c r="R824" s="197">
        <f>Q824*H824</f>
        <v>0</v>
      </c>
      <c r="S824" s="197">
        <v>0</v>
      </c>
      <c r="T824" s="198">
        <f>S824*H824</f>
        <v>0</v>
      </c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R824" s="199" t="s">
        <v>96</v>
      </c>
      <c r="AT824" s="199" t="s">
        <v>147</v>
      </c>
      <c r="AU824" s="199" t="s">
        <v>89</v>
      </c>
      <c r="AY824" s="17" t="s">
        <v>145</v>
      </c>
      <c r="BE824" s="200">
        <f>IF(N824="základní",J824,0)</f>
        <v>0</v>
      </c>
      <c r="BF824" s="200">
        <f>IF(N824="snížená",J824,0)</f>
        <v>0</v>
      </c>
      <c r="BG824" s="200">
        <f>IF(N824="zákl. přenesená",J824,0)</f>
        <v>0</v>
      </c>
      <c r="BH824" s="200">
        <f>IF(N824="sníž. přenesená",J824,0)</f>
        <v>0</v>
      </c>
      <c r="BI824" s="200">
        <f>IF(N824="nulová",J824,0)</f>
        <v>0</v>
      </c>
      <c r="BJ824" s="17" t="s">
        <v>84</v>
      </c>
      <c r="BK824" s="200">
        <f>ROUND(I824*H824,2)</f>
        <v>0</v>
      </c>
      <c r="BL824" s="17" t="s">
        <v>96</v>
      </c>
      <c r="BM824" s="199" t="s">
        <v>1042</v>
      </c>
    </row>
    <row r="825" spans="2:51" s="14" customFormat="1" ht="10.2">
      <c r="B825" s="212"/>
      <c r="C825" s="213"/>
      <c r="D825" s="203" t="s">
        <v>152</v>
      </c>
      <c r="E825" s="214" t="s">
        <v>1</v>
      </c>
      <c r="F825" s="215" t="s">
        <v>1043</v>
      </c>
      <c r="G825" s="213"/>
      <c r="H825" s="216">
        <v>107.766</v>
      </c>
      <c r="I825" s="217"/>
      <c r="J825" s="213"/>
      <c r="K825" s="213"/>
      <c r="L825" s="218"/>
      <c r="M825" s="219"/>
      <c r="N825" s="220"/>
      <c r="O825" s="220"/>
      <c r="P825" s="220"/>
      <c r="Q825" s="220"/>
      <c r="R825" s="220"/>
      <c r="S825" s="220"/>
      <c r="T825" s="221"/>
      <c r="AT825" s="222" t="s">
        <v>152</v>
      </c>
      <c r="AU825" s="222" t="s">
        <v>89</v>
      </c>
      <c r="AV825" s="14" t="s">
        <v>89</v>
      </c>
      <c r="AW825" s="14" t="s">
        <v>33</v>
      </c>
      <c r="AX825" s="14" t="s">
        <v>79</v>
      </c>
      <c r="AY825" s="222" t="s">
        <v>145</v>
      </c>
    </row>
    <row r="826" spans="2:51" s="15" customFormat="1" ht="10.2">
      <c r="B826" s="223"/>
      <c r="C826" s="224"/>
      <c r="D826" s="203" t="s">
        <v>152</v>
      </c>
      <c r="E826" s="225" t="s">
        <v>1</v>
      </c>
      <c r="F826" s="226" t="s">
        <v>156</v>
      </c>
      <c r="G826" s="224"/>
      <c r="H826" s="227">
        <v>107.766</v>
      </c>
      <c r="I826" s="228"/>
      <c r="J826" s="224"/>
      <c r="K826" s="224"/>
      <c r="L826" s="229"/>
      <c r="M826" s="230"/>
      <c r="N826" s="231"/>
      <c r="O826" s="231"/>
      <c r="P826" s="231"/>
      <c r="Q826" s="231"/>
      <c r="R826" s="231"/>
      <c r="S826" s="231"/>
      <c r="T826" s="232"/>
      <c r="AT826" s="233" t="s">
        <v>152</v>
      </c>
      <c r="AU826" s="233" t="s">
        <v>89</v>
      </c>
      <c r="AV826" s="15" t="s">
        <v>96</v>
      </c>
      <c r="AW826" s="15" t="s">
        <v>33</v>
      </c>
      <c r="AX826" s="15" t="s">
        <v>84</v>
      </c>
      <c r="AY826" s="233" t="s">
        <v>145</v>
      </c>
    </row>
    <row r="827" spans="1:65" s="2" customFormat="1" ht="33" customHeight="1">
      <c r="A827" s="34"/>
      <c r="B827" s="35"/>
      <c r="C827" s="187" t="s">
        <v>1044</v>
      </c>
      <c r="D827" s="187" t="s">
        <v>147</v>
      </c>
      <c r="E827" s="188" t="s">
        <v>1045</v>
      </c>
      <c r="F827" s="189" t="s">
        <v>236</v>
      </c>
      <c r="G827" s="190" t="s">
        <v>237</v>
      </c>
      <c r="H827" s="191">
        <v>217.36</v>
      </c>
      <c r="I827" s="192"/>
      <c r="J827" s="193">
        <f>ROUND(I827*H827,2)</f>
        <v>0</v>
      </c>
      <c r="K827" s="194"/>
      <c r="L827" s="39"/>
      <c r="M827" s="195" t="s">
        <v>1</v>
      </c>
      <c r="N827" s="196" t="s">
        <v>44</v>
      </c>
      <c r="O827" s="71"/>
      <c r="P827" s="197">
        <f>O827*H827</f>
        <v>0</v>
      </c>
      <c r="Q827" s="197">
        <v>0</v>
      </c>
      <c r="R827" s="197">
        <f>Q827*H827</f>
        <v>0</v>
      </c>
      <c r="S827" s="197">
        <v>0</v>
      </c>
      <c r="T827" s="198">
        <f>S827*H827</f>
        <v>0</v>
      </c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R827" s="199" t="s">
        <v>96</v>
      </c>
      <c r="AT827" s="199" t="s">
        <v>147</v>
      </c>
      <c r="AU827" s="199" t="s">
        <v>89</v>
      </c>
      <c r="AY827" s="17" t="s">
        <v>145</v>
      </c>
      <c r="BE827" s="200">
        <f>IF(N827="základní",J827,0)</f>
        <v>0</v>
      </c>
      <c r="BF827" s="200">
        <f>IF(N827="snížená",J827,0)</f>
        <v>0</v>
      </c>
      <c r="BG827" s="200">
        <f>IF(N827="zákl. přenesená",J827,0)</f>
        <v>0</v>
      </c>
      <c r="BH827" s="200">
        <f>IF(N827="sníž. přenesená",J827,0)</f>
        <v>0</v>
      </c>
      <c r="BI827" s="200">
        <f>IF(N827="nulová",J827,0)</f>
        <v>0</v>
      </c>
      <c r="BJ827" s="17" t="s">
        <v>84</v>
      </c>
      <c r="BK827" s="200">
        <f>ROUND(I827*H827,2)</f>
        <v>0</v>
      </c>
      <c r="BL827" s="17" t="s">
        <v>96</v>
      </c>
      <c r="BM827" s="199" t="s">
        <v>1046</v>
      </c>
    </row>
    <row r="828" spans="2:51" s="14" customFormat="1" ht="10.2">
      <c r="B828" s="212"/>
      <c r="C828" s="213"/>
      <c r="D828" s="203" t="s">
        <v>152</v>
      </c>
      <c r="E828" s="214" t="s">
        <v>1</v>
      </c>
      <c r="F828" s="215" t="s">
        <v>1047</v>
      </c>
      <c r="G828" s="213"/>
      <c r="H828" s="216">
        <v>217.36</v>
      </c>
      <c r="I828" s="217"/>
      <c r="J828" s="213"/>
      <c r="K828" s="213"/>
      <c r="L828" s="218"/>
      <c r="M828" s="219"/>
      <c r="N828" s="220"/>
      <c r="O828" s="220"/>
      <c r="P828" s="220"/>
      <c r="Q828" s="220"/>
      <c r="R828" s="220"/>
      <c r="S828" s="220"/>
      <c r="T828" s="221"/>
      <c r="AT828" s="222" t="s">
        <v>152</v>
      </c>
      <c r="AU828" s="222" t="s">
        <v>89</v>
      </c>
      <c r="AV828" s="14" t="s">
        <v>89</v>
      </c>
      <c r="AW828" s="14" t="s">
        <v>33</v>
      </c>
      <c r="AX828" s="14" t="s">
        <v>79</v>
      </c>
      <c r="AY828" s="222" t="s">
        <v>145</v>
      </c>
    </row>
    <row r="829" spans="2:51" s="15" customFormat="1" ht="10.2">
      <c r="B829" s="223"/>
      <c r="C829" s="224"/>
      <c r="D829" s="203" t="s">
        <v>152</v>
      </c>
      <c r="E829" s="225" t="s">
        <v>1</v>
      </c>
      <c r="F829" s="226" t="s">
        <v>156</v>
      </c>
      <c r="G829" s="224"/>
      <c r="H829" s="227">
        <v>217.36</v>
      </c>
      <c r="I829" s="228"/>
      <c r="J829" s="224"/>
      <c r="K829" s="224"/>
      <c r="L829" s="229"/>
      <c r="M829" s="230"/>
      <c r="N829" s="231"/>
      <c r="O829" s="231"/>
      <c r="P829" s="231"/>
      <c r="Q829" s="231"/>
      <c r="R829" s="231"/>
      <c r="S829" s="231"/>
      <c r="T829" s="232"/>
      <c r="AT829" s="233" t="s">
        <v>152</v>
      </c>
      <c r="AU829" s="233" t="s">
        <v>89</v>
      </c>
      <c r="AV829" s="15" t="s">
        <v>96</v>
      </c>
      <c r="AW829" s="15" t="s">
        <v>33</v>
      </c>
      <c r="AX829" s="15" t="s">
        <v>84</v>
      </c>
      <c r="AY829" s="233" t="s">
        <v>145</v>
      </c>
    </row>
    <row r="830" spans="1:65" s="2" customFormat="1" ht="44.25" customHeight="1">
      <c r="A830" s="34"/>
      <c r="B830" s="35"/>
      <c r="C830" s="187" t="s">
        <v>1048</v>
      </c>
      <c r="D830" s="187" t="s">
        <v>147</v>
      </c>
      <c r="E830" s="188" t="s">
        <v>1049</v>
      </c>
      <c r="F830" s="189" t="s">
        <v>1050</v>
      </c>
      <c r="G830" s="190" t="s">
        <v>237</v>
      </c>
      <c r="H830" s="191">
        <v>223.232</v>
      </c>
      <c r="I830" s="192"/>
      <c r="J830" s="193">
        <f>ROUND(I830*H830,2)</f>
        <v>0</v>
      </c>
      <c r="K830" s="194"/>
      <c r="L830" s="39"/>
      <c r="M830" s="195" t="s">
        <v>1</v>
      </c>
      <c r="N830" s="196" t="s">
        <v>44</v>
      </c>
      <c r="O830" s="71"/>
      <c r="P830" s="197">
        <f>O830*H830</f>
        <v>0</v>
      </c>
      <c r="Q830" s="197">
        <v>0</v>
      </c>
      <c r="R830" s="197">
        <f>Q830*H830</f>
        <v>0</v>
      </c>
      <c r="S830" s="197">
        <v>0</v>
      </c>
      <c r="T830" s="198">
        <f>S830*H830</f>
        <v>0</v>
      </c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R830" s="199" t="s">
        <v>96</v>
      </c>
      <c r="AT830" s="199" t="s">
        <v>147</v>
      </c>
      <c r="AU830" s="199" t="s">
        <v>89</v>
      </c>
      <c r="AY830" s="17" t="s">
        <v>145</v>
      </c>
      <c r="BE830" s="200">
        <f>IF(N830="základní",J830,0)</f>
        <v>0</v>
      </c>
      <c r="BF830" s="200">
        <f>IF(N830="snížená",J830,0)</f>
        <v>0</v>
      </c>
      <c r="BG830" s="200">
        <f>IF(N830="zákl. přenesená",J830,0)</f>
        <v>0</v>
      </c>
      <c r="BH830" s="200">
        <f>IF(N830="sníž. přenesená",J830,0)</f>
        <v>0</v>
      </c>
      <c r="BI830" s="200">
        <f>IF(N830="nulová",J830,0)</f>
        <v>0</v>
      </c>
      <c r="BJ830" s="17" t="s">
        <v>84</v>
      </c>
      <c r="BK830" s="200">
        <f>ROUND(I830*H830,2)</f>
        <v>0</v>
      </c>
      <c r="BL830" s="17" t="s">
        <v>96</v>
      </c>
      <c r="BM830" s="199" t="s">
        <v>1051</v>
      </c>
    </row>
    <row r="831" spans="2:51" s="14" customFormat="1" ht="10.2">
      <c r="B831" s="212"/>
      <c r="C831" s="213"/>
      <c r="D831" s="203" t="s">
        <v>152</v>
      </c>
      <c r="E831" s="214" t="s">
        <v>1</v>
      </c>
      <c r="F831" s="215" t="s">
        <v>1052</v>
      </c>
      <c r="G831" s="213"/>
      <c r="H831" s="216">
        <v>223.232</v>
      </c>
      <c r="I831" s="217"/>
      <c r="J831" s="213"/>
      <c r="K831" s="213"/>
      <c r="L831" s="218"/>
      <c r="M831" s="219"/>
      <c r="N831" s="220"/>
      <c r="O831" s="220"/>
      <c r="P831" s="220"/>
      <c r="Q831" s="220"/>
      <c r="R831" s="220"/>
      <c r="S831" s="220"/>
      <c r="T831" s="221"/>
      <c r="AT831" s="222" t="s">
        <v>152</v>
      </c>
      <c r="AU831" s="222" t="s">
        <v>89</v>
      </c>
      <c r="AV831" s="14" t="s">
        <v>89</v>
      </c>
      <c r="AW831" s="14" t="s">
        <v>33</v>
      </c>
      <c r="AX831" s="14" t="s">
        <v>79</v>
      </c>
      <c r="AY831" s="222" t="s">
        <v>145</v>
      </c>
    </row>
    <row r="832" spans="2:51" s="15" customFormat="1" ht="10.2">
      <c r="B832" s="223"/>
      <c r="C832" s="224"/>
      <c r="D832" s="203" t="s">
        <v>152</v>
      </c>
      <c r="E832" s="225" t="s">
        <v>1</v>
      </c>
      <c r="F832" s="226" t="s">
        <v>156</v>
      </c>
      <c r="G832" s="224"/>
      <c r="H832" s="227">
        <v>223.232</v>
      </c>
      <c r="I832" s="228"/>
      <c r="J832" s="224"/>
      <c r="K832" s="224"/>
      <c r="L832" s="229"/>
      <c r="M832" s="230"/>
      <c r="N832" s="231"/>
      <c r="O832" s="231"/>
      <c r="P832" s="231"/>
      <c r="Q832" s="231"/>
      <c r="R832" s="231"/>
      <c r="S832" s="231"/>
      <c r="T832" s="232"/>
      <c r="AT832" s="233" t="s">
        <v>152</v>
      </c>
      <c r="AU832" s="233" t="s">
        <v>89</v>
      </c>
      <c r="AV832" s="15" t="s">
        <v>96</v>
      </c>
      <c r="AW832" s="15" t="s">
        <v>33</v>
      </c>
      <c r="AX832" s="15" t="s">
        <v>84</v>
      </c>
      <c r="AY832" s="233" t="s">
        <v>145</v>
      </c>
    </row>
    <row r="833" spans="1:65" s="2" customFormat="1" ht="44.25" customHeight="1">
      <c r="A833" s="34"/>
      <c r="B833" s="35"/>
      <c r="C833" s="187" t="s">
        <v>1053</v>
      </c>
      <c r="D833" s="187" t="s">
        <v>147</v>
      </c>
      <c r="E833" s="188" t="s">
        <v>1054</v>
      </c>
      <c r="F833" s="189" t="s">
        <v>1055</v>
      </c>
      <c r="G833" s="190" t="s">
        <v>237</v>
      </c>
      <c r="H833" s="191">
        <v>107.766</v>
      </c>
      <c r="I833" s="192"/>
      <c r="J833" s="193">
        <f>ROUND(I833*H833,2)</f>
        <v>0</v>
      </c>
      <c r="K833" s="194"/>
      <c r="L833" s="39"/>
      <c r="M833" s="195" t="s">
        <v>1</v>
      </c>
      <c r="N833" s="196" t="s">
        <v>44</v>
      </c>
      <c r="O833" s="71"/>
      <c r="P833" s="197">
        <f>O833*H833</f>
        <v>0</v>
      </c>
      <c r="Q833" s="197">
        <v>0</v>
      </c>
      <c r="R833" s="197">
        <f>Q833*H833</f>
        <v>0</v>
      </c>
      <c r="S833" s="197">
        <v>0</v>
      </c>
      <c r="T833" s="198">
        <f>S833*H833</f>
        <v>0</v>
      </c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R833" s="199" t="s">
        <v>96</v>
      </c>
      <c r="AT833" s="199" t="s">
        <v>147</v>
      </c>
      <c r="AU833" s="199" t="s">
        <v>89</v>
      </c>
      <c r="AY833" s="17" t="s">
        <v>145</v>
      </c>
      <c r="BE833" s="200">
        <f>IF(N833="základní",J833,0)</f>
        <v>0</v>
      </c>
      <c r="BF833" s="200">
        <f>IF(N833="snížená",J833,0)</f>
        <v>0</v>
      </c>
      <c r="BG833" s="200">
        <f>IF(N833="zákl. přenesená",J833,0)</f>
        <v>0</v>
      </c>
      <c r="BH833" s="200">
        <f>IF(N833="sníž. přenesená",J833,0)</f>
        <v>0</v>
      </c>
      <c r="BI833" s="200">
        <f>IF(N833="nulová",J833,0)</f>
        <v>0</v>
      </c>
      <c r="BJ833" s="17" t="s">
        <v>84</v>
      </c>
      <c r="BK833" s="200">
        <f>ROUND(I833*H833,2)</f>
        <v>0</v>
      </c>
      <c r="BL833" s="17" t="s">
        <v>96</v>
      </c>
      <c r="BM833" s="199" t="s">
        <v>1056</v>
      </c>
    </row>
    <row r="834" spans="2:51" s="14" customFormat="1" ht="10.2">
      <c r="B834" s="212"/>
      <c r="C834" s="213"/>
      <c r="D834" s="203" t="s">
        <v>152</v>
      </c>
      <c r="E834" s="214" t="s">
        <v>1</v>
      </c>
      <c r="F834" s="215" t="s">
        <v>1057</v>
      </c>
      <c r="G834" s="213"/>
      <c r="H834" s="216">
        <v>107.766</v>
      </c>
      <c r="I834" s="217"/>
      <c r="J834" s="213"/>
      <c r="K834" s="213"/>
      <c r="L834" s="218"/>
      <c r="M834" s="219"/>
      <c r="N834" s="220"/>
      <c r="O834" s="220"/>
      <c r="P834" s="220"/>
      <c r="Q834" s="220"/>
      <c r="R834" s="220"/>
      <c r="S834" s="220"/>
      <c r="T834" s="221"/>
      <c r="AT834" s="222" t="s">
        <v>152</v>
      </c>
      <c r="AU834" s="222" t="s">
        <v>89</v>
      </c>
      <c r="AV834" s="14" t="s">
        <v>89</v>
      </c>
      <c r="AW834" s="14" t="s">
        <v>33</v>
      </c>
      <c r="AX834" s="14" t="s">
        <v>79</v>
      </c>
      <c r="AY834" s="222" t="s">
        <v>145</v>
      </c>
    </row>
    <row r="835" spans="2:51" s="15" customFormat="1" ht="10.2">
      <c r="B835" s="223"/>
      <c r="C835" s="224"/>
      <c r="D835" s="203" t="s">
        <v>152</v>
      </c>
      <c r="E835" s="225" t="s">
        <v>1</v>
      </c>
      <c r="F835" s="226" t="s">
        <v>156</v>
      </c>
      <c r="G835" s="224"/>
      <c r="H835" s="227">
        <v>107.766</v>
      </c>
      <c r="I835" s="228"/>
      <c r="J835" s="224"/>
      <c r="K835" s="224"/>
      <c r="L835" s="229"/>
      <c r="M835" s="245"/>
      <c r="N835" s="246"/>
      <c r="O835" s="246"/>
      <c r="P835" s="246"/>
      <c r="Q835" s="246"/>
      <c r="R835" s="246"/>
      <c r="S835" s="246"/>
      <c r="T835" s="247"/>
      <c r="AT835" s="233" t="s">
        <v>152</v>
      </c>
      <c r="AU835" s="233" t="s">
        <v>89</v>
      </c>
      <c r="AV835" s="15" t="s">
        <v>96</v>
      </c>
      <c r="AW835" s="15" t="s">
        <v>33</v>
      </c>
      <c r="AX835" s="15" t="s">
        <v>84</v>
      </c>
      <c r="AY835" s="233" t="s">
        <v>145</v>
      </c>
    </row>
    <row r="836" spans="1:31" s="2" customFormat="1" ht="6.9" customHeight="1">
      <c r="A836" s="34"/>
      <c r="B836" s="54"/>
      <c r="C836" s="55"/>
      <c r="D836" s="55"/>
      <c r="E836" s="55"/>
      <c r="F836" s="55"/>
      <c r="G836" s="55"/>
      <c r="H836" s="55"/>
      <c r="I836" s="55"/>
      <c r="J836" s="55"/>
      <c r="K836" s="55"/>
      <c r="L836" s="39"/>
      <c r="M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</row>
  </sheetData>
  <sheetProtection algorithmName="SHA-512" hashValue="msq/IQCc9q3rW7b0+Q2FKDcPMW49wSDF+1ubpFvp9SChgKvpn/dyHNoO/ZnLAsEGt8Wr16Ey7szU0W0++rUzmQ==" saltValue="o9oDCwcpPDEPMGvu6UB7hRL2LqDI7ZwgNQH68biWU+8c2OZyZsMFu5hMrY8dCoFQ0/4qJPGo0V7ZEYqwbTnEqQ==" spinCount="100000" sheet="1" objects="1" scenarios="1" formatColumns="0" formatRows="0" autoFilter="0"/>
  <autoFilter ref="C134:K835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91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89</v>
      </c>
    </row>
    <row r="4" spans="2:46" s="1" customFormat="1" ht="24.9" customHeight="1">
      <c r="B4" s="20"/>
      <c r="D4" s="110" t="s">
        <v>103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II/180 Záluží-Stabilizace svahu silnice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104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1058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92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18. 1. 2024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">
        <v>30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26</v>
      </c>
      <c r="J21" s="113" t="s">
        <v>32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25</v>
      </c>
      <c r="J23" s="113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36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37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39</v>
      </c>
      <c r="E30" s="34"/>
      <c r="F30" s="34"/>
      <c r="G30" s="34"/>
      <c r="H30" s="34"/>
      <c r="I30" s="34"/>
      <c r="J30" s="120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41</v>
      </c>
      <c r="G32" s="34"/>
      <c r="H32" s="34"/>
      <c r="I32" s="121" t="s">
        <v>40</v>
      </c>
      <c r="J32" s="121" t="s">
        <v>42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43</v>
      </c>
      <c r="E33" s="112" t="s">
        <v>44</v>
      </c>
      <c r="F33" s="123">
        <f>ROUND((SUM(BE121:BE279)),2)</f>
        <v>0</v>
      </c>
      <c r="G33" s="34"/>
      <c r="H33" s="34"/>
      <c r="I33" s="124">
        <v>0.21</v>
      </c>
      <c r="J33" s="123">
        <f>ROUND(((SUM(BE121:BE279))*I33),2)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45</v>
      </c>
      <c r="F34" s="123">
        <f>ROUND((SUM(BF121:BF279)),2)</f>
        <v>0</v>
      </c>
      <c r="G34" s="34"/>
      <c r="H34" s="34"/>
      <c r="I34" s="124">
        <v>0.12</v>
      </c>
      <c r="J34" s="123">
        <f>ROUND(((SUM(BF121:BF279))*I34),2)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46</v>
      </c>
      <c r="F35" s="123">
        <f>ROUND((SUM(BG121:BG279)),2)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47</v>
      </c>
      <c r="F36" s="123">
        <f>ROUND((SUM(BH121:BH279)),2)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48</v>
      </c>
      <c r="F37" s="123">
        <f>ROUND((SUM(BI121:BI279)),2)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49</v>
      </c>
      <c r="E39" s="127"/>
      <c r="F39" s="127"/>
      <c r="G39" s="128" t="s">
        <v>50</v>
      </c>
      <c r="H39" s="129" t="s">
        <v>51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52</v>
      </c>
      <c r="E50" s="133"/>
      <c r="F50" s="133"/>
      <c r="G50" s="132" t="s">
        <v>53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54</v>
      </c>
      <c r="E61" s="135"/>
      <c r="F61" s="136" t="s">
        <v>55</v>
      </c>
      <c r="G61" s="134" t="s">
        <v>54</v>
      </c>
      <c r="H61" s="135"/>
      <c r="I61" s="135"/>
      <c r="J61" s="137" t="s">
        <v>55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56</v>
      </c>
      <c r="E65" s="138"/>
      <c r="F65" s="138"/>
      <c r="G65" s="132" t="s">
        <v>57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54</v>
      </c>
      <c r="E76" s="135"/>
      <c r="F76" s="136" t="s">
        <v>55</v>
      </c>
      <c r="G76" s="134" t="s">
        <v>54</v>
      </c>
      <c r="H76" s="135"/>
      <c r="I76" s="135"/>
      <c r="J76" s="137" t="s">
        <v>55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II/180 Záluží-Stabilizace svahu silnice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3" t="str">
        <f>E9</f>
        <v>2 - SO 310 Kanalizace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18. 1. 2024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40.05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>MENE Industry s.r.o., Lobezská 53, 326 00 Plzeň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>Jiří Marek, Stýskaly 7, 330 11 Třemošná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107</v>
      </c>
      <c r="D94" s="144"/>
      <c r="E94" s="144"/>
      <c r="F94" s="144"/>
      <c r="G94" s="144"/>
      <c r="H94" s="144"/>
      <c r="I94" s="144"/>
      <c r="J94" s="145" t="s">
        <v>108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109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" customHeight="1">
      <c r="B97" s="147"/>
      <c r="C97" s="148"/>
      <c r="D97" s="149" t="s">
        <v>111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2:12" s="10" customFormat="1" ht="19.95" customHeight="1">
      <c r="B98" s="153"/>
      <c r="C98" s="154"/>
      <c r="D98" s="155" t="s">
        <v>112</v>
      </c>
      <c r="E98" s="156"/>
      <c r="F98" s="156"/>
      <c r="G98" s="156"/>
      <c r="H98" s="156"/>
      <c r="I98" s="156"/>
      <c r="J98" s="157">
        <f>J123</f>
        <v>0</v>
      </c>
      <c r="K98" s="154"/>
      <c r="L98" s="158"/>
    </row>
    <row r="99" spans="2:12" s="10" customFormat="1" ht="19.95" customHeight="1">
      <c r="B99" s="153"/>
      <c r="C99" s="154"/>
      <c r="D99" s="155" t="s">
        <v>1059</v>
      </c>
      <c r="E99" s="156"/>
      <c r="F99" s="156"/>
      <c r="G99" s="156"/>
      <c r="H99" s="156"/>
      <c r="I99" s="156"/>
      <c r="J99" s="157">
        <f>J200</f>
        <v>0</v>
      </c>
      <c r="K99" s="154"/>
      <c r="L99" s="158"/>
    </row>
    <row r="100" spans="2:12" s="10" customFormat="1" ht="19.95" customHeight="1">
      <c r="B100" s="153"/>
      <c r="C100" s="154"/>
      <c r="D100" s="155" t="s">
        <v>1060</v>
      </c>
      <c r="E100" s="156"/>
      <c r="F100" s="156"/>
      <c r="G100" s="156"/>
      <c r="H100" s="156"/>
      <c r="I100" s="156"/>
      <c r="J100" s="157">
        <f>J256</f>
        <v>0</v>
      </c>
      <c r="K100" s="154"/>
      <c r="L100" s="158"/>
    </row>
    <row r="101" spans="2:12" s="10" customFormat="1" ht="19.95" customHeight="1">
      <c r="B101" s="153"/>
      <c r="C101" s="154"/>
      <c r="D101" s="155" t="s">
        <v>1061</v>
      </c>
      <c r="E101" s="156"/>
      <c r="F101" s="156"/>
      <c r="G101" s="156"/>
      <c r="H101" s="156"/>
      <c r="I101" s="156"/>
      <c r="J101" s="157">
        <f>J262</f>
        <v>0</v>
      </c>
      <c r="K101" s="154"/>
      <c r="L101" s="158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" customHeight="1">
      <c r="A108" s="34"/>
      <c r="B108" s="35"/>
      <c r="C108" s="23" t="s">
        <v>130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01" t="str">
        <f>E7</f>
        <v>II/180 Záluží-Stabilizace svahu silnice</v>
      </c>
      <c r="F111" s="302"/>
      <c r="G111" s="302"/>
      <c r="H111" s="302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104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53" t="str">
        <f>E9</f>
        <v>2 - SO 310 Kanalizace</v>
      </c>
      <c r="F113" s="303"/>
      <c r="G113" s="303"/>
      <c r="H113" s="303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 xml:space="preserve"> </v>
      </c>
      <c r="G115" s="36"/>
      <c r="H115" s="36"/>
      <c r="I115" s="29" t="s">
        <v>22</v>
      </c>
      <c r="J115" s="66" t="str">
        <f>IF(J12="","",J12)</f>
        <v>18. 1. 2024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40.05" customHeight="1">
      <c r="A117" s="34"/>
      <c r="B117" s="35"/>
      <c r="C117" s="29" t="s">
        <v>24</v>
      </c>
      <c r="D117" s="36"/>
      <c r="E117" s="36"/>
      <c r="F117" s="27" t="str">
        <f>E15</f>
        <v xml:space="preserve"> </v>
      </c>
      <c r="G117" s="36"/>
      <c r="H117" s="36"/>
      <c r="I117" s="29" t="s">
        <v>29</v>
      </c>
      <c r="J117" s="32" t="str">
        <f>E21</f>
        <v>MENE Industry s.r.o., Lobezská 53, 326 00 Plzeň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5.65" customHeight="1">
      <c r="A118" s="34"/>
      <c r="B118" s="35"/>
      <c r="C118" s="29" t="s">
        <v>27</v>
      </c>
      <c r="D118" s="36"/>
      <c r="E118" s="36"/>
      <c r="F118" s="27" t="str">
        <f>IF(E18="","",E18)</f>
        <v>Vyplň údaj</v>
      </c>
      <c r="G118" s="36"/>
      <c r="H118" s="36"/>
      <c r="I118" s="29" t="s">
        <v>34</v>
      </c>
      <c r="J118" s="32" t="str">
        <f>E24</f>
        <v>Jiří Marek, Stýskaly 7, 330 11 Třemošná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59"/>
      <c r="B120" s="160"/>
      <c r="C120" s="161" t="s">
        <v>131</v>
      </c>
      <c r="D120" s="162" t="s">
        <v>64</v>
      </c>
      <c r="E120" s="162" t="s">
        <v>60</v>
      </c>
      <c r="F120" s="162" t="s">
        <v>61</v>
      </c>
      <c r="G120" s="162" t="s">
        <v>132</v>
      </c>
      <c r="H120" s="162" t="s">
        <v>133</v>
      </c>
      <c r="I120" s="162" t="s">
        <v>134</v>
      </c>
      <c r="J120" s="163" t="s">
        <v>108</v>
      </c>
      <c r="K120" s="164" t="s">
        <v>135</v>
      </c>
      <c r="L120" s="165"/>
      <c r="M120" s="75" t="s">
        <v>1</v>
      </c>
      <c r="N120" s="76" t="s">
        <v>43</v>
      </c>
      <c r="O120" s="76" t="s">
        <v>136</v>
      </c>
      <c r="P120" s="76" t="s">
        <v>137</v>
      </c>
      <c r="Q120" s="76" t="s">
        <v>138</v>
      </c>
      <c r="R120" s="76" t="s">
        <v>139</v>
      </c>
      <c r="S120" s="76" t="s">
        <v>140</v>
      </c>
      <c r="T120" s="77" t="s">
        <v>141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3" s="2" customFormat="1" ht="22.8" customHeight="1">
      <c r="A121" s="34"/>
      <c r="B121" s="35"/>
      <c r="C121" s="82" t="s">
        <v>142</v>
      </c>
      <c r="D121" s="36"/>
      <c r="E121" s="36"/>
      <c r="F121" s="36"/>
      <c r="G121" s="36"/>
      <c r="H121" s="36"/>
      <c r="I121" s="36"/>
      <c r="J121" s="166">
        <f>BK121</f>
        <v>0</v>
      </c>
      <c r="K121" s="36"/>
      <c r="L121" s="39"/>
      <c r="M121" s="78"/>
      <c r="N121" s="167"/>
      <c r="O121" s="79"/>
      <c r="P121" s="168">
        <f>P122</f>
        <v>0</v>
      </c>
      <c r="Q121" s="79"/>
      <c r="R121" s="168">
        <f>R122</f>
        <v>149.34387443999998</v>
      </c>
      <c r="S121" s="79"/>
      <c r="T121" s="169">
        <f>T122</f>
        <v>8.8922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78</v>
      </c>
      <c r="AU121" s="17" t="s">
        <v>110</v>
      </c>
      <c r="BK121" s="170">
        <f>BK122</f>
        <v>0</v>
      </c>
    </row>
    <row r="122" spans="2:63" s="12" customFormat="1" ht="25.95" customHeight="1">
      <c r="B122" s="171"/>
      <c r="C122" s="172"/>
      <c r="D122" s="173" t="s">
        <v>78</v>
      </c>
      <c r="E122" s="174" t="s">
        <v>143</v>
      </c>
      <c r="F122" s="174" t="s">
        <v>144</v>
      </c>
      <c r="G122" s="172"/>
      <c r="H122" s="172"/>
      <c r="I122" s="175"/>
      <c r="J122" s="176">
        <f>BK122</f>
        <v>0</v>
      </c>
      <c r="K122" s="172"/>
      <c r="L122" s="177"/>
      <c r="M122" s="178"/>
      <c r="N122" s="179"/>
      <c r="O122" s="179"/>
      <c r="P122" s="180">
        <f>P123+P200+P256+P262</f>
        <v>0</v>
      </c>
      <c r="Q122" s="179"/>
      <c r="R122" s="180">
        <f>R123+R200+R256+R262</f>
        <v>149.34387443999998</v>
      </c>
      <c r="S122" s="179"/>
      <c r="T122" s="181">
        <f>T123+T200+T256+T262</f>
        <v>8.8922</v>
      </c>
      <c r="AR122" s="182" t="s">
        <v>84</v>
      </c>
      <c r="AT122" s="183" t="s">
        <v>78</v>
      </c>
      <c r="AU122" s="183" t="s">
        <v>79</v>
      </c>
      <c r="AY122" s="182" t="s">
        <v>145</v>
      </c>
      <c r="BK122" s="184">
        <f>BK123+BK200+BK256+BK262</f>
        <v>0</v>
      </c>
    </row>
    <row r="123" spans="2:63" s="12" customFormat="1" ht="22.8" customHeight="1">
      <c r="B123" s="171"/>
      <c r="C123" s="172"/>
      <c r="D123" s="173" t="s">
        <v>78</v>
      </c>
      <c r="E123" s="185" t="s">
        <v>84</v>
      </c>
      <c r="F123" s="185" t="s">
        <v>146</v>
      </c>
      <c r="G123" s="172"/>
      <c r="H123" s="172"/>
      <c r="I123" s="175"/>
      <c r="J123" s="186">
        <f>BK123</f>
        <v>0</v>
      </c>
      <c r="K123" s="172"/>
      <c r="L123" s="177"/>
      <c r="M123" s="178"/>
      <c r="N123" s="179"/>
      <c r="O123" s="179"/>
      <c r="P123" s="180">
        <f>SUM(P124:P199)</f>
        <v>0</v>
      </c>
      <c r="Q123" s="179"/>
      <c r="R123" s="180">
        <f>SUM(R124:R199)</f>
        <v>129.28344951999998</v>
      </c>
      <c r="S123" s="179"/>
      <c r="T123" s="181">
        <f>SUM(T124:T199)</f>
        <v>0</v>
      </c>
      <c r="AR123" s="182" t="s">
        <v>84</v>
      </c>
      <c r="AT123" s="183" t="s">
        <v>78</v>
      </c>
      <c r="AU123" s="183" t="s">
        <v>84</v>
      </c>
      <c r="AY123" s="182" t="s">
        <v>145</v>
      </c>
      <c r="BK123" s="184">
        <f>SUM(BK124:BK199)</f>
        <v>0</v>
      </c>
    </row>
    <row r="124" spans="1:65" s="2" customFormat="1" ht="33" customHeight="1">
      <c r="A124" s="34"/>
      <c r="B124" s="35"/>
      <c r="C124" s="187" t="s">
        <v>84</v>
      </c>
      <c r="D124" s="187" t="s">
        <v>147</v>
      </c>
      <c r="E124" s="188" t="s">
        <v>169</v>
      </c>
      <c r="F124" s="189" t="s">
        <v>170</v>
      </c>
      <c r="G124" s="190" t="s">
        <v>150</v>
      </c>
      <c r="H124" s="191">
        <v>197.838</v>
      </c>
      <c r="I124" s="192"/>
      <c r="J124" s="193">
        <f>ROUND(I124*H124,2)</f>
        <v>0</v>
      </c>
      <c r="K124" s="194"/>
      <c r="L124" s="39"/>
      <c r="M124" s="195" t="s">
        <v>1</v>
      </c>
      <c r="N124" s="196" t="s">
        <v>44</v>
      </c>
      <c r="O124" s="71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96</v>
      </c>
      <c r="AT124" s="199" t="s">
        <v>147</v>
      </c>
      <c r="AU124" s="199" t="s">
        <v>89</v>
      </c>
      <c r="AY124" s="17" t="s">
        <v>145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84</v>
      </c>
      <c r="BK124" s="200">
        <f>ROUND(I124*H124,2)</f>
        <v>0</v>
      </c>
      <c r="BL124" s="17" t="s">
        <v>96</v>
      </c>
      <c r="BM124" s="199" t="s">
        <v>1062</v>
      </c>
    </row>
    <row r="125" spans="2:51" s="13" customFormat="1" ht="10.2">
      <c r="B125" s="201"/>
      <c r="C125" s="202"/>
      <c r="D125" s="203" t="s">
        <v>152</v>
      </c>
      <c r="E125" s="204" t="s">
        <v>1</v>
      </c>
      <c r="F125" s="205" t="s">
        <v>1063</v>
      </c>
      <c r="G125" s="202"/>
      <c r="H125" s="204" t="s">
        <v>1</v>
      </c>
      <c r="I125" s="206"/>
      <c r="J125" s="202"/>
      <c r="K125" s="202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152</v>
      </c>
      <c r="AU125" s="211" t="s">
        <v>89</v>
      </c>
      <c r="AV125" s="13" t="s">
        <v>84</v>
      </c>
      <c r="AW125" s="13" t="s">
        <v>33</v>
      </c>
      <c r="AX125" s="13" t="s">
        <v>79</v>
      </c>
      <c r="AY125" s="211" t="s">
        <v>145</v>
      </c>
    </row>
    <row r="126" spans="2:51" s="13" customFormat="1" ht="10.2">
      <c r="B126" s="201"/>
      <c r="C126" s="202"/>
      <c r="D126" s="203" t="s">
        <v>152</v>
      </c>
      <c r="E126" s="204" t="s">
        <v>1</v>
      </c>
      <c r="F126" s="205" t="s">
        <v>1064</v>
      </c>
      <c r="G126" s="202"/>
      <c r="H126" s="204" t="s">
        <v>1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152</v>
      </c>
      <c r="AU126" s="211" t="s">
        <v>89</v>
      </c>
      <c r="AV126" s="13" t="s">
        <v>84</v>
      </c>
      <c r="AW126" s="13" t="s">
        <v>33</v>
      </c>
      <c r="AX126" s="13" t="s">
        <v>79</v>
      </c>
      <c r="AY126" s="211" t="s">
        <v>145</v>
      </c>
    </row>
    <row r="127" spans="2:51" s="14" customFormat="1" ht="30.6">
      <c r="B127" s="212"/>
      <c r="C127" s="213"/>
      <c r="D127" s="203" t="s">
        <v>152</v>
      </c>
      <c r="E127" s="214" t="s">
        <v>1</v>
      </c>
      <c r="F127" s="215" t="s">
        <v>1065</v>
      </c>
      <c r="G127" s="213"/>
      <c r="H127" s="216">
        <v>160.632</v>
      </c>
      <c r="I127" s="217"/>
      <c r="J127" s="213"/>
      <c r="K127" s="213"/>
      <c r="L127" s="218"/>
      <c r="M127" s="219"/>
      <c r="N127" s="220"/>
      <c r="O127" s="220"/>
      <c r="P127" s="220"/>
      <c r="Q127" s="220"/>
      <c r="R127" s="220"/>
      <c r="S127" s="220"/>
      <c r="T127" s="221"/>
      <c r="AT127" s="222" t="s">
        <v>152</v>
      </c>
      <c r="AU127" s="222" t="s">
        <v>89</v>
      </c>
      <c r="AV127" s="14" t="s">
        <v>89</v>
      </c>
      <c r="AW127" s="14" t="s">
        <v>33</v>
      </c>
      <c r="AX127" s="14" t="s">
        <v>79</v>
      </c>
      <c r="AY127" s="222" t="s">
        <v>145</v>
      </c>
    </row>
    <row r="128" spans="2:51" s="14" customFormat="1" ht="10.2">
      <c r="B128" s="212"/>
      <c r="C128" s="213"/>
      <c r="D128" s="203" t="s">
        <v>152</v>
      </c>
      <c r="E128" s="214" t="s">
        <v>1</v>
      </c>
      <c r="F128" s="215" t="s">
        <v>1066</v>
      </c>
      <c r="G128" s="213"/>
      <c r="H128" s="216">
        <v>37.206</v>
      </c>
      <c r="I128" s="217"/>
      <c r="J128" s="213"/>
      <c r="K128" s="213"/>
      <c r="L128" s="218"/>
      <c r="M128" s="219"/>
      <c r="N128" s="220"/>
      <c r="O128" s="220"/>
      <c r="P128" s="220"/>
      <c r="Q128" s="220"/>
      <c r="R128" s="220"/>
      <c r="S128" s="220"/>
      <c r="T128" s="221"/>
      <c r="AT128" s="222" t="s">
        <v>152</v>
      </c>
      <c r="AU128" s="222" t="s">
        <v>89</v>
      </c>
      <c r="AV128" s="14" t="s">
        <v>89</v>
      </c>
      <c r="AW128" s="14" t="s">
        <v>33</v>
      </c>
      <c r="AX128" s="14" t="s">
        <v>79</v>
      </c>
      <c r="AY128" s="222" t="s">
        <v>145</v>
      </c>
    </row>
    <row r="129" spans="2:51" s="15" customFormat="1" ht="10.2">
      <c r="B129" s="223"/>
      <c r="C129" s="224"/>
      <c r="D129" s="203" t="s">
        <v>152</v>
      </c>
      <c r="E129" s="225" t="s">
        <v>1</v>
      </c>
      <c r="F129" s="226" t="s">
        <v>156</v>
      </c>
      <c r="G129" s="224"/>
      <c r="H129" s="227">
        <v>197.83800000000002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AT129" s="233" t="s">
        <v>152</v>
      </c>
      <c r="AU129" s="233" t="s">
        <v>89</v>
      </c>
      <c r="AV129" s="15" t="s">
        <v>96</v>
      </c>
      <c r="AW129" s="15" t="s">
        <v>33</v>
      </c>
      <c r="AX129" s="15" t="s">
        <v>84</v>
      </c>
      <c r="AY129" s="233" t="s">
        <v>145</v>
      </c>
    </row>
    <row r="130" spans="1:65" s="2" customFormat="1" ht="33" customHeight="1">
      <c r="A130" s="34"/>
      <c r="B130" s="35"/>
      <c r="C130" s="187" t="s">
        <v>89</v>
      </c>
      <c r="D130" s="187" t="s">
        <v>147</v>
      </c>
      <c r="E130" s="188" t="s">
        <v>157</v>
      </c>
      <c r="F130" s="189" t="s">
        <v>158</v>
      </c>
      <c r="G130" s="190" t="s">
        <v>150</v>
      </c>
      <c r="H130" s="191">
        <v>21.982</v>
      </c>
      <c r="I130" s="192"/>
      <c r="J130" s="193">
        <f>ROUND(I130*H130,2)</f>
        <v>0</v>
      </c>
      <c r="K130" s="194"/>
      <c r="L130" s="39"/>
      <c r="M130" s="195" t="s">
        <v>1</v>
      </c>
      <c r="N130" s="196" t="s">
        <v>44</v>
      </c>
      <c r="O130" s="71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96</v>
      </c>
      <c r="AT130" s="199" t="s">
        <v>147</v>
      </c>
      <c r="AU130" s="199" t="s">
        <v>89</v>
      </c>
      <c r="AY130" s="17" t="s">
        <v>145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84</v>
      </c>
      <c r="BK130" s="200">
        <f>ROUND(I130*H130,2)</f>
        <v>0</v>
      </c>
      <c r="BL130" s="17" t="s">
        <v>96</v>
      </c>
      <c r="BM130" s="199" t="s">
        <v>1067</v>
      </c>
    </row>
    <row r="131" spans="2:51" s="13" customFormat="1" ht="10.2">
      <c r="B131" s="201"/>
      <c r="C131" s="202"/>
      <c r="D131" s="203" t="s">
        <v>152</v>
      </c>
      <c r="E131" s="204" t="s">
        <v>1</v>
      </c>
      <c r="F131" s="205" t="s">
        <v>1063</v>
      </c>
      <c r="G131" s="202"/>
      <c r="H131" s="204" t="s">
        <v>1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152</v>
      </c>
      <c r="AU131" s="211" t="s">
        <v>89</v>
      </c>
      <c r="AV131" s="13" t="s">
        <v>84</v>
      </c>
      <c r="AW131" s="13" t="s">
        <v>33</v>
      </c>
      <c r="AX131" s="13" t="s">
        <v>79</v>
      </c>
      <c r="AY131" s="211" t="s">
        <v>145</v>
      </c>
    </row>
    <row r="132" spans="2:51" s="13" customFormat="1" ht="10.2">
      <c r="B132" s="201"/>
      <c r="C132" s="202"/>
      <c r="D132" s="203" t="s">
        <v>152</v>
      </c>
      <c r="E132" s="204" t="s">
        <v>1</v>
      </c>
      <c r="F132" s="205" t="s">
        <v>1068</v>
      </c>
      <c r="G132" s="202"/>
      <c r="H132" s="204" t="s">
        <v>1</v>
      </c>
      <c r="I132" s="206"/>
      <c r="J132" s="202"/>
      <c r="K132" s="202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152</v>
      </c>
      <c r="AU132" s="211" t="s">
        <v>89</v>
      </c>
      <c r="AV132" s="13" t="s">
        <v>84</v>
      </c>
      <c r="AW132" s="13" t="s">
        <v>33</v>
      </c>
      <c r="AX132" s="13" t="s">
        <v>79</v>
      </c>
      <c r="AY132" s="211" t="s">
        <v>145</v>
      </c>
    </row>
    <row r="133" spans="2:51" s="14" customFormat="1" ht="30.6">
      <c r="B133" s="212"/>
      <c r="C133" s="213"/>
      <c r="D133" s="203" t="s">
        <v>152</v>
      </c>
      <c r="E133" s="214" t="s">
        <v>1</v>
      </c>
      <c r="F133" s="215" t="s">
        <v>1069</v>
      </c>
      <c r="G133" s="213"/>
      <c r="H133" s="216">
        <v>17.848</v>
      </c>
      <c r="I133" s="217"/>
      <c r="J133" s="213"/>
      <c r="K133" s="213"/>
      <c r="L133" s="218"/>
      <c r="M133" s="219"/>
      <c r="N133" s="220"/>
      <c r="O133" s="220"/>
      <c r="P133" s="220"/>
      <c r="Q133" s="220"/>
      <c r="R133" s="220"/>
      <c r="S133" s="220"/>
      <c r="T133" s="221"/>
      <c r="AT133" s="222" t="s">
        <v>152</v>
      </c>
      <c r="AU133" s="222" t="s">
        <v>89</v>
      </c>
      <c r="AV133" s="14" t="s">
        <v>89</v>
      </c>
      <c r="AW133" s="14" t="s">
        <v>33</v>
      </c>
      <c r="AX133" s="14" t="s">
        <v>79</v>
      </c>
      <c r="AY133" s="222" t="s">
        <v>145</v>
      </c>
    </row>
    <row r="134" spans="2:51" s="14" customFormat="1" ht="10.2">
      <c r="B134" s="212"/>
      <c r="C134" s="213"/>
      <c r="D134" s="203" t="s">
        <v>152</v>
      </c>
      <c r="E134" s="214" t="s">
        <v>1</v>
      </c>
      <c r="F134" s="215" t="s">
        <v>1070</v>
      </c>
      <c r="G134" s="213"/>
      <c r="H134" s="216">
        <v>4.134</v>
      </c>
      <c r="I134" s="217"/>
      <c r="J134" s="213"/>
      <c r="K134" s="213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152</v>
      </c>
      <c r="AU134" s="222" t="s">
        <v>89</v>
      </c>
      <c r="AV134" s="14" t="s">
        <v>89</v>
      </c>
      <c r="AW134" s="14" t="s">
        <v>33</v>
      </c>
      <c r="AX134" s="14" t="s">
        <v>79</v>
      </c>
      <c r="AY134" s="222" t="s">
        <v>145</v>
      </c>
    </row>
    <row r="135" spans="2:51" s="15" customFormat="1" ht="10.2">
      <c r="B135" s="223"/>
      <c r="C135" s="224"/>
      <c r="D135" s="203" t="s">
        <v>152</v>
      </c>
      <c r="E135" s="225" t="s">
        <v>1</v>
      </c>
      <c r="F135" s="226" t="s">
        <v>156</v>
      </c>
      <c r="G135" s="224"/>
      <c r="H135" s="227">
        <v>21.982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AT135" s="233" t="s">
        <v>152</v>
      </c>
      <c r="AU135" s="233" t="s">
        <v>89</v>
      </c>
      <c r="AV135" s="15" t="s">
        <v>96</v>
      </c>
      <c r="AW135" s="15" t="s">
        <v>33</v>
      </c>
      <c r="AX135" s="15" t="s">
        <v>84</v>
      </c>
      <c r="AY135" s="233" t="s">
        <v>145</v>
      </c>
    </row>
    <row r="136" spans="1:65" s="2" customFormat="1" ht="37.8" customHeight="1">
      <c r="A136" s="34"/>
      <c r="B136" s="35"/>
      <c r="C136" s="187" t="s">
        <v>93</v>
      </c>
      <c r="D136" s="187" t="s">
        <v>147</v>
      </c>
      <c r="E136" s="188" t="s">
        <v>179</v>
      </c>
      <c r="F136" s="189" t="s">
        <v>180</v>
      </c>
      <c r="G136" s="190" t="s">
        <v>150</v>
      </c>
      <c r="H136" s="191">
        <v>7.327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44</v>
      </c>
      <c r="O136" s="71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96</v>
      </c>
      <c r="AT136" s="199" t="s">
        <v>147</v>
      </c>
      <c r="AU136" s="199" t="s">
        <v>89</v>
      </c>
      <c r="AY136" s="17" t="s">
        <v>145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84</v>
      </c>
      <c r="BK136" s="200">
        <f>ROUND(I136*H136,2)</f>
        <v>0</v>
      </c>
      <c r="BL136" s="17" t="s">
        <v>96</v>
      </c>
      <c r="BM136" s="199" t="s">
        <v>1071</v>
      </c>
    </row>
    <row r="137" spans="2:51" s="13" customFormat="1" ht="10.2">
      <c r="B137" s="201"/>
      <c r="C137" s="202"/>
      <c r="D137" s="203" t="s">
        <v>152</v>
      </c>
      <c r="E137" s="204" t="s">
        <v>1</v>
      </c>
      <c r="F137" s="205" t="s">
        <v>1063</v>
      </c>
      <c r="G137" s="202"/>
      <c r="H137" s="204" t="s">
        <v>1</v>
      </c>
      <c r="I137" s="206"/>
      <c r="J137" s="202"/>
      <c r="K137" s="202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152</v>
      </c>
      <c r="AU137" s="211" t="s">
        <v>89</v>
      </c>
      <c r="AV137" s="13" t="s">
        <v>84</v>
      </c>
      <c r="AW137" s="13" t="s">
        <v>33</v>
      </c>
      <c r="AX137" s="13" t="s">
        <v>79</v>
      </c>
      <c r="AY137" s="211" t="s">
        <v>145</v>
      </c>
    </row>
    <row r="138" spans="2:51" s="13" customFormat="1" ht="10.2">
      <c r="B138" s="201"/>
      <c r="C138" s="202"/>
      <c r="D138" s="203" t="s">
        <v>152</v>
      </c>
      <c r="E138" s="204" t="s">
        <v>1</v>
      </c>
      <c r="F138" s="205" t="s">
        <v>1072</v>
      </c>
      <c r="G138" s="202"/>
      <c r="H138" s="204" t="s">
        <v>1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152</v>
      </c>
      <c r="AU138" s="211" t="s">
        <v>89</v>
      </c>
      <c r="AV138" s="13" t="s">
        <v>84</v>
      </c>
      <c r="AW138" s="13" t="s">
        <v>33</v>
      </c>
      <c r="AX138" s="13" t="s">
        <v>79</v>
      </c>
      <c r="AY138" s="211" t="s">
        <v>145</v>
      </c>
    </row>
    <row r="139" spans="2:51" s="14" customFormat="1" ht="30.6">
      <c r="B139" s="212"/>
      <c r="C139" s="213"/>
      <c r="D139" s="203" t="s">
        <v>152</v>
      </c>
      <c r="E139" s="214" t="s">
        <v>1</v>
      </c>
      <c r="F139" s="215" t="s">
        <v>1073</v>
      </c>
      <c r="G139" s="213"/>
      <c r="H139" s="216">
        <v>5.949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152</v>
      </c>
      <c r="AU139" s="222" t="s">
        <v>89</v>
      </c>
      <c r="AV139" s="14" t="s">
        <v>89</v>
      </c>
      <c r="AW139" s="14" t="s">
        <v>33</v>
      </c>
      <c r="AX139" s="14" t="s">
        <v>79</v>
      </c>
      <c r="AY139" s="222" t="s">
        <v>145</v>
      </c>
    </row>
    <row r="140" spans="2:51" s="14" customFormat="1" ht="10.2">
      <c r="B140" s="212"/>
      <c r="C140" s="213"/>
      <c r="D140" s="203" t="s">
        <v>152</v>
      </c>
      <c r="E140" s="214" t="s">
        <v>1</v>
      </c>
      <c r="F140" s="215" t="s">
        <v>1074</v>
      </c>
      <c r="G140" s="213"/>
      <c r="H140" s="216">
        <v>1.378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152</v>
      </c>
      <c r="AU140" s="222" t="s">
        <v>89</v>
      </c>
      <c r="AV140" s="14" t="s">
        <v>89</v>
      </c>
      <c r="AW140" s="14" t="s">
        <v>33</v>
      </c>
      <c r="AX140" s="14" t="s">
        <v>79</v>
      </c>
      <c r="AY140" s="222" t="s">
        <v>145</v>
      </c>
    </row>
    <row r="141" spans="2:51" s="15" customFormat="1" ht="10.2">
      <c r="B141" s="223"/>
      <c r="C141" s="224"/>
      <c r="D141" s="203" t="s">
        <v>152</v>
      </c>
      <c r="E141" s="225" t="s">
        <v>1</v>
      </c>
      <c r="F141" s="226" t="s">
        <v>156</v>
      </c>
      <c r="G141" s="224"/>
      <c r="H141" s="227">
        <v>7.327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152</v>
      </c>
      <c r="AU141" s="233" t="s">
        <v>89</v>
      </c>
      <c r="AV141" s="15" t="s">
        <v>96</v>
      </c>
      <c r="AW141" s="15" t="s">
        <v>33</v>
      </c>
      <c r="AX141" s="15" t="s">
        <v>84</v>
      </c>
      <c r="AY141" s="233" t="s">
        <v>145</v>
      </c>
    </row>
    <row r="142" spans="1:65" s="2" customFormat="1" ht="33" customHeight="1">
      <c r="A142" s="34"/>
      <c r="B142" s="35"/>
      <c r="C142" s="187" t="s">
        <v>96</v>
      </c>
      <c r="D142" s="187" t="s">
        <v>147</v>
      </c>
      <c r="E142" s="188" t="s">
        <v>186</v>
      </c>
      <c r="F142" s="189" t="s">
        <v>187</v>
      </c>
      <c r="G142" s="190" t="s">
        <v>150</v>
      </c>
      <c r="H142" s="191">
        <v>65.946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44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96</v>
      </c>
      <c r="AT142" s="199" t="s">
        <v>147</v>
      </c>
      <c r="AU142" s="199" t="s">
        <v>89</v>
      </c>
      <c r="AY142" s="17" t="s">
        <v>145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84</v>
      </c>
      <c r="BK142" s="200">
        <f>ROUND(I142*H142,2)</f>
        <v>0</v>
      </c>
      <c r="BL142" s="17" t="s">
        <v>96</v>
      </c>
      <c r="BM142" s="199" t="s">
        <v>1075</v>
      </c>
    </row>
    <row r="143" spans="2:51" s="13" customFormat="1" ht="10.2">
      <c r="B143" s="201"/>
      <c r="C143" s="202"/>
      <c r="D143" s="203" t="s">
        <v>152</v>
      </c>
      <c r="E143" s="204" t="s">
        <v>1</v>
      </c>
      <c r="F143" s="205" t="s">
        <v>1063</v>
      </c>
      <c r="G143" s="202"/>
      <c r="H143" s="204" t="s">
        <v>1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152</v>
      </c>
      <c r="AU143" s="211" t="s">
        <v>89</v>
      </c>
      <c r="AV143" s="13" t="s">
        <v>84</v>
      </c>
      <c r="AW143" s="13" t="s">
        <v>33</v>
      </c>
      <c r="AX143" s="13" t="s">
        <v>79</v>
      </c>
      <c r="AY143" s="211" t="s">
        <v>145</v>
      </c>
    </row>
    <row r="144" spans="2:51" s="13" customFormat="1" ht="10.2">
      <c r="B144" s="201"/>
      <c r="C144" s="202"/>
      <c r="D144" s="203" t="s">
        <v>152</v>
      </c>
      <c r="E144" s="204" t="s">
        <v>1</v>
      </c>
      <c r="F144" s="205" t="s">
        <v>1076</v>
      </c>
      <c r="G144" s="202"/>
      <c r="H144" s="204" t="s">
        <v>1</v>
      </c>
      <c r="I144" s="206"/>
      <c r="J144" s="202"/>
      <c r="K144" s="202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152</v>
      </c>
      <c r="AU144" s="211" t="s">
        <v>89</v>
      </c>
      <c r="AV144" s="13" t="s">
        <v>84</v>
      </c>
      <c r="AW144" s="13" t="s">
        <v>33</v>
      </c>
      <c r="AX144" s="13" t="s">
        <v>79</v>
      </c>
      <c r="AY144" s="211" t="s">
        <v>145</v>
      </c>
    </row>
    <row r="145" spans="2:51" s="14" customFormat="1" ht="30.6">
      <c r="B145" s="212"/>
      <c r="C145" s="213"/>
      <c r="D145" s="203" t="s">
        <v>152</v>
      </c>
      <c r="E145" s="214" t="s">
        <v>1</v>
      </c>
      <c r="F145" s="215" t="s">
        <v>1077</v>
      </c>
      <c r="G145" s="213"/>
      <c r="H145" s="216">
        <v>53.544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152</v>
      </c>
      <c r="AU145" s="222" t="s">
        <v>89</v>
      </c>
      <c r="AV145" s="14" t="s">
        <v>89</v>
      </c>
      <c r="AW145" s="14" t="s">
        <v>33</v>
      </c>
      <c r="AX145" s="14" t="s">
        <v>79</v>
      </c>
      <c r="AY145" s="222" t="s">
        <v>145</v>
      </c>
    </row>
    <row r="146" spans="2:51" s="14" customFormat="1" ht="10.2">
      <c r="B146" s="212"/>
      <c r="C146" s="213"/>
      <c r="D146" s="203" t="s">
        <v>152</v>
      </c>
      <c r="E146" s="214" t="s">
        <v>1</v>
      </c>
      <c r="F146" s="215" t="s">
        <v>1078</v>
      </c>
      <c r="G146" s="213"/>
      <c r="H146" s="216">
        <v>12.402</v>
      </c>
      <c r="I146" s="217"/>
      <c r="J146" s="213"/>
      <c r="K146" s="213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152</v>
      </c>
      <c r="AU146" s="222" t="s">
        <v>89</v>
      </c>
      <c r="AV146" s="14" t="s">
        <v>89</v>
      </c>
      <c r="AW146" s="14" t="s">
        <v>33</v>
      </c>
      <c r="AX146" s="14" t="s">
        <v>79</v>
      </c>
      <c r="AY146" s="222" t="s">
        <v>145</v>
      </c>
    </row>
    <row r="147" spans="2:51" s="15" customFormat="1" ht="10.2">
      <c r="B147" s="223"/>
      <c r="C147" s="224"/>
      <c r="D147" s="203" t="s">
        <v>152</v>
      </c>
      <c r="E147" s="225" t="s">
        <v>1</v>
      </c>
      <c r="F147" s="226" t="s">
        <v>156</v>
      </c>
      <c r="G147" s="224"/>
      <c r="H147" s="227">
        <v>65.946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152</v>
      </c>
      <c r="AU147" s="233" t="s">
        <v>89</v>
      </c>
      <c r="AV147" s="15" t="s">
        <v>96</v>
      </c>
      <c r="AW147" s="15" t="s">
        <v>33</v>
      </c>
      <c r="AX147" s="15" t="s">
        <v>84</v>
      </c>
      <c r="AY147" s="233" t="s">
        <v>145</v>
      </c>
    </row>
    <row r="148" spans="1:65" s="2" customFormat="1" ht="33" customHeight="1">
      <c r="A148" s="34"/>
      <c r="B148" s="35"/>
      <c r="C148" s="187" t="s">
        <v>100</v>
      </c>
      <c r="D148" s="187" t="s">
        <v>147</v>
      </c>
      <c r="E148" s="188" t="s">
        <v>194</v>
      </c>
      <c r="F148" s="189" t="s">
        <v>195</v>
      </c>
      <c r="G148" s="190" t="s">
        <v>150</v>
      </c>
      <c r="H148" s="191">
        <v>2.226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44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96</v>
      </c>
      <c r="AT148" s="199" t="s">
        <v>147</v>
      </c>
      <c r="AU148" s="199" t="s">
        <v>89</v>
      </c>
      <c r="AY148" s="17" t="s">
        <v>145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84</v>
      </c>
      <c r="BK148" s="200">
        <f>ROUND(I148*H148,2)</f>
        <v>0</v>
      </c>
      <c r="BL148" s="17" t="s">
        <v>96</v>
      </c>
      <c r="BM148" s="199" t="s">
        <v>1079</v>
      </c>
    </row>
    <row r="149" spans="2:51" s="13" customFormat="1" ht="10.2">
      <c r="B149" s="201"/>
      <c r="C149" s="202"/>
      <c r="D149" s="203" t="s">
        <v>152</v>
      </c>
      <c r="E149" s="204" t="s">
        <v>1</v>
      </c>
      <c r="F149" s="205" t="s">
        <v>1063</v>
      </c>
      <c r="G149" s="202"/>
      <c r="H149" s="204" t="s">
        <v>1</v>
      </c>
      <c r="I149" s="206"/>
      <c r="J149" s="202"/>
      <c r="K149" s="202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152</v>
      </c>
      <c r="AU149" s="211" t="s">
        <v>89</v>
      </c>
      <c r="AV149" s="13" t="s">
        <v>84</v>
      </c>
      <c r="AW149" s="13" t="s">
        <v>33</v>
      </c>
      <c r="AX149" s="13" t="s">
        <v>79</v>
      </c>
      <c r="AY149" s="211" t="s">
        <v>145</v>
      </c>
    </row>
    <row r="150" spans="2:51" s="13" customFormat="1" ht="10.2">
      <c r="B150" s="201"/>
      <c r="C150" s="202"/>
      <c r="D150" s="203" t="s">
        <v>152</v>
      </c>
      <c r="E150" s="204" t="s">
        <v>1</v>
      </c>
      <c r="F150" s="205" t="s">
        <v>1068</v>
      </c>
      <c r="G150" s="202"/>
      <c r="H150" s="204" t="s">
        <v>1</v>
      </c>
      <c r="I150" s="206"/>
      <c r="J150" s="202"/>
      <c r="K150" s="202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152</v>
      </c>
      <c r="AU150" s="211" t="s">
        <v>89</v>
      </c>
      <c r="AV150" s="13" t="s">
        <v>84</v>
      </c>
      <c r="AW150" s="13" t="s">
        <v>33</v>
      </c>
      <c r="AX150" s="13" t="s">
        <v>79</v>
      </c>
      <c r="AY150" s="211" t="s">
        <v>145</v>
      </c>
    </row>
    <row r="151" spans="2:51" s="14" customFormat="1" ht="10.2">
      <c r="B151" s="212"/>
      <c r="C151" s="213"/>
      <c r="D151" s="203" t="s">
        <v>152</v>
      </c>
      <c r="E151" s="214" t="s">
        <v>1</v>
      </c>
      <c r="F151" s="215" t="s">
        <v>1080</v>
      </c>
      <c r="G151" s="213"/>
      <c r="H151" s="216">
        <v>2.226</v>
      </c>
      <c r="I151" s="217"/>
      <c r="J151" s="213"/>
      <c r="K151" s="213"/>
      <c r="L151" s="218"/>
      <c r="M151" s="219"/>
      <c r="N151" s="220"/>
      <c r="O151" s="220"/>
      <c r="P151" s="220"/>
      <c r="Q151" s="220"/>
      <c r="R151" s="220"/>
      <c r="S151" s="220"/>
      <c r="T151" s="221"/>
      <c r="AT151" s="222" t="s">
        <v>152</v>
      </c>
      <c r="AU151" s="222" t="s">
        <v>89</v>
      </c>
      <c r="AV151" s="14" t="s">
        <v>89</v>
      </c>
      <c r="AW151" s="14" t="s">
        <v>33</v>
      </c>
      <c r="AX151" s="14" t="s">
        <v>79</v>
      </c>
      <c r="AY151" s="222" t="s">
        <v>145</v>
      </c>
    </row>
    <row r="152" spans="2:51" s="15" customFormat="1" ht="10.2">
      <c r="B152" s="223"/>
      <c r="C152" s="224"/>
      <c r="D152" s="203" t="s">
        <v>152</v>
      </c>
      <c r="E152" s="225" t="s">
        <v>1</v>
      </c>
      <c r="F152" s="226" t="s">
        <v>156</v>
      </c>
      <c r="G152" s="224"/>
      <c r="H152" s="227">
        <v>2.226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152</v>
      </c>
      <c r="AU152" s="233" t="s">
        <v>89</v>
      </c>
      <c r="AV152" s="15" t="s">
        <v>96</v>
      </c>
      <c r="AW152" s="15" t="s">
        <v>33</v>
      </c>
      <c r="AX152" s="15" t="s">
        <v>84</v>
      </c>
      <c r="AY152" s="233" t="s">
        <v>145</v>
      </c>
    </row>
    <row r="153" spans="1:65" s="2" customFormat="1" ht="24.15" customHeight="1">
      <c r="A153" s="34"/>
      <c r="B153" s="35"/>
      <c r="C153" s="187" t="s">
        <v>193</v>
      </c>
      <c r="D153" s="187" t="s">
        <v>147</v>
      </c>
      <c r="E153" s="188" t="s">
        <v>199</v>
      </c>
      <c r="F153" s="189" t="s">
        <v>200</v>
      </c>
      <c r="G153" s="190" t="s">
        <v>150</v>
      </c>
      <c r="H153" s="191">
        <v>20.034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44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96</v>
      </c>
      <c r="AT153" s="199" t="s">
        <v>147</v>
      </c>
      <c r="AU153" s="199" t="s">
        <v>89</v>
      </c>
      <c r="AY153" s="17" t="s">
        <v>145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84</v>
      </c>
      <c r="BK153" s="200">
        <f>ROUND(I153*H153,2)</f>
        <v>0</v>
      </c>
      <c r="BL153" s="17" t="s">
        <v>96</v>
      </c>
      <c r="BM153" s="199" t="s">
        <v>1081</v>
      </c>
    </row>
    <row r="154" spans="2:51" s="13" customFormat="1" ht="10.2">
      <c r="B154" s="201"/>
      <c r="C154" s="202"/>
      <c r="D154" s="203" t="s">
        <v>152</v>
      </c>
      <c r="E154" s="204" t="s">
        <v>1</v>
      </c>
      <c r="F154" s="205" t="s">
        <v>1063</v>
      </c>
      <c r="G154" s="202"/>
      <c r="H154" s="204" t="s">
        <v>1</v>
      </c>
      <c r="I154" s="206"/>
      <c r="J154" s="202"/>
      <c r="K154" s="202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152</v>
      </c>
      <c r="AU154" s="211" t="s">
        <v>89</v>
      </c>
      <c r="AV154" s="13" t="s">
        <v>84</v>
      </c>
      <c r="AW154" s="13" t="s">
        <v>33</v>
      </c>
      <c r="AX154" s="13" t="s">
        <v>79</v>
      </c>
      <c r="AY154" s="211" t="s">
        <v>145</v>
      </c>
    </row>
    <row r="155" spans="2:51" s="13" customFormat="1" ht="10.2">
      <c r="B155" s="201"/>
      <c r="C155" s="202"/>
      <c r="D155" s="203" t="s">
        <v>152</v>
      </c>
      <c r="E155" s="204" t="s">
        <v>1</v>
      </c>
      <c r="F155" s="205" t="s">
        <v>1064</v>
      </c>
      <c r="G155" s="202"/>
      <c r="H155" s="204" t="s">
        <v>1</v>
      </c>
      <c r="I155" s="206"/>
      <c r="J155" s="202"/>
      <c r="K155" s="202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152</v>
      </c>
      <c r="AU155" s="211" t="s">
        <v>89</v>
      </c>
      <c r="AV155" s="13" t="s">
        <v>84</v>
      </c>
      <c r="AW155" s="13" t="s">
        <v>33</v>
      </c>
      <c r="AX155" s="13" t="s">
        <v>79</v>
      </c>
      <c r="AY155" s="211" t="s">
        <v>145</v>
      </c>
    </row>
    <row r="156" spans="2:51" s="14" customFormat="1" ht="10.2">
      <c r="B156" s="212"/>
      <c r="C156" s="213"/>
      <c r="D156" s="203" t="s">
        <v>152</v>
      </c>
      <c r="E156" s="214" t="s">
        <v>1</v>
      </c>
      <c r="F156" s="215" t="s">
        <v>1082</v>
      </c>
      <c r="G156" s="213"/>
      <c r="H156" s="216">
        <v>20.034</v>
      </c>
      <c r="I156" s="217"/>
      <c r="J156" s="213"/>
      <c r="K156" s="213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152</v>
      </c>
      <c r="AU156" s="222" t="s">
        <v>89</v>
      </c>
      <c r="AV156" s="14" t="s">
        <v>89</v>
      </c>
      <c r="AW156" s="14" t="s">
        <v>33</v>
      </c>
      <c r="AX156" s="14" t="s">
        <v>79</v>
      </c>
      <c r="AY156" s="222" t="s">
        <v>145</v>
      </c>
    </row>
    <row r="157" spans="2:51" s="15" customFormat="1" ht="10.2">
      <c r="B157" s="223"/>
      <c r="C157" s="224"/>
      <c r="D157" s="203" t="s">
        <v>152</v>
      </c>
      <c r="E157" s="225" t="s">
        <v>1</v>
      </c>
      <c r="F157" s="226" t="s">
        <v>156</v>
      </c>
      <c r="G157" s="224"/>
      <c r="H157" s="227">
        <v>20.034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AT157" s="233" t="s">
        <v>152</v>
      </c>
      <c r="AU157" s="233" t="s">
        <v>89</v>
      </c>
      <c r="AV157" s="15" t="s">
        <v>96</v>
      </c>
      <c r="AW157" s="15" t="s">
        <v>33</v>
      </c>
      <c r="AX157" s="15" t="s">
        <v>84</v>
      </c>
      <c r="AY157" s="233" t="s">
        <v>145</v>
      </c>
    </row>
    <row r="158" spans="1:65" s="2" customFormat="1" ht="33" customHeight="1">
      <c r="A158" s="34"/>
      <c r="B158" s="35"/>
      <c r="C158" s="187" t="s">
        <v>198</v>
      </c>
      <c r="D158" s="187" t="s">
        <v>147</v>
      </c>
      <c r="E158" s="188" t="s">
        <v>204</v>
      </c>
      <c r="F158" s="189" t="s">
        <v>205</v>
      </c>
      <c r="G158" s="190" t="s">
        <v>150</v>
      </c>
      <c r="H158" s="191">
        <v>0.742</v>
      </c>
      <c r="I158" s="192"/>
      <c r="J158" s="193">
        <f>ROUND(I158*H158,2)</f>
        <v>0</v>
      </c>
      <c r="K158" s="194"/>
      <c r="L158" s="39"/>
      <c r="M158" s="195" t="s">
        <v>1</v>
      </c>
      <c r="N158" s="196" t="s">
        <v>44</v>
      </c>
      <c r="O158" s="71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96</v>
      </c>
      <c r="AT158" s="199" t="s">
        <v>147</v>
      </c>
      <c r="AU158" s="199" t="s">
        <v>89</v>
      </c>
      <c r="AY158" s="17" t="s">
        <v>145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84</v>
      </c>
      <c r="BK158" s="200">
        <f>ROUND(I158*H158,2)</f>
        <v>0</v>
      </c>
      <c r="BL158" s="17" t="s">
        <v>96</v>
      </c>
      <c r="BM158" s="199" t="s">
        <v>1083</v>
      </c>
    </row>
    <row r="159" spans="2:51" s="13" customFormat="1" ht="10.2">
      <c r="B159" s="201"/>
      <c r="C159" s="202"/>
      <c r="D159" s="203" t="s">
        <v>152</v>
      </c>
      <c r="E159" s="204" t="s">
        <v>1</v>
      </c>
      <c r="F159" s="205" t="s">
        <v>1063</v>
      </c>
      <c r="G159" s="202"/>
      <c r="H159" s="204" t="s">
        <v>1</v>
      </c>
      <c r="I159" s="206"/>
      <c r="J159" s="202"/>
      <c r="K159" s="202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152</v>
      </c>
      <c r="AU159" s="211" t="s">
        <v>89</v>
      </c>
      <c r="AV159" s="13" t="s">
        <v>84</v>
      </c>
      <c r="AW159" s="13" t="s">
        <v>33</v>
      </c>
      <c r="AX159" s="13" t="s">
        <v>79</v>
      </c>
      <c r="AY159" s="211" t="s">
        <v>145</v>
      </c>
    </row>
    <row r="160" spans="2:51" s="13" customFormat="1" ht="10.2">
      <c r="B160" s="201"/>
      <c r="C160" s="202"/>
      <c r="D160" s="203" t="s">
        <v>152</v>
      </c>
      <c r="E160" s="204" t="s">
        <v>1</v>
      </c>
      <c r="F160" s="205" t="s">
        <v>1072</v>
      </c>
      <c r="G160" s="202"/>
      <c r="H160" s="204" t="s">
        <v>1</v>
      </c>
      <c r="I160" s="206"/>
      <c r="J160" s="202"/>
      <c r="K160" s="202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152</v>
      </c>
      <c r="AU160" s="211" t="s">
        <v>89</v>
      </c>
      <c r="AV160" s="13" t="s">
        <v>84</v>
      </c>
      <c r="AW160" s="13" t="s">
        <v>33</v>
      </c>
      <c r="AX160" s="13" t="s">
        <v>79</v>
      </c>
      <c r="AY160" s="211" t="s">
        <v>145</v>
      </c>
    </row>
    <row r="161" spans="2:51" s="14" customFormat="1" ht="10.2">
      <c r="B161" s="212"/>
      <c r="C161" s="213"/>
      <c r="D161" s="203" t="s">
        <v>152</v>
      </c>
      <c r="E161" s="214" t="s">
        <v>1</v>
      </c>
      <c r="F161" s="215" t="s">
        <v>1084</v>
      </c>
      <c r="G161" s="213"/>
      <c r="H161" s="216">
        <v>0.742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152</v>
      </c>
      <c r="AU161" s="222" t="s">
        <v>89</v>
      </c>
      <c r="AV161" s="14" t="s">
        <v>89</v>
      </c>
      <c r="AW161" s="14" t="s">
        <v>33</v>
      </c>
      <c r="AX161" s="14" t="s">
        <v>79</v>
      </c>
      <c r="AY161" s="222" t="s">
        <v>145</v>
      </c>
    </row>
    <row r="162" spans="2:51" s="15" customFormat="1" ht="10.2">
      <c r="B162" s="223"/>
      <c r="C162" s="224"/>
      <c r="D162" s="203" t="s">
        <v>152</v>
      </c>
      <c r="E162" s="225" t="s">
        <v>1</v>
      </c>
      <c r="F162" s="226" t="s">
        <v>156</v>
      </c>
      <c r="G162" s="224"/>
      <c r="H162" s="227">
        <v>0.742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AT162" s="233" t="s">
        <v>152</v>
      </c>
      <c r="AU162" s="233" t="s">
        <v>89</v>
      </c>
      <c r="AV162" s="15" t="s">
        <v>96</v>
      </c>
      <c r="AW162" s="15" t="s">
        <v>33</v>
      </c>
      <c r="AX162" s="15" t="s">
        <v>84</v>
      </c>
      <c r="AY162" s="233" t="s">
        <v>145</v>
      </c>
    </row>
    <row r="163" spans="1:65" s="2" customFormat="1" ht="24.15" customHeight="1">
      <c r="A163" s="34"/>
      <c r="B163" s="35"/>
      <c r="C163" s="187" t="s">
        <v>203</v>
      </c>
      <c r="D163" s="187" t="s">
        <v>147</v>
      </c>
      <c r="E163" s="188" t="s">
        <v>209</v>
      </c>
      <c r="F163" s="189" t="s">
        <v>210</v>
      </c>
      <c r="G163" s="190" t="s">
        <v>150</v>
      </c>
      <c r="H163" s="191">
        <v>6.678</v>
      </c>
      <c r="I163" s="192"/>
      <c r="J163" s="193">
        <f>ROUND(I163*H163,2)</f>
        <v>0</v>
      </c>
      <c r="K163" s="194"/>
      <c r="L163" s="39"/>
      <c r="M163" s="195" t="s">
        <v>1</v>
      </c>
      <c r="N163" s="196" t="s">
        <v>44</v>
      </c>
      <c r="O163" s="71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96</v>
      </c>
      <c r="AT163" s="199" t="s">
        <v>147</v>
      </c>
      <c r="AU163" s="199" t="s">
        <v>89</v>
      </c>
      <c r="AY163" s="17" t="s">
        <v>145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84</v>
      </c>
      <c r="BK163" s="200">
        <f>ROUND(I163*H163,2)</f>
        <v>0</v>
      </c>
      <c r="BL163" s="17" t="s">
        <v>96</v>
      </c>
      <c r="BM163" s="199" t="s">
        <v>1085</v>
      </c>
    </row>
    <row r="164" spans="2:51" s="13" customFormat="1" ht="10.2">
      <c r="B164" s="201"/>
      <c r="C164" s="202"/>
      <c r="D164" s="203" t="s">
        <v>152</v>
      </c>
      <c r="E164" s="204" t="s">
        <v>1</v>
      </c>
      <c r="F164" s="205" t="s">
        <v>1063</v>
      </c>
      <c r="G164" s="202"/>
      <c r="H164" s="204" t="s">
        <v>1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152</v>
      </c>
      <c r="AU164" s="211" t="s">
        <v>89</v>
      </c>
      <c r="AV164" s="13" t="s">
        <v>84</v>
      </c>
      <c r="AW164" s="13" t="s">
        <v>33</v>
      </c>
      <c r="AX164" s="13" t="s">
        <v>79</v>
      </c>
      <c r="AY164" s="211" t="s">
        <v>145</v>
      </c>
    </row>
    <row r="165" spans="2:51" s="13" customFormat="1" ht="10.2">
      <c r="B165" s="201"/>
      <c r="C165" s="202"/>
      <c r="D165" s="203" t="s">
        <v>152</v>
      </c>
      <c r="E165" s="204" t="s">
        <v>1</v>
      </c>
      <c r="F165" s="205" t="s">
        <v>1076</v>
      </c>
      <c r="G165" s="202"/>
      <c r="H165" s="204" t="s">
        <v>1</v>
      </c>
      <c r="I165" s="206"/>
      <c r="J165" s="202"/>
      <c r="K165" s="202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152</v>
      </c>
      <c r="AU165" s="211" t="s">
        <v>89</v>
      </c>
      <c r="AV165" s="13" t="s">
        <v>84</v>
      </c>
      <c r="AW165" s="13" t="s">
        <v>33</v>
      </c>
      <c r="AX165" s="13" t="s">
        <v>79</v>
      </c>
      <c r="AY165" s="211" t="s">
        <v>145</v>
      </c>
    </row>
    <row r="166" spans="2:51" s="14" customFormat="1" ht="10.2">
      <c r="B166" s="212"/>
      <c r="C166" s="213"/>
      <c r="D166" s="203" t="s">
        <v>152</v>
      </c>
      <c r="E166" s="214" t="s">
        <v>1</v>
      </c>
      <c r="F166" s="215" t="s">
        <v>1086</v>
      </c>
      <c r="G166" s="213"/>
      <c r="H166" s="216">
        <v>6.678</v>
      </c>
      <c r="I166" s="217"/>
      <c r="J166" s="213"/>
      <c r="K166" s="213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152</v>
      </c>
      <c r="AU166" s="222" t="s">
        <v>89</v>
      </c>
      <c r="AV166" s="14" t="s">
        <v>89</v>
      </c>
      <c r="AW166" s="14" t="s">
        <v>33</v>
      </c>
      <c r="AX166" s="14" t="s">
        <v>79</v>
      </c>
      <c r="AY166" s="222" t="s">
        <v>145</v>
      </c>
    </row>
    <row r="167" spans="2:51" s="15" customFormat="1" ht="10.2">
      <c r="B167" s="223"/>
      <c r="C167" s="224"/>
      <c r="D167" s="203" t="s">
        <v>152</v>
      </c>
      <c r="E167" s="225" t="s">
        <v>1</v>
      </c>
      <c r="F167" s="226" t="s">
        <v>156</v>
      </c>
      <c r="G167" s="224"/>
      <c r="H167" s="227">
        <v>6.678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152</v>
      </c>
      <c r="AU167" s="233" t="s">
        <v>89</v>
      </c>
      <c r="AV167" s="15" t="s">
        <v>96</v>
      </c>
      <c r="AW167" s="15" t="s">
        <v>33</v>
      </c>
      <c r="AX167" s="15" t="s">
        <v>84</v>
      </c>
      <c r="AY167" s="233" t="s">
        <v>145</v>
      </c>
    </row>
    <row r="168" spans="1:65" s="2" customFormat="1" ht="24.15" customHeight="1">
      <c r="A168" s="34"/>
      <c r="B168" s="35"/>
      <c r="C168" s="187" t="s">
        <v>208</v>
      </c>
      <c r="D168" s="187" t="s">
        <v>147</v>
      </c>
      <c r="E168" s="188" t="s">
        <v>214</v>
      </c>
      <c r="F168" s="189" t="s">
        <v>215</v>
      </c>
      <c r="G168" s="190" t="s">
        <v>150</v>
      </c>
      <c r="H168" s="191">
        <v>226.72</v>
      </c>
      <c r="I168" s="192"/>
      <c r="J168" s="193">
        <f>ROUND(I168*H168,2)</f>
        <v>0</v>
      </c>
      <c r="K168" s="194"/>
      <c r="L168" s="39"/>
      <c r="M168" s="195" t="s">
        <v>1</v>
      </c>
      <c r="N168" s="196" t="s">
        <v>44</v>
      </c>
      <c r="O168" s="71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96</v>
      </c>
      <c r="AT168" s="199" t="s">
        <v>147</v>
      </c>
      <c r="AU168" s="199" t="s">
        <v>89</v>
      </c>
      <c r="AY168" s="17" t="s">
        <v>145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7" t="s">
        <v>84</v>
      </c>
      <c r="BK168" s="200">
        <f>ROUND(I168*H168,2)</f>
        <v>0</v>
      </c>
      <c r="BL168" s="17" t="s">
        <v>96</v>
      </c>
      <c r="BM168" s="199" t="s">
        <v>1087</v>
      </c>
    </row>
    <row r="169" spans="2:51" s="14" customFormat="1" ht="40.8">
      <c r="B169" s="212"/>
      <c r="C169" s="213"/>
      <c r="D169" s="203" t="s">
        <v>152</v>
      </c>
      <c r="E169" s="214" t="s">
        <v>1</v>
      </c>
      <c r="F169" s="215" t="s">
        <v>1088</v>
      </c>
      <c r="G169" s="213"/>
      <c r="H169" s="216">
        <v>322.773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152</v>
      </c>
      <c r="AU169" s="222" t="s">
        <v>89</v>
      </c>
      <c r="AV169" s="14" t="s">
        <v>89</v>
      </c>
      <c r="AW169" s="14" t="s">
        <v>33</v>
      </c>
      <c r="AX169" s="14" t="s">
        <v>79</v>
      </c>
      <c r="AY169" s="222" t="s">
        <v>145</v>
      </c>
    </row>
    <row r="170" spans="2:51" s="14" customFormat="1" ht="10.2">
      <c r="B170" s="212"/>
      <c r="C170" s="213"/>
      <c r="D170" s="203" t="s">
        <v>152</v>
      </c>
      <c r="E170" s="214" t="s">
        <v>1</v>
      </c>
      <c r="F170" s="215" t="s">
        <v>1089</v>
      </c>
      <c r="G170" s="213"/>
      <c r="H170" s="216">
        <v>-88.633</v>
      </c>
      <c r="I170" s="217"/>
      <c r="J170" s="213"/>
      <c r="K170" s="213"/>
      <c r="L170" s="218"/>
      <c r="M170" s="219"/>
      <c r="N170" s="220"/>
      <c r="O170" s="220"/>
      <c r="P170" s="220"/>
      <c r="Q170" s="220"/>
      <c r="R170" s="220"/>
      <c r="S170" s="220"/>
      <c r="T170" s="221"/>
      <c r="AT170" s="222" t="s">
        <v>152</v>
      </c>
      <c r="AU170" s="222" t="s">
        <v>89</v>
      </c>
      <c r="AV170" s="14" t="s">
        <v>89</v>
      </c>
      <c r="AW170" s="14" t="s">
        <v>33</v>
      </c>
      <c r="AX170" s="14" t="s">
        <v>79</v>
      </c>
      <c r="AY170" s="222" t="s">
        <v>145</v>
      </c>
    </row>
    <row r="171" spans="2:51" s="14" customFormat="1" ht="10.2">
      <c r="B171" s="212"/>
      <c r="C171" s="213"/>
      <c r="D171" s="203" t="s">
        <v>152</v>
      </c>
      <c r="E171" s="214" t="s">
        <v>1</v>
      </c>
      <c r="F171" s="215" t="s">
        <v>1090</v>
      </c>
      <c r="G171" s="213"/>
      <c r="H171" s="216">
        <v>-7.42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152</v>
      </c>
      <c r="AU171" s="222" t="s">
        <v>89</v>
      </c>
      <c r="AV171" s="14" t="s">
        <v>89</v>
      </c>
      <c r="AW171" s="14" t="s">
        <v>33</v>
      </c>
      <c r="AX171" s="14" t="s">
        <v>79</v>
      </c>
      <c r="AY171" s="222" t="s">
        <v>145</v>
      </c>
    </row>
    <row r="172" spans="2:51" s="15" customFormat="1" ht="10.2">
      <c r="B172" s="223"/>
      <c r="C172" s="224"/>
      <c r="D172" s="203" t="s">
        <v>152</v>
      </c>
      <c r="E172" s="225" t="s">
        <v>1</v>
      </c>
      <c r="F172" s="226" t="s">
        <v>156</v>
      </c>
      <c r="G172" s="224"/>
      <c r="H172" s="227">
        <v>226.72000000000006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AT172" s="233" t="s">
        <v>152</v>
      </c>
      <c r="AU172" s="233" t="s">
        <v>89</v>
      </c>
      <c r="AV172" s="15" t="s">
        <v>96</v>
      </c>
      <c r="AW172" s="15" t="s">
        <v>33</v>
      </c>
      <c r="AX172" s="15" t="s">
        <v>84</v>
      </c>
      <c r="AY172" s="233" t="s">
        <v>145</v>
      </c>
    </row>
    <row r="173" spans="1:65" s="2" customFormat="1" ht="33" customHeight="1">
      <c r="A173" s="34"/>
      <c r="B173" s="35"/>
      <c r="C173" s="187" t="s">
        <v>213</v>
      </c>
      <c r="D173" s="187" t="s">
        <v>147</v>
      </c>
      <c r="E173" s="188" t="s">
        <v>225</v>
      </c>
      <c r="F173" s="189" t="s">
        <v>226</v>
      </c>
      <c r="G173" s="190" t="s">
        <v>150</v>
      </c>
      <c r="H173" s="191">
        <v>96.053</v>
      </c>
      <c r="I173" s="192"/>
      <c r="J173" s="193">
        <f>ROUND(I173*H173,2)</f>
        <v>0</v>
      </c>
      <c r="K173" s="194"/>
      <c r="L173" s="39"/>
      <c r="M173" s="195" t="s">
        <v>1</v>
      </c>
      <c r="N173" s="196" t="s">
        <v>44</v>
      </c>
      <c r="O173" s="71"/>
      <c r="P173" s="197">
        <f>O173*H173</f>
        <v>0</v>
      </c>
      <c r="Q173" s="197">
        <v>0</v>
      </c>
      <c r="R173" s="197">
        <f>Q173*H173</f>
        <v>0</v>
      </c>
      <c r="S173" s="197">
        <v>0</v>
      </c>
      <c r="T173" s="19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96</v>
      </c>
      <c r="AT173" s="199" t="s">
        <v>147</v>
      </c>
      <c r="AU173" s="199" t="s">
        <v>89</v>
      </c>
      <c r="AY173" s="17" t="s">
        <v>145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7" t="s">
        <v>84</v>
      </c>
      <c r="BK173" s="200">
        <f>ROUND(I173*H173,2)</f>
        <v>0</v>
      </c>
      <c r="BL173" s="17" t="s">
        <v>96</v>
      </c>
      <c r="BM173" s="199" t="s">
        <v>1091</v>
      </c>
    </row>
    <row r="174" spans="2:51" s="14" customFormat="1" ht="40.8">
      <c r="B174" s="212"/>
      <c r="C174" s="213"/>
      <c r="D174" s="203" t="s">
        <v>152</v>
      </c>
      <c r="E174" s="214" t="s">
        <v>1</v>
      </c>
      <c r="F174" s="215" t="s">
        <v>1088</v>
      </c>
      <c r="G174" s="213"/>
      <c r="H174" s="216">
        <v>322.773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152</v>
      </c>
      <c r="AU174" s="222" t="s">
        <v>89</v>
      </c>
      <c r="AV174" s="14" t="s">
        <v>89</v>
      </c>
      <c r="AW174" s="14" t="s">
        <v>33</v>
      </c>
      <c r="AX174" s="14" t="s">
        <v>79</v>
      </c>
      <c r="AY174" s="222" t="s">
        <v>145</v>
      </c>
    </row>
    <row r="175" spans="2:51" s="14" customFormat="1" ht="10.2">
      <c r="B175" s="212"/>
      <c r="C175" s="213"/>
      <c r="D175" s="203" t="s">
        <v>152</v>
      </c>
      <c r="E175" s="214" t="s">
        <v>1</v>
      </c>
      <c r="F175" s="215" t="s">
        <v>1092</v>
      </c>
      <c r="G175" s="213"/>
      <c r="H175" s="216">
        <v>-226.72</v>
      </c>
      <c r="I175" s="217"/>
      <c r="J175" s="213"/>
      <c r="K175" s="213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152</v>
      </c>
      <c r="AU175" s="222" t="s">
        <v>89</v>
      </c>
      <c r="AV175" s="14" t="s">
        <v>89</v>
      </c>
      <c r="AW175" s="14" t="s">
        <v>33</v>
      </c>
      <c r="AX175" s="14" t="s">
        <v>79</v>
      </c>
      <c r="AY175" s="222" t="s">
        <v>145</v>
      </c>
    </row>
    <row r="176" spans="2:51" s="15" customFormat="1" ht="10.2">
      <c r="B176" s="223"/>
      <c r="C176" s="224"/>
      <c r="D176" s="203" t="s">
        <v>152</v>
      </c>
      <c r="E176" s="225" t="s">
        <v>1</v>
      </c>
      <c r="F176" s="226" t="s">
        <v>156</v>
      </c>
      <c r="G176" s="224"/>
      <c r="H176" s="227">
        <v>96.05300000000003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152</v>
      </c>
      <c r="AU176" s="233" t="s">
        <v>89</v>
      </c>
      <c r="AV176" s="15" t="s">
        <v>96</v>
      </c>
      <c r="AW176" s="15" t="s">
        <v>33</v>
      </c>
      <c r="AX176" s="15" t="s">
        <v>84</v>
      </c>
      <c r="AY176" s="233" t="s">
        <v>145</v>
      </c>
    </row>
    <row r="177" spans="1:65" s="2" customFormat="1" ht="16.5" customHeight="1">
      <c r="A177" s="34"/>
      <c r="B177" s="35"/>
      <c r="C177" s="187" t="s">
        <v>224</v>
      </c>
      <c r="D177" s="187" t="s">
        <v>147</v>
      </c>
      <c r="E177" s="188" t="s">
        <v>230</v>
      </c>
      <c r="F177" s="189" t="s">
        <v>231</v>
      </c>
      <c r="G177" s="190" t="s">
        <v>150</v>
      </c>
      <c r="H177" s="191">
        <v>96.053</v>
      </c>
      <c r="I177" s="192"/>
      <c r="J177" s="193">
        <f>ROUND(I177*H177,2)</f>
        <v>0</v>
      </c>
      <c r="K177" s="194"/>
      <c r="L177" s="39"/>
      <c r="M177" s="195" t="s">
        <v>1</v>
      </c>
      <c r="N177" s="196" t="s">
        <v>44</v>
      </c>
      <c r="O177" s="7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96</v>
      </c>
      <c r="AT177" s="199" t="s">
        <v>147</v>
      </c>
      <c r="AU177" s="199" t="s">
        <v>89</v>
      </c>
      <c r="AY177" s="17" t="s">
        <v>145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84</v>
      </c>
      <c r="BK177" s="200">
        <f>ROUND(I177*H177,2)</f>
        <v>0</v>
      </c>
      <c r="BL177" s="17" t="s">
        <v>96</v>
      </c>
      <c r="BM177" s="199" t="s">
        <v>1093</v>
      </c>
    </row>
    <row r="178" spans="2:51" s="14" customFormat="1" ht="10.2">
      <c r="B178" s="212"/>
      <c r="C178" s="213"/>
      <c r="D178" s="203" t="s">
        <v>152</v>
      </c>
      <c r="E178" s="214" t="s">
        <v>1</v>
      </c>
      <c r="F178" s="215" t="s">
        <v>1094</v>
      </c>
      <c r="G178" s="213"/>
      <c r="H178" s="216">
        <v>96.053</v>
      </c>
      <c r="I178" s="217"/>
      <c r="J178" s="213"/>
      <c r="K178" s="213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152</v>
      </c>
      <c r="AU178" s="222" t="s">
        <v>89</v>
      </c>
      <c r="AV178" s="14" t="s">
        <v>89</v>
      </c>
      <c r="AW178" s="14" t="s">
        <v>33</v>
      </c>
      <c r="AX178" s="14" t="s">
        <v>79</v>
      </c>
      <c r="AY178" s="222" t="s">
        <v>145</v>
      </c>
    </row>
    <row r="179" spans="2:51" s="15" customFormat="1" ht="10.2">
      <c r="B179" s="223"/>
      <c r="C179" s="224"/>
      <c r="D179" s="203" t="s">
        <v>152</v>
      </c>
      <c r="E179" s="225" t="s">
        <v>1</v>
      </c>
      <c r="F179" s="226" t="s">
        <v>156</v>
      </c>
      <c r="G179" s="224"/>
      <c r="H179" s="227">
        <v>96.053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152</v>
      </c>
      <c r="AU179" s="233" t="s">
        <v>89</v>
      </c>
      <c r="AV179" s="15" t="s">
        <v>96</v>
      </c>
      <c r="AW179" s="15" t="s">
        <v>33</v>
      </c>
      <c r="AX179" s="15" t="s">
        <v>84</v>
      </c>
      <c r="AY179" s="233" t="s">
        <v>145</v>
      </c>
    </row>
    <row r="180" spans="1:65" s="2" customFormat="1" ht="33" customHeight="1">
      <c r="A180" s="34"/>
      <c r="B180" s="35"/>
      <c r="C180" s="187" t="s">
        <v>8</v>
      </c>
      <c r="D180" s="187" t="s">
        <v>147</v>
      </c>
      <c r="E180" s="188" t="s">
        <v>235</v>
      </c>
      <c r="F180" s="189" t="s">
        <v>236</v>
      </c>
      <c r="G180" s="190" t="s">
        <v>237</v>
      </c>
      <c r="H180" s="191">
        <v>172.895</v>
      </c>
      <c r="I180" s="192"/>
      <c r="J180" s="193">
        <f>ROUND(I180*H180,2)</f>
        <v>0</v>
      </c>
      <c r="K180" s="194"/>
      <c r="L180" s="39"/>
      <c r="M180" s="195" t="s">
        <v>1</v>
      </c>
      <c r="N180" s="196" t="s">
        <v>44</v>
      </c>
      <c r="O180" s="71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96</v>
      </c>
      <c r="AT180" s="199" t="s">
        <v>147</v>
      </c>
      <c r="AU180" s="199" t="s">
        <v>89</v>
      </c>
      <c r="AY180" s="17" t="s">
        <v>145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84</v>
      </c>
      <c r="BK180" s="200">
        <f>ROUND(I180*H180,2)</f>
        <v>0</v>
      </c>
      <c r="BL180" s="17" t="s">
        <v>96</v>
      </c>
      <c r="BM180" s="199" t="s">
        <v>1095</v>
      </c>
    </row>
    <row r="181" spans="2:51" s="14" customFormat="1" ht="10.2">
      <c r="B181" s="212"/>
      <c r="C181" s="213"/>
      <c r="D181" s="203" t="s">
        <v>152</v>
      </c>
      <c r="E181" s="214" t="s">
        <v>1</v>
      </c>
      <c r="F181" s="215" t="s">
        <v>1096</v>
      </c>
      <c r="G181" s="213"/>
      <c r="H181" s="216">
        <v>172.895</v>
      </c>
      <c r="I181" s="217"/>
      <c r="J181" s="213"/>
      <c r="K181" s="213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152</v>
      </c>
      <c r="AU181" s="222" t="s">
        <v>89</v>
      </c>
      <c r="AV181" s="14" t="s">
        <v>89</v>
      </c>
      <c r="AW181" s="14" t="s">
        <v>33</v>
      </c>
      <c r="AX181" s="14" t="s">
        <v>79</v>
      </c>
      <c r="AY181" s="222" t="s">
        <v>145</v>
      </c>
    </row>
    <row r="182" spans="2:51" s="15" customFormat="1" ht="10.2">
      <c r="B182" s="223"/>
      <c r="C182" s="224"/>
      <c r="D182" s="203" t="s">
        <v>152</v>
      </c>
      <c r="E182" s="225" t="s">
        <v>1</v>
      </c>
      <c r="F182" s="226" t="s">
        <v>156</v>
      </c>
      <c r="G182" s="224"/>
      <c r="H182" s="227">
        <v>172.895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AT182" s="233" t="s">
        <v>152</v>
      </c>
      <c r="AU182" s="233" t="s">
        <v>89</v>
      </c>
      <c r="AV182" s="15" t="s">
        <v>96</v>
      </c>
      <c r="AW182" s="15" t="s">
        <v>33</v>
      </c>
      <c r="AX182" s="15" t="s">
        <v>84</v>
      </c>
      <c r="AY182" s="233" t="s">
        <v>145</v>
      </c>
    </row>
    <row r="183" spans="1:65" s="2" customFormat="1" ht="24.15" customHeight="1">
      <c r="A183" s="34"/>
      <c r="B183" s="35"/>
      <c r="C183" s="187" t="s">
        <v>234</v>
      </c>
      <c r="D183" s="187" t="s">
        <v>147</v>
      </c>
      <c r="E183" s="188" t="s">
        <v>241</v>
      </c>
      <c r="F183" s="189" t="s">
        <v>242</v>
      </c>
      <c r="G183" s="190" t="s">
        <v>150</v>
      </c>
      <c r="H183" s="191">
        <v>64.46</v>
      </c>
      <c r="I183" s="192"/>
      <c r="J183" s="193">
        <f>ROUND(I183*H183,2)</f>
        <v>0</v>
      </c>
      <c r="K183" s="194"/>
      <c r="L183" s="39"/>
      <c r="M183" s="195" t="s">
        <v>1</v>
      </c>
      <c r="N183" s="196" t="s">
        <v>44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96</v>
      </c>
      <c r="AT183" s="199" t="s">
        <v>147</v>
      </c>
      <c r="AU183" s="199" t="s">
        <v>89</v>
      </c>
      <c r="AY183" s="17" t="s">
        <v>145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84</v>
      </c>
      <c r="BK183" s="200">
        <f>ROUND(I183*H183,2)</f>
        <v>0</v>
      </c>
      <c r="BL183" s="17" t="s">
        <v>96</v>
      </c>
      <c r="BM183" s="199" t="s">
        <v>1097</v>
      </c>
    </row>
    <row r="184" spans="2:51" s="13" customFormat="1" ht="10.2">
      <c r="B184" s="201"/>
      <c r="C184" s="202"/>
      <c r="D184" s="203" t="s">
        <v>152</v>
      </c>
      <c r="E184" s="204" t="s">
        <v>1</v>
      </c>
      <c r="F184" s="205" t="s">
        <v>1098</v>
      </c>
      <c r="G184" s="202"/>
      <c r="H184" s="204" t="s">
        <v>1</v>
      </c>
      <c r="I184" s="206"/>
      <c r="J184" s="202"/>
      <c r="K184" s="202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152</v>
      </c>
      <c r="AU184" s="211" t="s">
        <v>89</v>
      </c>
      <c r="AV184" s="13" t="s">
        <v>84</v>
      </c>
      <c r="AW184" s="13" t="s">
        <v>33</v>
      </c>
      <c r="AX184" s="13" t="s">
        <v>79</v>
      </c>
      <c r="AY184" s="211" t="s">
        <v>145</v>
      </c>
    </row>
    <row r="185" spans="2:51" s="14" customFormat="1" ht="10.2">
      <c r="B185" s="212"/>
      <c r="C185" s="213"/>
      <c r="D185" s="203" t="s">
        <v>152</v>
      </c>
      <c r="E185" s="214" t="s">
        <v>1</v>
      </c>
      <c r="F185" s="215" t="s">
        <v>1099</v>
      </c>
      <c r="G185" s="213"/>
      <c r="H185" s="216">
        <v>64.46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152</v>
      </c>
      <c r="AU185" s="222" t="s">
        <v>89</v>
      </c>
      <c r="AV185" s="14" t="s">
        <v>89</v>
      </c>
      <c r="AW185" s="14" t="s">
        <v>33</v>
      </c>
      <c r="AX185" s="14" t="s">
        <v>79</v>
      </c>
      <c r="AY185" s="222" t="s">
        <v>145</v>
      </c>
    </row>
    <row r="186" spans="2:51" s="15" customFormat="1" ht="10.2">
      <c r="B186" s="223"/>
      <c r="C186" s="224"/>
      <c r="D186" s="203" t="s">
        <v>152</v>
      </c>
      <c r="E186" s="225" t="s">
        <v>1</v>
      </c>
      <c r="F186" s="226" t="s">
        <v>156</v>
      </c>
      <c r="G186" s="224"/>
      <c r="H186" s="227">
        <v>64.46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AT186" s="233" t="s">
        <v>152</v>
      </c>
      <c r="AU186" s="233" t="s">
        <v>89</v>
      </c>
      <c r="AV186" s="15" t="s">
        <v>96</v>
      </c>
      <c r="AW186" s="15" t="s">
        <v>33</v>
      </c>
      <c r="AX186" s="15" t="s">
        <v>84</v>
      </c>
      <c r="AY186" s="233" t="s">
        <v>145</v>
      </c>
    </row>
    <row r="187" spans="1:65" s="2" customFormat="1" ht="16.5" customHeight="1">
      <c r="A187" s="34"/>
      <c r="B187" s="35"/>
      <c r="C187" s="234" t="s">
        <v>240</v>
      </c>
      <c r="D187" s="234" t="s">
        <v>247</v>
      </c>
      <c r="E187" s="235" t="s">
        <v>248</v>
      </c>
      <c r="F187" s="236" t="s">
        <v>249</v>
      </c>
      <c r="G187" s="237" t="s">
        <v>237</v>
      </c>
      <c r="H187" s="238">
        <v>128.92</v>
      </c>
      <c r="I187" s="239"/>
      <c r="J187" s="240">
        <f>ROUND(I187*H187,2)</f>
        <v>0</v>
      </c>
      <c r="K187" s="241"/>
      <c r="L187" s="242"/>
      <c r="M187" s="243" t="s">
        <v>1</v>
      </c>
      <c r="N187" s="244" t="s">
        <v>44</v>
      </c>
      <c r="O187" s="71"/>
      <c r="P187" s="197">
        <f>O187*H187</f>
        <v>0</v>
      </c>
      <c r="Q187" s="197">
        <v>1</v>
      </c>
      <c r="R187" s="197">
        <f>Q187*H187</f>
        <v>128.92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203</v>
      </c>
      <c r="AT187" s="199" t="s">
        <v>247</v>
      </c>
      <c r="AU187" s="199" t="s">
        <v>89</v>
      </c>
      <c r="AY187" s="17" t="s">
        <v>145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84</v>
      </c>
      <c r="BK187" s="200">
        <f>ROUND(I187*H187,2)</f>
        <v>0</v>
      </c>
      <c r="BL187" s="17" t="s">
        <v>96</v>
      </c>
      <c r="BM187" s="199" t="s">
        <v>1100</v>
      </c>
    </row>
    <row r="188" spans="2:51" s="14" customFormat="1" ht="10.2">
      <c r="B188" s="212"/>
      <c r="C188" s="213"/>
      <c r="D188" s="203" t="s">
        <v>152</v>
      </c>
      <c r="E188" s="214" t="s">
        <v>1</v>
      </c>
      <c r="F188" s="215" t="s">
        <v>1101</v>
      </c>
      <c r="G188" s="213"/>
      <c r="H188" s="216">
        <v>128.92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152</v>
      </c>
      <c r="AU188" s="222" t="s">
        <v>89</v>
      </c>
      <c r="AV188" s="14" t="s">
        <v>89</v>
      </c>
      <c r="AW188" s="14" t="s">
        <v>33</v>
      </c>
      <c r="AX188" s="14" t="s">
        <v>79</v>
      </c>
      <c r="AY188" s="222" t="s">
        <v>145</v>
      </c>
    </row>
    <row r="189" spans="2:51" s="15" customFormat="1" ht="10.2">
      <c r="B189" s="223"/>
      <c r="C189" s="224"/>
      <c r="D189" s="203" t="s">
        <v>152</v>
      </c>
      <c r="E189" s="225" t="s">
        <v>1</v>
      </c>
      <c r="F189" s="226" t="s">
        <v>156</v>
      </c>
      <c r="G189" s="224"/>
      <c r="H189" s="227">
        <v>128.92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AT189" s="233" t="s">
        <v>152</v>
      </c>
      <c r="AU189" s="233" t="s">
        <v>89</v>
      </c>
      <c r="AV189" s="15" t="s">
        <v>96</v>
      </c>
      <c r="AW189" s="15" t="s">
        <v>33</v>
      </c>
      <c r="AX189" s="15" t="s">
        <v>84</v>
      </c>
      <c r="AY189" s="233" t="s">
        <v>145</v>
      </c>
    </row>
    <row r="190" spans="1:65" s="2" customFormat="1" ht="21.75" customHeight="1">
      <c r="A190" s="34"/>
      <c r="B190" s="35"/>
      <c r="C190" s="187" t="s">
        <v>246</v>
      </c>
      <c r="D190" s="187" t="s">
        <v>147</v>
      </c>
      <c r="E190" s="188" t="s">
        <v>1102</v>
      </c>
      <c r="F190" s="189" t="s">
        <v>1103</v>
      </c>
      <c r="G190" s="190" t="s">
        <v>255</v>
      </c>
      <c r="H190" s="191">
        <v>432.678</v>
      </c>
      <c r="I190" s="192"/>
      <c r="J190" s="193">
        <f>ROUND(I190*H190,2)</f>
        <v>0</v>
      </c>
      <c r="K190" s="194"/>
      <c r="L190" s="39"/>
      <c r="M190" s="195" t="s">
        <v>1</v>
      </c>
      <c r="N190" s="196" t="s">
        <v>44</v>
      </c>
      <c r="O190" s="71"/>
      <c r="P190" s="197">
        <f>O190*H190</f>
        <v>0</v>
      </c>
      <c r="Q190" s="197">
        <v>0.00084</v>
      </c>
      <c r="R190" s="197">
        <f>Q190*H190</f>
        <v>0.36344952</v>
      </c>
      <c r="S190" s="197">
        <v>0</v>
      </c>
      <c r="T190" s="19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96</v>
      </c>
      <c r="AT190" s="199" t="s">
        <v>147</v>
      </c>
      <c r="AU190" s="199" t="s">
        <v>89</v>
      </c>
      <c r="AY190" s="17" t="s">
        <v>145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7" t="s">
        <v>84</v>
      </c>
      <c r="BK190" s="200">
        <f>ROUND(I190*H190,2)</f>
        <v>0</v>
      </c>
      <c r="BL190" s="17" t="s">
        <v>96</v>
      </c>
      <c r="BM190" s="199" t="s">
        <v>1104</v>
      </c>
    </row>
    <row r="191" spans="2:51" s="13" customFormat="1" ht="10.2">
      <c r="B191" s="201"/>
      <c r="C191" s="202"/>
      <c r="D191" s="203" t="s">
        <v>152</v>
      </c>
      <c r="E191" s="204" t="s">
        <v>1</v>
      </c>
      <c r="F191" s="205" t="s">
        <v>1063</v>
      </c>
      <c r="G191" s="202"/>
      <c r="H191" s="204" t="s">
        <v>1</v>
      </c>
      <c r="I191" s="206"/>
      <c r="J191" s="202"/>
      <c r="K191" s="202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152</v>
      </c>
      <c r="AU191" s="211" t="s">
        <v>89</v>
      </c>
      <c r="AV191" s="13" t="s">
        <v>84</v>
      </c>
      <c r="AW191" s="13" t="s">
        <v>33</v>
      </c>
      <c r="AX191" s="13" t="s">
        <v>79</v>
      </c>
      <c r="AY191" s="211" t="s">
        <v>145</v>
      </c>
    </row>
    <row r="192" spans="2:51" s="14" customFormat="1" ht="20.4">
      <c r="B192" s="212"/>
      <c r="C192" s="213"/>
      <c r="D192" s="203" t="s">
        <v>152</v>
      </c>
      <c r="E192" s="214" t="s">
        <v>1</v>
      </c>
      <c r="F192" s="215" t="s">
        <v>1105</v>
      </c>
      <c r="G192" s="213"/>
      <c r="H192" s="216">
        <v>432.678</v>
      </c>
      <c r="I192" s="217"/>
      <c r="J192" s="213"/>
      <c r="K192" s="213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152</v>
      </c>
      <c r="AU192" s="222" t="s">
        <v>89</v>
      </c>
      <c r="AV192" s="14" t="s">
        <v>89</v>
      </c>
      <c r="AW192" s="14" t="s">
        <v>33</v>
      </c>
      <c r="AX192" s="14" t="s">
        <v>79</v>
      </c>
      <c r="AY192" s="222" t="s">
        <v>145</v>
      </c>
    </row>
    <row r="193" spans="2:51" s="15" customFormat="1" ht="10.2">
      <c r="B193" s="223"/>
      <c r="C193" s="224"/>
      <c r="D193" s="203" t="s">
        <v>152</v>
      </c>
      <c r="E193" s="225" t="s">
        <v>1</v>
      </c>
      <c r="F193" s="226" t="s">
        <v>156</v>
      </c>
      <c r="G193" s="224"/>
      <c r="H193" s="227">
        <v>432.678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AT193" s="233" t="s">
        <v>152</v>
      </c>
      <c r="AU193" s="233" t="s">
        <v>89</v>
      </c>
      <c r="AV193" s="15" t="s">
        <v>96</v>
      </c>
      <c r="AW193" s="15" t="s">
        <v>33</v>
      </c>
      <c r="AX193" s="15" t="s">
        <v>84</v>
      </c>
      <c r="AY193" s="233" t="s">
        <v>145</v>
      </c>
    </row>
    <row r="194" spans="1:65" s="2" customFormat="1" ht="24.15" customHeight="1">
      <c r="A194" s="34"/>
      <c r="B194" s="35"/>
      <c r="C194" s="187" t="s">
        <v>252</v>
      </c>
      <c r="D194" s="187" t="s">
        <v>147</v>
      </c>
      <c r="E194" s="188" t="s">
        <v>1106</v>
      </c>
      <c r="F194" s="189" t="s">
        <v>1107</v>
      </c>
      <c r="G194" s="190" t="s">
        <v>255</v>
      </c>
      <c r="H194" s="191">
        <v>432.678</v>
      </c>
      <c r="I194" s="192"/>
      <c r="J194" s="193">
        <f>ROUND(I194*H194,2)</f>
        <v>0</v>
      </c>
      <c r="K194" s="194"/>
      <c r="L194" s="39"/>
      <c r="M194" s="195" t="s">
        <v>1</v>
      </c>
      <c r="N194" s="196" t="s">
        <v>44</v>
      </c>
      <c r="O194" s="71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96</v>
      </c>
      <c r="AT194" s="199" t="s">
        <v>147</v>
      </c>
      <c r="AU194" s="199" t="s">
        <v>89</v>
      </c>
      <c r="AY194" s="17" t="s">
        <v>145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84</v>
      </c>
      <c r="BK194" s="200">
        <f>ROUND(I194*H194,2)</f>
        <v>0</v>
      </c>
      <c r="BL194" s="17" t="s">
        <v>96</v>
      </c>
      <c r="BM194" s="199" t="s">
        <v>1108</v>
      </c>
    </row>
    <row r="195" spans="2:51" s="14" customFormat="1" ht="10.2">
      <c r="B195" s="212"/>
      <c r="C195" s="213"/>
      <c r="D195" s="203" t="s">
        <v>152</v>
      </c>
      <c r="E195" s="214" t="s">
        <v>1</v>
      </c>
      <c r="F195" s="215" t="s">
        <v>1109</v>
      </c>
      <c r="G195" s="213"/>
      <c r="H195" s="216">
        <v>432.678</v>
      </c>
      <c r="I195" s="217"/>
      <c r="J195" s="213"/>
      <c r="K195" s="213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152</v>
      </c>
      <c r="AU195" s="222" t="s">
        <v>89</v>
      </c>
      <c r="AV195" s="14" t="s">
        <v>89</v>
      </c>
      <c r="AW195" s="14" t="s">
        <v>33</v>
      </c>
      <c r="AX195" s="14" t="s">
        <v>79</v>
      </c>
      <c r="AY195" s="222" t="s">
        <v>145</v>
      </c>
    </row>
    <row r="196" spans="2:51" s="15" customFormat="1" ht="10.2">
      <c r="B196" s="223"/>
      <c r="C196" s="224"/>
      <c r="D196" s="203" t="s">
        <v>152</v>
      </c>
      <c r="E196" s="225" t="s">
        <v>1</v>
      </c>
      <c r="F196" s="226" t="s">
        <v>156</v>
      </c>
      <c r="G196" s="224"/>
      <c r="H196" s="227">
        <v>432.678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AT196" s="233" t="s">
        <v>152</v>
      </c>
      <c r="AU196" s="233" t="s">
        <v>89</v>
      </c>
      <c r="AV196" s="15" t="s">
        <v>96</v>
      </c>
      <c r="AW196" s="15" t="s">
        <v>33</v>
      </c>
      <c r="AX196" s="15" t="s">
        <v>84</v>
      </c>
      <c r="AY196" s="233" t="s">
        <v>145</v>
      </c>
    </row>
    <row r="197" spans="1:65" s="2" customFormat="1" ht="16.5" customHeight="1">
      <c r="A197" s="34"/>
      <c r="B197" s="35"/>
      <c r="C197" s="187" t="s">
        <v>259</v>
      </c>
      <c r="D197" s="187" t="s">
        <v>147</v>
      </c>
      <c r="E197" s="188" t="s">
        <v>260</v>
      </c>
      <c r="F197" s="189" t="s">
        <v>261</v>
      </c>
      <c r="G197" s="190" t="s">
        <v>262</v>
      </c>
      <c r="H197" s="191">
        <v>3</v>
      </c>
      <c r="I197" s="192"/>
      <c r="J197" s="193">
        <f>ROUND(I197*H197,2)</f>
        <v>0</v>
      </c>
      <c r="K197" s="194"/>
      <c r="L197" s="39"/>
      <c r="M197" s="195" t="s">
        <v>1</v>
      </c>
      <c r="N197" s="196" t="s">
        <v>44</v>
      </c>
      <c r="O197" s="71"/>
      <c r="P197" s="197">
        <f>O197*H197</f>
        <v>0</v>
      </c>
      <c r="Q197" s="197">
        <v>0</v>
      </c>
      <c r="R197" s="197">
        <f>Q197*H197</f>
        <v>0</v>
      </c>
      <c r="S197" s="197">
        <v>0</v>
      </c>
      <c r="T197" s="19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96</v>
      </c>
      <c r="AT197" s="199" t="s">
        <v>147</v>
      </c>
      <c r="AU197" s="199" t="s">
        <v>89</v>
      </c>
      <c r="AY197" s="17" t="s">
        <v>145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7" t="s">
        <v>84</v>
      </c>
      <c r="BK197" s="200">
        <f>ROUND(I197*H197,2)</f>
        <v>0</v>
      </c>
      <c r="BL197" s="17" t="s">
        <v>96</v>
      </c>
      <c r="BM197" s="199" t="s">
        <v>1110</v>
      </c>
    </row>
    <row r="198" spans="2:51" s="14" customFormat="1" ht="10.2">
      <c r="B198" s="212"/>
      <c r="C198" s="213"/>
      <c r="D198" s="203" t="s">
        <v>152</v>
      </c>
      <c r="E198" s="214" t="s">
        <v>1</v>
      </c>
      <c r="F198" s="215" t="s">
        <v>1111</v>
      </c>
      <c r="G198" s="213"/>
      <c r="H198" s="216">
        <v>3</v>
      </c>
      <c r="I198" s="217"/>
      <c r="J198" s="213"/>
      <c r="K198" s="213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152</v>
      </c>
      <c r="AU198" s="222" t="s">
        <v>89</v>
      </c>
      <c r="AV198" s="14" t="s">
        <v>89</v>
      </c>
      <c r="AW198" s="14" t="s">
        <v>33</v>
      </c>
      <c r="AX198" s="14" t="s">
        <v>79</v>
      </c>
      <c r="AY198" s="222" t="s">
        <v>145</v>
      </c>
    </row>
    <row r="199" spans="2:51" s="15" customFormat="1" ht="10.2">
      <c r="B199" s="223"/>
      <c r="C199" s="224"/>
      <c r="D199" s="203" t="s">
        <v>152</v>
      </c>
      <c r="E199" s="225" t="s">
        <v>1</v>
      </c>
      <c r="F199" s="226" t="s">
        <v>156</v>
      </c>
      <c r="G199" s="224"/>
      <c r="H199" s="227">
        <v>3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AT199" s="233" t="s">
        <v>152</v>
      </c>
      <c r="AU199" s="233" t="s">
        <v>89</v>
      </c>
      <c r="AV199" s="15" t="s">
        <v>96</v>
      </c>
      <c r="AW199" s="15" t="s">
        <v>33</v>
      </c>
      <c r="AX199" s="15" t="s">
        <v>84</v>
      </c>
      <c r="AY199" s="233" t="s">
        <v>145</v>
      </c>
    </row>
    <row r="200" spans="2:63" s="12" customFormat="1" ht="22.8" customHeight="1">
      <c r="B200" s="171"/>
      <c r="C200" s="172"/>
      <c r="D200" s="173" t="s">
        <v>78</v>
      </c>
      <c r="E200" s="185" t="s">
        <v>203</v>
      </c>
      <c r="F200" s="185" t="s">
        <v>797</v>
      </c>
      <c r="G200" s="172"/>
      <c r="H200" s="172"/>
      <c r="I200" s="175"/>
      <c r="J200" s="186">
        <f>BK200</f>
        <v>0</v>
      </c>
      <c r="K200" s="172"/>
      <c r="L200" s="177"/>
      <c r="M200" s="178"/>
      <c r="N200" s="179"/>
      <c r="O200" s="179"/>
      <c r="P200" s="180">
        <f>SUM(P201:P255)</f>
        <v>0</v>
      </c>
      <c r="Q200" s="179"/>
      <c r="R200" s="180">
        <f>SUM(R201:R255)</f>
        <v>20.06042492</v>
      </c>
      <c r="S200" s="179"/>
      <c r="T200" s="181">
        <f>SUM(T201:T255)</f>
        <v>0</v>
      </c>
      <c r="AR200" s="182" t="s">
        <v>84</v>
      </c>
      <c r="AT200" s="183" t="s">
        <v>78</v>
      </c>
      <c r="AU200" s="183" t="s">
        <v>84</v>
      </c>
      <c r="AY200" s="182" t="s">
        <v>145</v>
      </c>
      <c r="BK200" s="184">
        <f>SUM(BK201:BK255)</f>
        <v>0</v>
      </c>
    </row>
    <row r="201" spans="1:65" s="2" customFormat="1" ht="16.5" customHeight="1">
      <c r="A201" s="34"/>
      <c r="B201" s="35"/>
      <c r="C201" s="187" t="s">
        <v>266</v>
      </c>
      <c r="D201" s="187" t="s">
        <v>147</v>
      </c>
      <c r="E201" s="188" t="s">
        <v>799</v>
      </c>
      <c r="F201" s="189" t="s">
        <v>800</v>
      </c>
      <c r="G201" s="190" t="s">
        <v>150</v>
      </c>
      <c r="H201" s="191">
        <v>24.173</v>
      </c>
      <c r="I201" s="192"/>
      <c r="J201" s="193">
        <f>ROUND(I201*H201,2)</f>
        <v>0</v>
      </c>
      <c r="K201" s="194"/>
      <c r="L201" s="39"/>
      <c r="M201" s="195" t="s">
        <v>1</v>
      </c>
      <c r="N201" s="196" t="s">
        <v>44</v>
      </c>
      <c r="O201" s="71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96</v>
      </c>
      <c r="AT201" s="199" t="s">
        <v>147</v>
      </c>
      <c r="AU201" s="199" t="s">
        <v>89</v>
      </c>
      <c r="AY201" s="17" t="s">
        <v>145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84</v>
      </c>
      <c r="BK201" s="200">
        <f>ROUND(I201*H201,2)</f>
        <v>0</v>
      </c>
      <c r="BL201" s="17" t="s">
        <v>96</v>
      </c>
      <c r="BM201" s="199" t="s">
        <v>1112</v>
      </c>
    </row>
    <row r="202" spans="2:51" s="13" customFormat="1" ht="10.2">
      <c r="B202" s="201"/>
      <c r="C202" s="202"/>
      <c r="D202" s="203" t="s">
        <v>152</v>
      </c>
      <c r="E202" s="204" t="s">
        <v>1</v>
      </c>
      <c r="F202" s="205" t="s">
        <v>1098</v>
      </c>
      <c r="G202" s="202"/>
      <c r="H202" s="204" t="s">
        <v>1</v>
      </c>
      <c r="I202" s="206"/>
      <c r="J202" s="202"/>
      <c r="K202" s="202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152</v>
      </c>
      <c r="AU202" s="211" t="s">
        <v>89</v>
      </c>
      <c r="AV202" s="13" t="s">
        <v>84</v>
      </c>
      <c r="AW202" s="13" t="s">
        <v>33</v>
      </c>
      <c r="AX202" s="13" t="s">
        <v>79</v>
      </c>
      <c r="AY202" s="211" t="s">
        <v>145</v>
      </c>
    </row>
    <row r="203" spans="2:51" s="14" customFormat="1" ht="10.2">
      <c r="B203" s="212"/>
      <c r="C203" s="213"/>
      <c r="D203" s="203" t="s">
        <v>152</v>
      </c>
      <c r="E203" s="214" t="s">
        <v>1</v>
      </c>
      <c r="F203" s="215" t="s">
        <v>1113</v>
      </c>
      <c r="G203" s="213"/>
      <c r="H203" s="216">
        <v>24.173</v>
      </c>
      <c r="I203" s="217"/>
      <c r="J203" s="213"/>
      <c r="K203" s="213"/>
      <c r="L203" s="218"/>
      <c r="M203" s="219"/>
      <c r="N203" s="220"/>
      <c r="O203" s="220"/>
      <c r="P203" s="220"/>
      <c r="Q203" s="220"/>
      <c r="R203" s="220"/>
      <c r="S203" s="220"/>
      <c r="T203" s="221"/>
      <c r="AT203" s="222" t="s">
        <v>152</v>
      </c>
      <c r="AU203" s="222" t="s">
        <v>89</v>
      </c>
      <c r="AV203" s="14" t="s">
        <v>89</v>
      </c>
      <c r="AW203" s="14" t="s">
        <v>33</v>
      </c>
      <c r="AX203" s="14" t="s">
        <v>79</v>
      </c>
      <c r="AY203" s="222" t="s">
        <v>145</v>
      </c>
    </row>
    <row r="204" spans="2:51" s="15" customFormat="1" ht="10.2">
      <c r="B204" s="223"/>
      <c r="C204" s="224"/>
      <c r="D204" s="203" t="s">
        <v>152</v>
      </c>
      <c r="E204" s="225" t="s">
        <v>1</v>
      </c>
      <c r="F204" s="226" t="s">
        <v>156</v>
      </c>
      <c r="G204" s="224"/>
      <c r="H204" s="227">
        <v>24.173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AT204" s="233" t="s">
        <v>152</v>
      </c>
      <c r="AU204" s="233" t="s">
        <v>89</v>
      </c>
      <c r="AV204" s="15" t="s">
        <v>96</v>
      </c>
      <c r="AW204" s="15" t="s">
        <v>33</v>
      </c>
      <c r="AX204" s="15" t="s">
        <v>84</v>
      </c>
      <c r="AY204" s="233" t="s">
        <v>145</v>
      </c>
    </row>
    <row r="205" spans="1:65" s="2" customFormat="1" ht="33" customHeight="1">
      <c r="A205" s="34"/>
      <c r="B205" s="35"/>
      <c r="C205" s="187" t="s">
        <v>270</v>
      </c>
      <c r="D205" s="187" t="s">
        <v>147</v>
      </c>
      <c r="E205" s="188" t="s">
        <v>1114</v>
      </c>
      <c r="F205" s="189" t="s">
        <v>1115</v>
      </c>
      <c r="G205" s="190" t="s">
        <v>337</v>
      </c>
      <c r="H205" s="191">
        <v>146.5</v>
      </c>
      <c r="I205" s="192"/>
      <c r="J205" s="193">
        <f>ROUND(I205*H205,2)</f>
        <v>0</v>
      </c>
      <c r="K205" s="194"/>
      <c r="L205" s="39"/>
      <c r="M205" s="195" t="s">
        <v>1</v>
      </c>
      <c r="N205" s="196" t="s">
        <v>44</v>
      </c>
      <c r="O205" s="71"/>
      <c r="P205" s="197">
        <f>O205*H205</f>
        <v>0</v>
      </c>
      <c r="Q205" s="197">
        <v>2E-05</v>
      </c>
      <c r="R205" s="197">
        <f>Q205*H205</f>
        <v>0.0029300000000000003</v>
      </c>
      <c r="S205" s="197">
        <v>0</v>
      </c>
      <c r="T205" s="19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96</v>
      </c>
      <c r="AT205" s="199" t="s">
        <v>147</v>
      </c>
      <c r="AU205" s="199" t="s">
        <v>89</v>
      </c>
      <c r="AY205" s="17" t="s">
        <v>145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7" t="s">
        <v>84</v>
      </c>
      <c r="BK205" s="200">
        <f>ROUND(I205*H205,2)</f>
        <v>0</v>
      </c>
      <c r="BL205" s="17" t="s">
        <v>96</v>
      </c>
      <c r="BM205" s="199" t="s">
        <v>1116</v>
      </c>
    </row>
    <row r="206" spans="2:51" s="13" customFormat="1" ht="10.2">
      <c r="B206" s="201"/>
      <c r="C206" s="202"/>
      <c r="D206" s="203" t="s">
        <v>152</v>
      </c>
      <c r="E206" s="204" t="s">
        <v>1</v>
      </c>
      <c r="F206" s="205" t="s">
        <v>1117</v>
      </c>
      <c r="G206" s="202"/>
      <c r="H206" s="204" t="s">
        <v>1</v>
      </c>
      <c r="I206" s="206"/>
      <c r="J206" s="202"/>
      <c r="K206" s="202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152</v>
      </c>
      <c r="AU206" s="211" t="s">
        <v>89</v>
      </c>
      <c r="AV206" s="13" t="s">
        <v>84</v>
      </c>
      <c r="AW206" s="13" t="s">
        <v>33</v>
      </c>
      <c r="AX206" s="13" t="s">
        <v>79</v>
      </c>
      <c r="AY206" s="211" t="s">
        <v>145</v>
      </c>
    </row>
    <row r="207" spans="2:51" s="14" customFormat="1" ht="10.2">
      <c r="B207" s="212"/>
      <c r="C207" s="213"/>
      <c r="D207" s="203" t="s">
        <v>152</v>
      </c>
      <c r="E207" s="214" t="s">
        <v>1</v>
      </c>
      <c r="F207" s="215" t="s">
        <v>1118</v>
      </c>
      <c r="G207" s="213"/>
      <c r="H207" s="216">
        <v>146.5</v>
      </c>
      <c r="I207" s="217"/>
      <c r="J207" s="213"/>
      <c r="K207" s="213"/>
      <c r="L207" s="218"/>
      <c r="M207" s="219"/>
      <c r="N207" s="220"/>
      <c r="O207" s="220"/>
      <c r="P207" s="220"/>
      <c r="Q207" s="220"/>
      <c r="R207" s="220"/>
      <c r="S207" s="220"/>
      <c r="T207" s="221"/>
      <c r="AT207" s="222" t="s">
        <v>152</v>
      </c>
      <c r="AU207" s="222" t="s">
        <v>89</v>
      </c>
      <c r="AV207" s="14" t="s">
        <v>89</v>
      </c>
      <c r="AW207" s="14" t="s">
        <v>33</v>
      </c>
      <c r="AX207" s="14" t="s">
        <v>79</v>
      </c>
      <c r="AY207" s="222" t="s">
        <v>145</v>
      </c>
    </row>
    <row r="208" spans="2:51" s="15" customFormat="1" ht="10.2">
      <c r="B208" s="223"/>
      <c r="C208" s="224"/>
      <c r="D208" s="203" t="s">
        <v>152</v>
      </c>
      <c r="E208" s="225" t="s">
        <v>1</v>
      </c>
      <c r="F208" s="226" t="s">
        <v>156</v>
      </c>
      <c r="G208" s="224"/>
      <c r="H208" s="227">
        <v>146.5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AT208" s="233" t="s">
        <v>152</v>
      </c>
      <c r="AU208" s="233" t="s">
        <v>89</v>
      </c>
      <c r="AV208" s="15" t="s">
        <v>96</v>
      </c>
      <c r="AW208" s="15" t="s">
        <v>33</v>
      </c>
      <c r="AX208" s="15" t="s">
        <v>84</v>
      </c>
      <c r="AY208" s="233" t="s">
        <v>145</v>
      </c>
    </row>
    <row r="209" spans="1:65" s="2" customFormat="1" ht="21.75" customHeight="1">
      <c r="A209" s="34"/>
      <c r="B209" s="35"/>
      <c r="C209" s="234" t="s">
        <v>273</v>
      </c>
      <c r="D209" s="234" t="s">
        <v>247</v>
      </c>
      <c r="E209" s="235" t="s">
        <v>1119</v>
      </c>
      <c r="F209" s="236" t="s">
        <v>1120</v>
      </c>
      <c r="G209" s="237" t="s">
        <v>337</v>
      </c>
      <c r="H209" s="238">
        <v>103.576</v>
      </c>
      <c r="I209" s="239"/>
      <c r="J209" s="240">
        <f>ROUND(I209*H209,2)</f>
        <v>0</v>
      </c>
      <c r="K209" s="241"/>
      <c r="L209" s="242"/>
      <c r="M209" s="243" t="s">
        <v>1</v>
      </c>
      <c r="N209" s="244" t="s">
        <v>44</v>
      </c>
      <c r="O209" s="71"/>
      <c r="P209" s="197">
        <f>O209*H209</f>
        <v>0</v>
      </c>
      <c r="Q209" s="197">
        <v>0.01662</v>
      </c>
      <c r="R209" s="197">
        <f>Q209*H209</f>
        <v>1.72143312</v>
      </c>
      <c r="S209" s="197">
        <v>0</v>
      </c>
      <c r="T209" s="19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203</v>
      </c>
      <c r="AT209" s="199" t="s">
        <v>247</v>
      </c>
      <c r="AU209" s="199" t="s">
        <v>89</v>
      </c>
      <c r="AY209" s="17" t="s">
        <v>145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84</v>
      </c>
      <c r="BK209" s="200">
        <f>ROUND(I209*H209,2)</f>
        <v>0</v>
      </c>
      <c r="BL209" s="17" t="s">
        <v>96</v>
      </c>
      <c r="BM209" s="199" t="s">
        <v>1121</v>
      </c>
    </row>
    <row r="210" spans="2:51" s="13" customFormat="1" ht="10.2">
      <c r="B210" s="201"/>
      <c r="C210" s="202"/>
      <c r="D210" s="203" t="s">
        <v>152</v>
      </c>
      <c r="E210" s="204" t="s">
        <v>1</v>
      </c>
      <c r="F210" s="205" t="s">
        <v>1122</v>
      </c>
      <c r="G210" s="202"/>
      <c r="H210" s="204" t="s">
        <v>1</v>
      </c>
      <c r="I210" s="206"/>
      <c r="J210" s="202"/>
      <c r="K210" s="202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152</v>
      </c>
      <c r="AU210" s="211" t="s">
        <v>89</v>
      </c>
      <c r="AV210" s="13" t="s">
        <v>84</v>
      </c>
      <c r="AW210" s="13" t="s">
        <v>33</v>
      </c>
      <c r="AX210" s="13" t="s">
        <v>79</v>
      </c>
      <c r="AY210" s="211" t="s">
        <v>145</v>
      </c>
    </row>
    <row r="211" spans="2:51" s="14" customFormat="1" ht="10.2">
      <c r="B211" s="212"/>
      <c r="C211" s="213"/>
      <c r="D211" s="203" t="s">
        <v>152</v>
      </c>
      <c r="E211" s="214" t="s">
        <v>1</v>
      </c>
      <c r="F211" s="215" t="s">
        <v>1123</v>
      </c>
      <c r="G211" s="213"/>
      <c r="H211" s="216">
        <v>103.576</v>
      </c>
      <c r="I211" s="217"/>
      <c r="J211" s="213"/>
      <c r="K211" s="213"/>
      <c r="L211" s="218"/>
      <c r="M211" s="219"/>
      <c r="N211" s="220"/>
      <c r="O211" s="220"/>
      <c r="P211" s="220"/>
      <c r="Q211" s="220"/>
      <c r="R211" s="220"/>
      <c r="S211" s="220"/>
      <c r="T211" s="221"/>
      <c r="AT211" s="222" t="s">
        <v>152</v>
      </c>
      <c r="AU211" s="222" t="s">
        <v>89</v>
      </c>
      <c r="AV211" s="14" t="s">
        <v>89</v>
      </c>
      <c r="AW211" s="14" t="s">
        <v>33</v>
      </c>
      <c r="AX211" s="14" t="s">
        <v>79</v>
      </c>
      <c r="AY211" s="222" t="s">
        <v>145</v>
      </c>
    </row>
    <row r="212" spans="2:51" s="15" customFormat="1" ht="10.2">
      <c r="B212" s="223"/>
      <c r="C212" s="224"/>
      <c r="D212" s="203" t="s">
        <v>152</v>
      </c>
      <c r="E212" s="225" t="s">
        <v>1</v>
      </c>
      <c r="F212" s="226" t="s">
        <v>156</v>
      </c>
      <c r="G212" s="224"/>
      <c r="H212" s="227">
        <v>103.576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AT212" s="233" t="s">
        <v>152</v>
      </c>
      <c r="AU212" s="233" t="s">
        <v>89</v>
      </c>
      <c r="AV212" s="15" t="s">
        <v>96</v>
      </c>
      <c r="AW212" s="15" t="s">
        <v>33</v>
      </c>
      <c r="AX212" s="15" t="s">
        <v>84</v>
      </c>
      <c r="AY212" s="233" t="s">
        <v>145</v>
      </c>
    </row>
    <row r="213" spans="1:65" s="2" customFormat="1" ht="21.75" customHeight="1">
      <c r="A213" s="34"/>
      <c r="B213" s="35"/>
      <c r="C213" s="234" t="s">
        <v>7</v>
      </c>
      <c r="D213" s="234" t="s">
        <v>247</v>
      </c>
      <c r="E213" s="235" t="s">
        <v>1124</v>
      </c>
      <c r="F213" s="236" t="s">
        <v>1125</v>
      </c>
      <c r="G213" s="237" t="s">
        <v>337</v>
      </c>
      <c r="H213" s="238">
        <v>44.39</v>
      </c>
      <c r="I213" s="239"/>
      <c r="J213" s="240">
        <f>ROUND(I213*H213,2)</f>
        <v>0</v>
      </c>
      <c r="K213" s="241"/>
      <c r="L213" s="242"/>
      <c r="M213" s="243" t="s">
        <v>1</v>
      </c>
      <c r="N213" s="244" t="s">
        <v>44</v>
      </c>
      <c r="O213" s="71"/>
      <c r="P213" s="197">
        <f>O213*H213</f>
        <v>0</v>
      </c>
      <c r="Q213" s="197">
        <v>0.01662</v>
      </c>
      <c r="R213" s="197">
        <f>Q213*H213</f>
        <v>0.7377618</v>
      </c>
      <c r="S213" s="197">
        <v>0</v>
      </c>
      <c r="T213" s="19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203</v>
      </c>
      <c r="AT213" s="199" t="s">
        <v>247</v>
      </c>
      <c r="AU213" s="199" t="s">
        <v>89</v>
      </c>
      <c r="AY213" s="17" t="s">
        <v>145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7" t="s">
        <v>84</v>
      </c>
      <c r="BK213" s="200">
        <f>ROUND(I213*H213,2)</f>
        <v>0</v>
      </c>
      <c r="BL213" s="17" t="s">
        <v>96</v>
      </c>
      <c r="BM213" s="199" t="s">
        <v>1126</v>
      </c>
    </row>
    <row r="214" spans="2:51" s="13" customFormat="1" ht="10.2">
      <c r="B214" s="201"/>
      <c r="C214" s="202"/>
      <c r="D214" s="203" t="s">
        <v>152</v>
      </c>
      <c r="E214" s="204" t="s">
        <v>1</v>
      </c>
      <c r="F214" s="205" t="s">
        <v>1122</v>
      </c>
      <c r="G214" s="202"/>
      <c r="H214" s="204" t="s">
        <v>1</v>
      </c>
      <c r="I214" s="206"/>
      <c r="J214" s="202"/>
      <c r="K214" s="202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152</v>
      </c>
      <c r="AU214" s="211" t="s">
        <v>89</v>
      </c>
      <c r="AV214" s="13" t="s">
        <v>84</v>
      </c>
      <c r="AW214" s="13" t="s">
        <v>33</v>
      </c>
      <c r="AX214" s="13" t="s">
        <v>79</v>
      </c>
      <c r="AY214" s="211" t="s">
        <v>145</v>
      </c>
    </row>
    <row r="215" spans="2:51" s="14" customFormat="1" ht="10.2">
      <c r="B215" s="212"/>
      <c r="C215" s="213"/>
      <c r="D215" s="203" t="s">
        <v>152</v>
      </c>
      <c r="E215" s="214" t="s">
        <v>1</v>
      </c>
      <c r="F215" s="215" t="s">
        <v>1127</v>
      </c>
      <c r="G215" s="213"/>
      <c r="H215" s="216">
        <v>44.39</v>
      </c>
      <c r="I215" s="217"/>
      <c r="J215" s="213"/>
      <c r="K215" s="213"/>
      <c r="L215" s="218"/>
      <c r="M215" s="219"/>
      <c r="N215" s="220"/>
      <c r="O215" s="220"/>
      <c r="P215" s="220"/>
      <c r="Q215" s="220"/>
      <c r="R215" s="220"/>
      <c r="S215" s="220"/>
      <c r="T215" s="221"/>
      <c r="AT215" s="222" t="s">
        <v>152</v>
      </c>
      <c r="AU215" s="222" t="s">
        <v>89</v>
      </c>
      <c r="AV215" s="14" t="s">
        <v>89</v>
      </c>
      <c r="AW215" s="14" t="s">
        <v>33</v>
      </c>
      <c r="AX215" s="14" t="s">
        <v>79</v>
      </c>
      <c r="AY215" s="222" t="s">
        <v>145</v>
      </c>
    </row>
    <row r="216" spans="2:51" s="15" customFormat="1" ht="10.2">
      <c r="B216" s="223"/>
      <c r="C216" s="224"/>
      <c r="D216" s="203" t="s">
        <v>152</v>
      </c>
      <c r="E216" s="225" t="s">
        <v>1</v>
      </c>
      <c r="F216" s="226" t="s">
        <v>156</v>
      </c>
      <c r="G216" s="224"/>
      <c r="H216" s="227">
        <v>44.39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AT216" s="233" t="s">
        <v>152</v>
      </c>
      <c r="AU216" s="233" t="s">
        <v>89</v>
      </c>
      <c r="AV216" s="15" t="s">
        <v>96</v>
      </c>
      <c r="AW216" s="15" t="s">
        <v>33</v>
      </c>
      <c r="AX216" s="15" t="s">
        <v>84</v>
      </c>
      <c r="AY216" s="233" t="s">
        <v>145</v>
      </c>
    </row>
    <row r="217" spans="1:65" s="2" customFormat="1" ht="33" customHeight="1">
      <c r="A217" s="34"/>
      <c r="B217" s="35"/>
      <c r="C217" s="187" t="s">
        <v>278</v>
      </c>
      <c r="D217" s="187" t="s">
        <v>147</v>
      </c>
      <c r="E217" s="188" t="s">
        <v>1128</v>
      </c>
      <c r="F217" s="189" t="s">
        <v>1129</v>
      </c>
      <c r="G217" s="190" t="s">
        <v>688</v>
      </c>
      <c r="H217" s="191">
        <v>11</v>
      </c>
      <c r="I217" s="192"/>
      <c r="J217" s="193">
        <f>ROUND(I217*H217,2)</f>
        <v>0</v>
      </c>
      <c r="K217" s="194"/>
      <c r="L217" s="39"/>
      <c r="M217" s="195" t="s">
        <v>1</v>
      </c>
      <c r="N217" s="196" t="s">
        <v>44</v>
      </c>
      <c r="O217" s="71"/>
      <c r="P217" s="197">
        <f>O217*H217</f>
        <v>0</v>
      </c>
      <c r="Q217" s="197">
        <v>0</v>
      </c>
      <c r="R217" s="197">
        <f>Q217*H217</f>
        <v>0</v>
      </c>
      <c r="S217" s="197">
        <v>0</v>
      </c>
      <c r="T217" s="19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96</v>
      </c>
      <c r="AT217" s="199" t="s">
        <v>147</v>
      </c>
      <c r="AU217" s="199" t="s">
        <v>89</v>
      </c>
      <c r="AY217" s="17" t="s">
        <v>145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84</v>
      </c>
      <c r="BK217" s="200">
        <f>ROUND(I217*H217,2)</f>
        <v>0</v>
      </c>
      <c r="BL217" s="17" t="s">
        <v>96</v>
      </c>
      <c r="BM217" s="199" t="s">
        <v>1130</v>
      </c>
    </row>
    <row r="218" spans="2:51" s="13" customFormat="1" ht="10.2">
      <c r="B218" s="201"/>
      <c r="C218" s="202"/>
      <c r="D218" s="203" t="s">
        <v>152</v>
      </c>
      <c r="E218" s="204" t="s">
        <v>1</v>
      </c>
      <c r="F218" s="205" t="s">
        <v>1117</v>
      </c>
      <c r="G218" s="202"/>
      <c r="H218" s="204" t="s">
        <v>1</v>
      </c>
      <c r="I218" s="206"/>
      <c r="J218" s="202"/>
      <c r="K218" s="202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152</v>
      </c>
      <c r="AU218" s="211" t="s">
        <v>89</v>
      </c>
      <c r="AV218" s="13" t="s">
        <v>84</v>
      </c>
      <c r="AW218" s="13" t="s">
        <v>33</v>
      </c>
      <c r="AX218" s="13" t="s">
        <v>79</v>
      </c>
      <c r="AY218" s="211" t="s">
        <v>145</v>
      </c>
    </row>
    <row r="219" spans="2:51" s="14" customFormat="1" ht="10.2">
      <c r="B219" s="212"/>
      <c r="C219" s="213"/>
      <c r="D219" s="203" t="s">
        <v>152</v>
      </c>
      <c r="E219" s="214" t="s">
        <v>1</v>
      </c>
      <c r="F219" s="215" t="s">
        <v>1131</v>
      </c>
      <c r="G219" s="213"/>
      <c r="H219" s="216">
        <v>7</v>
      </c>
      <c r="I219" s="217"/>
      <c r="J219" s="213"/>
      <c r="K219" s="213"/>
      <c r="L219" s="218"/>
      <c r="M219" s="219"/>
      <c r="N219" s="220"/>
      <c r="O219" s="220"/>
      <c r="P219" s="220"/>
      <c r="Q219" s="220"/>
      <c r="R219" s="220"/>
      <c r="S219" s="220"/>
      <c r="T219" s="221"/>
      <c r="AT219" s="222" t="s">
        <v>152</v>
      </c>
      <c r="AU219" s="222" t="s">
        <v>89</v>
      </c>
      <c r="AV219" s="14" t="s">
        <v>89</v>
      </c>
      <c r="AW219" s="14" t="s">
        <v>33</v>
      </c>
      <c r="AX219" s="14" t="s">
        <v>79</v>
      </c>
      <c r="AY219" s="222" t="s">
        <v>145</v>
      </c>
    </row>
    <row r="220" spans="2:51" s="14" customFormat="1" ht="10.2">
      <c r="B220" s="212"/>
      <c r="C220" s="213"/>
      <c r="D220" s="203" t="s">
        <v>152</v>
      </c>
      <c r="E220" s="214" t="s">
        <v>1</v>
      </c>
      <c r="F220" s="215" t="s">
        <v>1132</v>
      </c>
      <c r="G220" s="213"/>
      <c r="H220" s="216">
        <v>4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152</v>
      </c>
      <c r="AU220" s="222" t="s">
        <v>89</v>
      </c>
      <c r="AV220" s="14" t="s">
        <v>89</v>
      </c>
      <c r="AW220" s="14" t="s">
        <v>33</v>
      </c>
      <c r="AX220" s="14" t="s">
        <v>79</v>
      </c>
      <c r="AY220" s="222" t="s">
        <v>145</v>
      </c>
    </row>
    <row r="221" spans="2:51" s="15" customFormat="1" ht="10.2">
      <c r="B221" s="223"/>
      <c r="C221" s="224"/>
      <c r="D221" s="203" t="s">
        <v>152</v>
      </c>
      <c r="E221" s="225" t="s">
        <v>1</v>
      </c>
      <c r="F221" s="226" t="s">
        <v>156</v>
      </c>
      <c r="G221" s="224"/>
      <c r="H221" s="227">
        <v>11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AT221" s="233" t="s">
        <v>152</v>
      </c>
      <c r="AU221" s="233" t="s">
        <v>89</v>
      </c>
      <c r="AV221" s="15" t="s">
        <v>96</v>
      </c>
      <c r="AW221" s="15" t="s">
        <v>33</v>
      </c>
      <c r="AX221" s="15" t="s">
        <v>84</v>
      </c>
      <c r="AY221" s="233" t="s">
        <v>145</v>
      </c>
    </row>
    <row r="222" spans="1:65" s="2" customFormat="1" ht="21.75" customHeight="1">
      <c r="A222" s="34"/>
      <c r="B222" s="35"/>
      <c r="C222" s="234" t="s">
        <v>282</v>
      </c>
      <c r="D222" s="234" t="s">
        <v>247</v>
      </c>
      <c r="E222" s="235" t="s">
        <v>1133</v>
      </c>
      <c r="F222" s="236" t="s">
        <v>1134</v>
      </c>
      <c r="G222" s="237" t="s">
        <v>688</v>
      </c>
      <c r="H222" s="238">
        <v>11</v>
      </c>
      <c r="I222" s="239"/>
      <c r="J222" s="240">
        <f>ROUND(I222*H222,2)</f>
        <v>0</v>
      </c>
      <c r="K222" s="241"/>
      <c r="L222" s="242"/>
      <c r="M222" s="243" t="s">
        <v>1</v>
      </c>
      <c r="N222" s="244" t="s">
        <v>44</v>
      </c>
      <c r="O222" s="71"/>
      <c r="P222" s="197">
        <f>O222*H222</f>
        <v>0</v>
      </c>
      <c r="Q222" s="197">
        <v>0.0085</v>
      </c>
      <c r="R222" s="197">
        <f>Q222*H222</f>
        <v>0.0935</v>
      </c>
      <c r="S222" s="197">
        <v>0</v>
      </c>
      <c r="T222" s="19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203</v>
      </c>
      <c r="AT222" s="199" t="s">
        <v>247</v>
      </c>
      <c r="AU222" s="199" t="s">
        <v>89</v>
      </c>
      <c r="AY222" s="17" t="s">
        <v>145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7" t="s">
        <v>84</v>
      </c>
      <c r="BK222" s="200">
        <f>ROUND(I222*H222,2)</f>
        <v>0</v>
      </c>
      <c r="BL222" s="17" t="s">
        <v>96</v>
      </c>
      <c r="BM222" s="199" t="s">
        <v>1135</v>
      </c>
    </row>
    <row r="223" spans="2:51" s="14" customFormat="1" ht="10.2">
      <c r="B223" s="212"/>
      <c r="C223" s="213"/>
      <c r="D223" s="203" t="s">
        <v>152</v>
      </c>
      <c r="E223" s="214" t="s">
        <v>1</v>
      </c>
      <c r="F223" s="215" t="s">
        <v>1136</v>
      </c>
      <c r="G223" s="213"/>
      <c r="H223" s="216">
        <v>11</v>
      </c>
      <c r="I223" s="217"/>
      <c r="J223" s="213"/>
      <c r="K223" s="213"/>
      <c r="L223" s="218"/>
      <c r="M223" s="219"/>
      <c r="N223" s="220"/>
      <c r="O223" s="220"/>
      <c r="P223" s="220"/>
      <c r="Q223" s="220"/>
      <c r="R223" s="220"/>
      <c r="S223" s="220"/>
      <c r="T223" s="221"/>
      <c r="AT223" s="222" t="s">
        <v>152</v>
      </c>
      <c r="AU223" s="222" t="s">
        <v>89</v>
      </c>
      <c r="AV223" s="14" t="s">
        <v>89</v>
      </c>
      <c r="AW223" s="14" t="s">
        <v>33</v>
      </c>
      <c r="AX223" s="14" t="s">
        <v>79</v>
      </c>
      <c r="AY223" s="222" t="s">
        <v>145</v>
      </c>
    </row>
    <row r="224" spans="2:51" s="15" customFormat="1" ht="10.2">
      <c r="B224" s="223"/>
      <c r="C224" s="224"/>
      <c r="D224" s="203" t="s">
        <v>152</v>
      </c>
      <c r="E224" s="225" t="s">
        <v>1</v>
      </c>
      <c r="F224" s="226" t="s">
        <v>156</v>
      </c>
      <c r="G224" s="224"/>
      <c r="H224" s="227">
        <v>11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AT224" s="233" t="s">
        <v>152</v>
      </c>
      <c r="AU224" s="233" t="s">
        <v>89</v>
      </c>
      <c r="AV224" s="15" t="s">
        <v>96</v>
      </c>
      <c r="AW224" s="15" t="s">
        <v>33</v>
      </c>
      <c r="AX224" s="15" t="s">
        <v>84</v>
      </c>
      <c r="AY224" s="233" t="s">
        <v>145</v>
      </c>
    </row>
    <row r="225" spans="1:65" s="2" customFormat="1" ht="33" customHeight="1">
      <c r="A225" s="34"/>
      <c r="B225" s="35"/>
      <c r="C225" s="187" t="s">
        <v>287</v>
      </c>
      <c r="D225" s="187" t="s">
        <v>147</v>
      </c>
      <c r="E225" s="188" t="s">
        <v>1137</v>
      </c>
      <c r="F225" s="189" t="s">
        <v>1138</v>
      </c>
      <c r="G225" s="190" t="s">
        <v>688</v>
      </c>
      <c r="H225" s="191">
        <v>5</v>
      </c>
      <c r="I225" s="192"/>
      <c r="J225" s="193">
        <f>ROUND(I225*H225,2)</f>
        <v>0</v>
      </c>
      <c r="K225" s="194"/>
      <c r="L225" s="39"/>
      <c r="M225" s="195" t="s">
        <v>1</v>
      </c>
      <c r="N225" s="196" t="s">
        <v>44</v>
      </c>
      <c r="O225" s="71"/>
      <c r="P225" s="197">
        <f>O225*H225</f>
        <v>0</v>
      </c>
      <c r="Q225" s="197">
        <v>2.11676</v>
      </c>
      <c r="R225" s="197">
        <f>Q225*H225</f>
        <v>10.5838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96</v>
      </c>
      <c r="AT225" s="199" t="s">
        <v>147</v>
      </c>
      <c r="AU225" s="199" t="s">
        <v>89</v>
      </c>
      <c r="AY225" s="17" t="s">
        <v>145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84</v>
      </c>
      <c r="BK225" s="200">
        <f>ROUND(I225*H225,2)</f>
        <v>0</v>
      </c>
      <c r="BL225" s="17" t="s">
        <v>96</v>
      </c>
      <c r="BM225" s="199" t="s">
        <v>1139</v>
      </c>
    </row>
    <row r="226" spans="2:51" s="13" customFormat="1" ht="10.2">
      <c r="B226" s="201"/>
      <c r="C226" s="202"/>
      <c r="D226" s="203" t="s">
        <v>152</v>
      </c>
      <c r="E226" s="204" t="s">
        <v>1</v>
      </c>
      <c r="F226" s="205" t="s">
        <v>1140</v>
      </c>
      <c r="G226" s="202"/>
      <c r="H226" s="204" t="s">
        <v>1</v>
      </c>
      <c r="I226" s="206"/>
      <c r="J226" s="202"/>
      <c r="K226" s="202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152</v>
      </c>
      <c r="AU226" s="211" t="s">
        <v>89</v>
      </c>
      <c r="AV226" s="13" t="s">
        <v>84</v>
      </c>
      <c r="AW226" s="13" t="s">
        <v>33</v>
      </c>
      <c r="AX226" s="13" t="s">
        <v>79</v>
      </c>
      <c r="AY226" s="211" t="s">
        <v>145</v>
      </c>
    </row>
    <row r="227" spans="2:51" s="14" customFormat="1" ht="10.2">
      <c r="B227" s="212"/>
      <c r="C227" s="213"/>
      <c r="D227" s="203" t="s">
        <v>152</v>
      </c>
      <c r="E227" s="214" t="s">
        <v>1</v>
      </c>
      <c r="F227" s="215" t="s">
        <v>1141</v>
      </c>
      <c r="G227" s="213"/>
      <c r="H227" s="216">
        <v>5</v>
      </c>
      <c r="I227" s="217"/>
      <c r="J227" s="213"/>
      <c r="K227" s="213"/>
      <c r="L227" s="218"/>
      <c r="M227" s="219"/>
      <c r="N227" s="220"/>
      <c r="O227" s="220"/>
      <c r="P227" s="220"/>
      <c r="Q227" s="220"/>
      <c r="R227" s="220"/>
      <c r="S227" s="220"/>
      <c r="T227" s="221"/>
      <c r="AT227" s="222" t="s">
        <v>152</v>
      </c>
      <c r="AU227" s="222" t="s">
        <v>89</v>
      </c>
      <c r="AV227" s="14" t="s">
        <v>89</v>
      </c>
      <c r="AW227" s="14" t="s">
        <v>33</v>
      </c>
      <c r="AX227" s="14" t="s">
        <v>79</v>
      </c>
      <c r="AY227" s="222" t="s">
        <v>145</v>
      </c>
    </row>
    <row r="228" spans="2:51" s="15" customFormat="1" ht="10.2">
      <c r="B228" s="223"/>
      <c r="C228" s="224"/>
      <c r="D228" s="203" t="s">
        <v>152</v>
      </c>
      <c r="E228" s="225" t="s">
        <v>1</v>
      </c>
      <c r="F228" s="226" t="s">
        <v>156</v>
      </c>
      <c r="G228" s="224"/>
      <c r="H228" s="227">
        <v>5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AT228" s="233" t="s">
        <v>152</v>
      </c>
      <c r="AU228" s="233" t="s">
        <v>89</v>
      </c>
      <c r="AV228" s="15" t="s">
        <v>96</v>
      </c>
      <c r="AW228" s="15" t="s">
        <v>33</v>
      </c>
      <c r="AX228" s="15" t="s">
        <v>84</v>
      </c>
      <c r="AY228" s="233" t="s">
        <v>145</v>
      </c>
    </row>
    <row r="229" spans="1:65" s="2" customFormat="1" ht="16.5" customHeight="1">
      <c r="A229" s="34"/>
      <c r="B229" s="35"/>
      <c r="C229" s="234" t="s">
        <v>291</v>
      </c>
      <c r="D229" s="234" t="s">
        <v>247</v>
      </c>
      <c r="E229" s="235" t="s">
        <v>1142</v>
      </c>
      <c r="F229" s="236" t="s">
        <v>1143</v>
      </c>
      <c r="G229" s="237" t="s">
        <v>688</v>
      </c>
      <c r="H229" s="238">
        <v>1</v>
      </c>
      <c r="I229" s="239"/>
      <c r="J229" s="240">
        <f>ROUND(I229*H229,2)</f>
        <v>0</v>
      </c>
      <c r="K229" s="241"/>
      <c r="L229" s="242"/>
      <c r="M229" s="243" t="s">
        <v>1</v>
      </c>
      <c r="N229" s="244" t="s">
        <v>44</v>
      </c>
      <c r="O229" s="71"/>
      <c r="P229" s="197">
        <f>O229*H229</f>
        <v>0</v>
      </c>
      <c r="Q229" s="197">
        <v>0.262</v>
      </c>
      <c r="R229" s="197">
        <f>Q229*H229</f>
        <v>0.262</v>
      </c>
      <c r="S229" s="197">
        <v>0</v>
      </c>
      <c r="T229" s="19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203</v>
      </c>
      <c r="AT229" s="199" t="s">
        <v>247</v>
      </c>
      <c r="AU229" s="199" t="s">
        <v>89</v>
      </c>
      <c r="AY229" s="17" t="s">
        <v>145</v>
      </c>
      <c r="BE229" s="200">
        <f>IF(N229="základní",J229,0)</f>
        <v>0</v>
      </c>
      <c r="BF229" s="200">
        <f>IF(N229="snížená",J229,0)</f>
        <v>0</v>
      </c>
      <c r="BG229" s="200">
        <f>IF(N229="zákl. přenesená",J229,0)</f>
        <v>0</v>
      </c>
      <c r="BH229" s="200">
        <f>IF(N229="sníž. přenesená",J229,0)</f>
        <v>0</v>
      </c>
      <c r="BI229" s="200">
        <f>IF(N229="nulová",J229,0)</f>
        <v>0</v>
      </c>
      <c r="BJ229" s="17" t="s">
        <v>84</v>
      </c>
      <c r="BK229" s="200">
        <f>ROUND(I229*H229,2)</f>
        <v>0</v>
      </c>
      <c r="BL229" s="17" t="s">
        <v>96</v>
      </c>
      <c r="BM229" s="199" t="s">
        <v>1144</v>
      </c>
    </row>
    <row r="230" spans="2:51" s="13" customFormat="1" ht="10.2">
      <c r="B230" s="201"/>
      <c r="C230" s="202"/>
      <c r="D230" s="203" t="s">
        <v>152</v>
      </c>
      <c r="E230" s="204" t="s">
        <v>1</v>
      </c>
      <c r="F230" s="205" t="s">
        <v>1140</v>
      </c>
      <c r="G230" s="202"/>
      <c r="H230" s="204" t="s">
        <v>1</v>
      </c>
      <c r="I230" s="206"/>
      <c r="J230" s="202"/>
      <c r="K230" s="202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152</v>
      </c>
      <c r="AU230" s="211" t="s">
        <v>89</v>
      </c>
      <c r="AV230" s="13" t="s">
        <v>84</v>
      </c>
      <c r="AW230" s="13" t="s">
        <v>33</v>
      </c>
      <c r="AX230" s="13" t="s">
        <v>79</v>
      </c>
      <c r="AY230" s="211" t="s">
        <v>145</v>
      </c>
    </row>
    <row r="231" spans="2:51" s="14" customFormat="1" ht="10.2">
      <c r="B231" s="212"/>
      <c r="C231" s="213"/>
      <c r="D231" s="203" t="s">
        <v>152</v>
      </c>
      <c r="E231" s="214" t="s">
        <v>1</v>
      </c>
      <c r="F231" s="215" t="s">
        <v>1145</v>
      </c>
      <c r="G231" s="213"/>
      <c r="H231" s="216">
        <v>1</v>
      </c>
      <c r="I231" s="217"/>
      <c r="J231" s="213"/>
      <c r="K231" s="213"/>
      <c r="L231" s="218"/>
      <c r="M231" s="219"/>
      <c r="N231" s="220"/>
      <c r="O231" s="220"/>
      <c r="P231" s="220"/>
      <c r="Q231" s="220"/>
      <c r="R231" s="220"/>
      <c r="S231" s="220"/>
      <c r="T231" s="221"/>
      <c r="AT231" s="222" t="s">
        <v>152</v>
      </c>
      <c r="AU231" s="222" t="s">
        <v>89</v>
      </c>
      <c r="AV231" s="14" t="s">
        <v>89</v>
      </c>
      <c r="AW231" s="14" t="s">
        <v>33</v>
      </c>
      <c r="AX231" s="14" t="s">
        <v>79</v>
      </c>
      <c r="AY231" s="222" t="s">
        <v>145</v>
      </c>
    </row>
    <row r="232" spans="2:51" s="15" customFormat="1" ht="10.2">
      <c r="B232" s="223"/>
      <c r="C232" s="224"/>
      <c r="D232" s="203" t="s">
        <v>152</v>
      </c>
      <c r="E232" s="225" t="s">
        <v>1</v>
      </c>
      <c r="F232" s="226" t="s">
        <v>156</v>
      </c>
      <c r="G232" s="224"/>
      <c r="H232" s="227">
        <v>1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AT232" s="233" t="s">
        <v>152</v>
      </c>
      <c r="AU232" s="233" t="s">
        <v>89</v>
      </c>
      <c r="AV232" s="15" t="s">
        <v>96</v>
      </c>
      <c r="AW232" s="15" t="s">
        <v>33</v>
      </c>
      <c r="AX232" s="15" t="s">
        <v>84</v>
      </c>
      <c r="AY232" s="233" t="s">
        <v>145</v>
      </c>
    </row>
    <row r="233" spans="1:65" s="2" customFormat="1" ht="16.5" customHeight="1">
      <c r="A233" s="34"/>
      <c r="B233" s="35"/>
      <c r="C233" s="234" t="s">
        <v>296</v>
      </c>
      <c r="D233" s="234" t="s">
        <v>247</v>
      </c>
      <c r="E233" s="235" t="s">
        <v>1146</v>
      </c>
      <c r="F233" s="236" t="s">
        <v>1147</v>
      </c>
      <c r="G233" s="237" t="s">
        <v>688</v>
      </c>
      <c r="H233" s="238">
        <v>4</v>
      </c>
      <c r="I233" s="239"/>
      <c r="J233" s="240">
        <f>ROUND(I233*H233,2)</f>
        <v>0</v>
      </c>
      <c r="K233" s="241"/>
      <c r="L233" s="242"/>
      <c r="M233" s="243" t="s">
        <v>1</v>
      </c>
      <c r="N233" s="244" t="s">
        <v>44</v>
      </c>
      <c r="O233" s="71"/>
      <c r="P233" s="197">
        <f>O233*H233</f>
        <v>0</v>
      </c>
      <c r="Q233" s="197">
        <v>0.526</v>
      </c>
      <c r="R233" s="197">
        <f>Q233*H233</f>
        <v>2.104</v>
      </c>
      <c r="S233" s="197">
        <v>0</v>
      </c>
      <c r="T233" s="19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203</v>
      </c>
      <c r="AT233" s="199" t="s">
        <v>247</v>
      </c>
      <c r="AU233" s="199" t="s">
        <v>89</v>
      </c>
      <c r="AY233" s="17" t="s">
        <v>145</v>
      </c>
      <c r="BE233" s="200">
        <f>IF(N233="základní",J233,0)</f>
        <v>0</v>
      </c>
      <c r="BF233" s="200">
        <f>IF(N233="snížená",J233,0)</f>
        <v>0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17" t="s">
        <v>84</v>
      </c>
      <c r="BK233" s="200">
        <f>ROUND(I233*H233,2)</f>
        <v>0</v>
      </c>
      <c r="BL233" s="17" t="s">
        <v>96</v>
      </c>
      <c r="BM233" s="199" t="s">
        <v>1148</v>
      </c>
    </row>
    <row r="234" spans="2:51" s="13" customFormat="1" ht="10.2">
      <c r="B234" s="201"/>
      <c r="C234" s="202"/>
      <c r="D234" s="203" t="s">
        <v>152</v>
      </c>
      <c r="E234" s="204" t="s">
        <v>1</v>
      </c>
      <c r="F234" s="205" t="s">
        <v>1140</v>
      </c>
      <c r="G234" s="202"/>
      <c r="H234" s="204" t="s">
        <v>1</v>
      </c>
      <c r="I234" s="206"/>
      <c r="J234" s="202"/>
      <c r="K234" s="202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152</v>
      </c>
      <c r="AU234" s="211" t="s">
        <v>89</v>
      </c>
      <c r="AV234" s="13" t="s">
        <v>84</v>
      </c>
      <c r="AW234" s="13" t="s">
        <v>33</v>
      </c>
      <c r="AX234" s="13" t="s">
        <v>79</v>
      </c>
      <c r="AY234" s="211" t="s">
        <v>145</v>
      </c>
    </row>
    <row r="235" spans="2:51" s="14" customFormat="1" ht="10.2">
      <c r="B235" s="212"/>
      <c r="C235" s="213"/>
      <c r="D235" s="203" t="s">
        <v>152</v>
      </c>
      <c r="E235" s="214" t="s">
        <v>1</v>
      </c>
      <c r="F235" s="215" t="s">
        <v>1149</v>
      </c>
      <c r="G235" s="213"/>
      <c r="H235" s="216">
        <v>4</v>
      </c>
      <c r="I235" s="217"/>
      <c r="J235" s="213"/>
      <c r="K235" s="213"/>
      <c r="L235" s="218"/>
      <c r="M235" s="219"/>
      <c r="N235" s="220"/>
      <c r="O235" s="220"/>
      <c r="P235" s="220"/>
      <c r="Q235" s="220"/>
      <c r="R235" s="220"/>
      <c r="S235" s="220"/>
      <c r="T235" s="221"/>
      <c r="AT235" s="222" t="s">
        <v>152</v>
      </c>
      <c r="AU235" s="222" t="s">
        <v>89</v>
      </c>
      <c r="AV235" s="14" t="s">
        <v>89</v>
      </c>
      <c r="AW235" s="14" t="s">
        <v>33</v>
      </c>
      <c r="AX235" s="14" t="s">
        <v>79</v>
      </c>
      <c r="AY235" s="222" t="s">
        <v>145</v>
      </c>
    </row>
    <row r="236" spans="2:51" s="15" customFormat="1" ht="10.2">
      <c r="B236" s="223"/>
      <c r="C236" s="224"/>
      <c r="D236" s="203" t="s">
        <v>152</v>
      </c>
      <c r="E236" s="225" t="s">
        <v>1</v>
      </c>
      <c r="F236" s="226" t="s">
        <v>156</v>
      </c>
      <c r="G236" s="224"/>
      <c r="H236" s="227">
        <v>4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AT236" s="233" t="s">
        <v>152</v>
      </c>
      <c r="AU236" s="233" t="s">
        <v>89</v>
      </c>
      <c r="AV236" s="15" t="s">
        <v>96</v>
      </c>
      <c r="AW236" s="15" t="s">
        <v>33</v>
      </c>
      <c r="AX236" s="15" t="s">
        <v>84</v>
      </c>
      <c r="AY236" s="233" t="s">
        <v>145</v>
      </c>
    </row>
    <row r="237" spans="1:65" s="2" customFormat="1" ht="24.15" customHeight="1">
      <c r="A237" s="34"/>
      <c r="B237" s="35"/>
      <c r="C237" s="234" t="s">
        <v>302</v>
      </c>
      <c r="D237" s="234" t="s">
        <v>247</v>
      </c>
      <c r="E237" s="235" t="s">
        <v>1150</v>
      </c>
      <c r="F237" s="236" t="s">
        <v>1151</v>
      </c>
      <c r="G237" s="237" t="s">
        <v>688</v>
      </c>
      <c r="H237" s="238">
        <v>5</v>
      </c>
      <c r="I237" s="239"/>
      <c r="J237" s="240">
        <f>ROUND(I237*H237,2)</f>
        <v>0</v>
      </c>
      <c r="K237" s="241"/>
      <c r="L237" s="242"/>
      <c r="M237" s="243" t="s">
        <v>1</v>
      </c>
      <c r="N237" s="244" t="s">
        <v>44</v>
      </c>
      <c r="O237" s="71"/>
      <c r="P237" s="197">
        <f>O237*H237</f>
        <v>0</v>
      </c>
      <c r="Q237" s="197">
        <v>0.585</v>
      </c>
      <c r="R237" s="197">
        <f>Q237*H237</f>
        <v>2.925</v>
      </c>
      <c r="S237" s="197">
        <v>0</v>
      </c>
      <c r="T237" s="19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203</v>
      </c>
      <c r="AT237" s="199" t="s">
        <v>247</v>
      </c>
      <c r="AU237" s="199" t="s">
        <v>89</v>
      </c>
      <c r="AY237" s="17" t="s">
        <v>145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17" t="s">
        <v>84</v>
      </c>
      <c r="BK237" s="200">
        <f>ROUND(I237*H237,2)</f>
        <v>0</v>
      </c>
      <c r="BL237" s="17" t="s">
        <v>96</v>
      </c>
      <c r="BM237" s="199" t="s">
        <v>1152</v>
      </c>
    </row>
    <row r="238" spans="2:51" s="13" customFormat="1" ht="10.2">
      <c r="B238" s="201"/>
      <c r="C238" s="202"/>
      <c r="D238" s="203" t="s">
        <v>152</v>
      </c>
      <c r="E238" s="204" t="s">
        <v>1</v>
      </c>
      <c r="F238" s="205" t="s">
        <v>1140</v>
      </c>
      <c r="G238" s="202"/>
      <c r="H238" s="204" t="s">
        <v>1</v>
      </c>
      <c r="I238" s="206"/>
      <c r="J238" s="202"/>
      <c r="K238" s="202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152</v>
      </c>
      <c r="AU238" s="211" t="s">
        <v>89</v>
      </c>
      <c r="AV238" s="13" t="s">
        <v>84</v>
      </c>
      <c r="AW238" s="13" t="s">
        <v>33</v>
      </c>
      <c r="AX238" s="13" t="s">
        <v>79</v>
      </c>
      <c r="AY238" s="211" t="s">
        <v>145</v>
      </c>
    </row>
    <row r="239" spans="2:51" s="14" customFormat="1" ht="10.2">
      <c r="B239" s="212"/>
      <c r="C239" s="213"/>
      <c r="D239" s="203" t="s">
        <v>152</v>
      </c>
      <c r="E239" s="214" t="s">
        <v>1</v>
      </c>
      <c r="F239" s="215" t="s">
        <v>1141</v>
      </c>
      <c r="G239" s="213"/>
      <c r="H239" s="216">
        <v>5</v>
      </c>
      <c r="I239" s="217"/>
      <c r="J239" s="213"/>
      <c r="K239" s="213"/>
      <c r="L239" s="218"/>
      <c r="M239" s="219"/>
      <c r="N239" s="220"/>
      <c r="O239" s="220"/>
      <c r="P239" s="220"/>
      <c r="Q239" s="220"/>
      <c r="R239" s="220"/>
      <c r="S239" s="220"/>
      <c r="T239" s="221"/>
      <c r="AT239" s="222" t="s">
        <v>152</v>
      </c>
      <c r="AU239" s="222" t="s">
        <v>89</v>
      </c>
      <c r="AV239" s="14" t="s">
        <v>89</v>
      </c>
      <c r="AW239" s="14" t="s">
        <v>33</v>
      </c>
      <c r="AX239" s="14" t="s">
        <v>79</v>
      </c>
      <c r="AY239" s="222" t="s">
        <v>145</v>
      </c>
    </row>
    <row r="240" spans="2:51" s="15" customFormat="1" ht="10.2">
      <c r="B240" s="223"/>
      <c r="C240" s="224"/>
      <c r="D240" s="203" t="s">
        <v>152</v>
      </c>
      <c r="E240" s="225" t="s">
        <v>1</v>
      </c>
      <c r="F240" s="226" t="s">
        <v>156</v>
      </c>
      <c r="G240" s="224"/>
      <c r="H240" s="227">
        <v>5</v>
      </c>
      <c r="I240" s="228"/>
      <c r="J240" s="224"/>
      <c r="K240" s="224"/>
      <c r="L240" s="229"/>
      <c r="M240" s="230"/>
      <c r="N240" s="231"/>
      <c r="O240" s="231"/>
      <c r="P240" s="231"/>
      <c r="Q240" s="231"/>
      <c r="R240" s="231"/>
      <c r="S240" s="231"/>
      <c r="T240" s="232"/>
      <c r="AT240" s="233" t="s">
        <v>152</v>
      </c>
      <c r="AU240" s="233" t="s">
        <v>89</v>
      </c>
      <c r="AV240" s="15" t="s">
        <v>96</v>
      </c>
      <c r="AW240" s="15" t="s">
        <v>33</v>
      </c>
      <c r="AX240" s="15" t="s">
        <v>84</v>
      </c>
      <c r="AY240" s="233" t="s">
        <v>145</v>
      </c>
    </row>
    <row r="241" spans="1:65" s="2" customFormat="1" ht="16.5" customHeight="1">
      <c r="A241" s="34"/>
      <c r="B241" s="35"/>
      <c r="C241" s="234" t="s">
        <v>307</v>
      </c>
      <c r="D241" s="234" t="s">
        <v>247</v>
      </c>
      <c r="E241" s="235" t="s">
        <v>1153</v>
      </c>
      <c r="F241" s="236" t="s">
        <v>1154</v>
      </c>
      <c r="G241" s="237" t="s">
        <v>688</v>
      </c>
      <c r="H241" s="238">
        <v>5</v>
      </c>
      <c r="I241" s="239"/>
      <c r="J241" s="240">
        <f>ROUND(I241*H241,2)</f>
        <v>0</v>
      </c>
      <c r="K241" s="241"/>
      <c r="L241" s="242"/>
      <c r="M241" s="243" t="s">
        <v>1</v>
      </c>
      <c r="N241" s="244" t="s">
        <v>44</v>
      </c>
      <c r="O241" s="71"/>
      <c r="P241" s="197">
        <f>O241*H241</f>
        <v>0</v>
      </c>
      <c r="Q241" s="197">
        <v>0.04</v>
      </c>
      <c r="R241" s="197">
        <f>Q241*H241</f>
        <v>0.2</v>
      </c>
      <c r="S241" s="197">
        <v>0</v>
      </c>
      <c r="T241" s="19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9" t="s">
        <v>203</v>
      </c>
      <c r="AT241" s="199" t="s">
        <v>247</v>
      </c>
      <c r="AU241" s="199" t="s">
        <v>89</v>
      </c>
      <c r="AY241" s="17" t="s">
        <v>145</v>
      </c>
      <c r="BE241" s="200">
        <f>IF(N241="základní",J241,0)</f>
        <v>0</v>
      </c>
      <c r="BF241" s="200">
        <f>IF(N241="snížená",J241,0)</f>
        <v>0</v>
      </c>
      <c r="BG241" s="200">
        <f>IF(N241="zákl. přenesená",J241,0)</f>
        <v>0</v>
      </c>
      <c r="BH241" s="200">
        <f>IF(N241="sníž. přenesená",J241,0)</f>
        <v>0</v>
      </c>
      <c r="BI241" s="200">
        <f>IF(N241="nulová",J241,0)</f>
        <v>0</v>
      </c>
      <c r="BJ241" s="17" t="s">
        <v>84</v>
      </c>
      <c r="BK241" s="200">
        <f>ROUND(I241*H241,2)</f>
        <v>0</v>
      </c>
      <c r="BL241" s="17" t="s">
        <v>96</v>
      </c>
      <c r="BM241" s="199" t="s">
        <v>1155</v>
      </c>
    </row>
    <row r="242" spans="2:51" s="13" customFormat="1" ht="10.2">
      <c r="B242" s="201"/>
      <c r="C242" s="202"/>
      <c r="D242" s="203" t="s">
        <v>152</v>
      </c>
      <c r="E242" s="204" t="s">
        <v>1</v>
      </c>
      <c r="F242" s="205" t="s">
        <v>1140</v>
      </c>
      <c r="G242" s="202"/>
      <c r="H242" s="204" t="s">
        <v>1</v>
      </c>
      <c r="I242" s="206"/>
      <c r="J242" s="202"/>
      <c r="K242" s="202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152</v>
      </c>
      <c r="AU242" s="211" t="s">
        <v>89</v>
      </c>
      <c r="AV242" s="13" t="s">
        <v>84</v>
      </c>
      <c r="AW242" s="13" t="s">
        <v>33</v>
      </c>
      <c r="AX242" s="13" t="s">
        <v>79</v>
      </c>
      <c r="AY242" s="211" t="s">
        <v>145</v>
      </c>
    </row>
    <row r="243" spans="2:51" s="14" customFormat="1" ht="10.2">
      <c r="B243" s="212"/>
      <c r="C243" s="213"/>
      <c r="D243" s="203" t="s">
        <v>152</v>
      </c>
      <c r="E243" s="214" t="s">
        <v>1</v>
      </c>
      <c r="F243" s="215" t="s">
        <v>1141</v>
      </c>
      <c r="G243" s="213"/>
      <c r="H243" s="216">
        <v>5</v>
      </c>
      <c r="I243" s="217"/>
      <c r="J243" s="213"/>
      <c r="K243" s="213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152</v>
      </c>
      <c r="AU243" s="222" t="s">
        <v>89</v>
      </c>
      <c r="AV243" s="14" t="s">
        <v>89</v>
      </c>
      <c r="AW243" s="14" t="s">
        <v>33</v>
      </c>
      <c r="AX243" s="14" t="s">
        <v>79</v>
      </c>
      <c r="AY243" s="222" t="s">
        <v>145</v>
      </c>
    </row>
    <row r="244" spans="2:51" s="15" customFormat="1" ht="10.2">
      <c r="B244" s="223"/>
      <c r="C244" s="224"/>
      <c r="D244" s="203" t="s">
        <v>152</v>
      </c>
      <c r="E244" s="225" t="s">
        <v>1</v>
      </c>
      <c r="F244" s="226" t="s">
        <v>156</v>
      </c>
      <c r="G244" s="224"/>
      <c r="H244" s="227">
        <v>5</v>
      </c>
      <c r="I244" s="228"/>
      <c r="J244" s="224"/>
      <c r="K244" s="224"/>
      <c r="L244" s="229"/>
      <c r="M244" s="230"/>
      <c r="N244" s="231"/>
      <c r="O244" s="231"/>
      <c r="P244" s="231"/>
      <c r="Q244" s="231"/>
      <c r="R244" s="231"/>
      <c r="S244" s="231"/>
      <c r="T244" s="232"/>
      <c r="AT244" s="233" t="s">
        <v>152</v>
      </c>
      <c r="AU244" s="233" t="s">
        <v>89</v>
      </c>
      <c r="AV244" s="15" t="s">
        <v>96</v>
      </c>
      <c r="AW244" s="15" t="s">
        <v>33</v>
      </c>
      <c r="AX244" s="15" t="s">
        <v>84</v>
      </c>
      <c r="AY244" s="233" t="s">
        <v>145</v>
      </c>
    </row>
    <row r="245" spans="1:65" s="2" customFormat="1" ht="37.8" customHeight="1">
      <c r="A245" s="34"/>
      <c r="B245" s="35"/>
      <c r="C245" s="187" t="s">
        <v>312</v>
      </c>
      <c r="D245" s="187" t="s">
        <v>147</v>
      </c>
      <c r="E245" s="188" t="s">
        <v>1156</v>
      </c>
      <c r="F245" s="189" t="s">
        <v>1157</v>
      </c>
      <c r="G245" s="190" t="s">
        <v>688</v>
      </c>
      <c r="H245" s="191">
        <v>5</v>
      </c>
      <c r="I245" s="192"/>
      <c r="J245" s="193">
        <f>ROUND(I245*H245,2)</f>
        <v>0</v>
      </c>
      <c r="K245" s="194"/>
      <c r="L245" s="39"/>
      <c r="M245" s="195" t="s">
        <v>1</v>
      </c>
      <c r="N245" s="196" t="s">
        <v>44</v>
      </c>
      <c r="O245" s="71"/>
      <c r="P245" s="197">
        <f>O245*H245</f>
        <v>0</v>
      </c>
      <c r="Q245" s="197">
        <v>0.09</v>
      </c>
      <c r="R245" s="197">
        <f>Q245*H245</f>
        <v>0.44999999999999996</v>
      </c>
      <c r="S245" s="197">
        <v>0</v>
      </c>
      <c r="T245" s="19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96</v>
      </c>
      <c r="AT245" s="199" t="s">
        <v>147</v>
      </c>
      <c r="AU245" s="199" t="s">
        <v>89</v>
      </c>
      <c r="AY245" s="17" t="s">
        <v>145</v>
      </c>
      <c r="BE245" s="200">
        <f>IF(N245="základní",J245,0)</f>
        <v>0</v>
      </c>
      <c r="BF245" s="200">
        <f>IF(N245="snížená",J245,0)</f>
        <v>0</v>
      </c>
      <c r="BG245" s="200">
        <f>IF(N245="zákl. přenesená",J245,0)</f>
        <v>0</v>
      </c>
      <c r="BH245" s="200">
        <f>IF(N245="sníž. přenesená",J245,0)</f>
        <v>0</v>
      </c>
      <c r="BI245" s="200">
        <f>IF(N245="nulová",J245,0)</f>
        <v>0</v>
      </c>
      <c r="BJ245" s="17" t="s">
        <v>84</v>
      </c>
      <c r="BK245" s="200">
        <f>ROUND(I245*H245,2)</f>
        <v>0</v>
      </c>
      <c r="BL245" s="17" t="s">
        <v>96</v>
      </c>
      <c r="BM245" s="199" t="s">
        <v>1158</v>
      </c>
    </row>
    <row r="246" spans="2:51" s="14" customFormat="1" ht="10.2">
      <c r="B246" s="212"/>
      <c r="C246" s="213"/>
      <c r="D246" s="203" t="s">
        <v>152</v>
      </c>
      <c r="E246" s="214" t="s">
        <v>1</v>
      </c>
      <c r="F246" s="215" t="s">
        <v>1159</v>
      </c>
      <c r="G246" s="213"/>
      <c r="H246" s="216">
        <v>5</v>
      </c>
      <c r="I246" s="217"/>
      <c r="J246" s="213"/>
      <c r="K246" s="213"/>
      <c r="L246" s="218"/>
      <c r="M246" s="219"/>
      <c r="N246" s="220"/>
      <c r="O246" s="220"/>
      <c r="P246" s="220"/>
      <c r="Q246" s="220"/>
      <c r="R246" s="220"/>
      <c r="S246" s="220"/>
      <c r="T246" s="221"/>
      <c r="AT246" s="222" t="s">
        <v>152</v>
      </c>
      <c r="AU246" s="222" t="s">
        <v>89</v>
      </c>
      <c r="AV246" s="14" t="s">
        <v>89</v>
      </c>
      <c r="AW246" s="14" t="s">
        <v>33</v>
      </c>
      <c r="AX246" s="14" t="s">
        <v>79</v>
      </c>
      <c r="AY246" s="222" t="s">
        <v>145</v>
      </c>
    </row>
    <row r="247" spans="2:51" s="15" customFormat="1" ht="10.2">
      <c r="B247" s="223"/>
      <c r="C247" s="224"/>
      <c r="D247" s="203" t="s">
        <v>152</v>
      </c>
      <c r="E247" s="225" t="s">
        <v>1</v>
      </c>
      <c r="F247" s="226" t="s">
        <v>156</v>
      </c>
      <c r="G247" s="224"/>
      <c r="H247" s="227">
        <v>5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AT247" s="233" t="s">
        <v>152</v>
      </c>
      <c r="AU247" s="233" t="s">
        <v>89</v>
      </c>
      <c r="AV247" s="15" t="s">
        <v>96</v>
      </c>
      <c r="AW247" s="15" t="s">
        <v>33</v>
      </c>
      <c r="AX247" s="15" t="s">
        <v>84</v>
      </c>
      <c r="AY247" s="233" t="s">
        <v>145</v>
      </c>
    </row>
    <row r="248" spans="1:65" s="2" customFormat="1" ht="21.75" customHeight="1">
      <c r="A248" s="34"/>
      <c r="B248" s="35"/>
      <c r="C248" s="234" t="s">
        <v>316</v>
      </c>
      <c r="D248" s="234" t="s">
        <v>247</v>
      </c>
      <c r="E248" s="235" t="s">
        <v>1160</v>
      </c>
      <c r="F248" s="236" t="s">
        <v>1161</v>
      </c>
      <c r="G248" s="237" t="s">
        <v>688</v>
      </c>
      <c r="H248" s="238">
        <v>5</v>
      </c>
      <c r="I248" s="239"/>
      <c r="J248" s="240">
        <f>ROUND(I248*H248,2)</f>
        <v>0</v>
      </c>
      <c r="K248" s="241"/>
      <c r="L248" s="242"/>
      <c r="M248" s="243" t="s">
        <v>1</v>
      </c>
      <c r="N248" s="244" t="s">
        <v>44</v>
      </c>
      <c r="O248" s="71"/>
      <c r="P248" s="197">
        <f>O248*H248</f>
        <v>0</v>
      </c>
      <c r="Q248" s="197">
        <v>0.196</v>
      </c>
      <c r="R248" s="197">
        <f>Q248*H248</f>
        <v>0.98</v>
      </c>
      <c r="S248" s="197">
        <v>0</v>
      </c>
      <c r="T248" s="19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9" t="s">
        <v>203</v>
      </c>
      <c r="AT248" s="199" t="s">
        <v>247</v>
      </c>
      <c r="AU248" s="199" t="s">
        <v>89</v>
      </c>
      <c r="AY248" s="17" t="s">
        <v>145</v>
      </c>
      <c r="BE248" s="200">
        <f>IF(N248="základní",J248,0)</f>
        <v>0</v>
      </c>
      <c r="BF248" s="200">
        <f>IF(N248="snížená",J248,0)</f>
        <v>0</v>
      </c>
      <c r="BG248" s="200">
        <f>IF(N248="zákl. přenesená",J248,0)</f>
        <v>0</v>
      </c>
      <c r="BH248" s="200">
        <f>IF(N248="sníž. přenesená",J248,0)</f>
        <v>0</v>
      </c>
      <c r="BI248" s="200">
        <f>IF(N248="nulová",J248,0)</f>
        <v>0</v>
      </c>
      <c r="BJ248" s="17" t="s">
        <v>84</v>
      </c>
      <c r="BK248" s="200">
        <f>ROUND(I248*H248,2)</f>
        <v>0</v>
      </c>
      <c r="BL248" s="17" t="s">
        <v>96</v>
      </c>
      <c r="BM248" s="199" t="s">
        <v>1162</v>
      </c>
    </row>
    <row r="249" spans="1:65" s="2" customFormat="1" ht="21.75" customHeight="1">
      <c r="A249" s="34"/>
      <c r="B249" s="35"/>
      <c r="C249" s="187" t="s">
        <v>320</v>
      </c>
      <c r="D249" s="187" t="s">
        <v>147</v>
      </c>
      <c r="E249" s="188" t="s">
        <v>1163</v>
      </c>
      <c r="F249" s="189" t="s">
        <v>1164</v>
      </c>
      <c r="G249" s="190" t="s">
        <v>928</v>
      </c>
      <c r="H249" s="191">
        <v>1</v>
      </c>
      <c r="I249" s="192"/>
      <c r="J249" s="193">
        <f>ROUND(I249*H249,2)</f>
        <v>0</v>
      </c>
      <c r="K249" s="194"/>
      <c r="L249" s="39"/>
      <c r="M249" s="195" t="s">
        <v>1</v>
      </c>
      <c r="N249" s="196" t="s">
        <v>44</v>
      </c>
      <c r="O249" s="71"/>
      <c r="P249" s="197">
        <f>O249*H249</f>
        <v>0</v>
      </c>
      <c r="Q249" s="197">
        <v>0</v>
      </c>
      <c r="R249" s="197">
        <f>Q249*H249</f>
        <v>0</v>
      </c>
      <c r="S249" s="197">
        <v>0</v>
      </c>
      <c r="T249" s="19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434</v>
      </c>
      <c r="AT249" s="199" t="s">
        <v>147</v>
      </c>
      <c r="AU249" s="199" t="s">
        <v>89</v>
      </c>
      <c r="AY249" s="17" t="s">
        <v>145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7" t="s">
        <v>84</v>
      </c>
      <c r="BK249" s="200">
        <f>ROUND(I249*H249,2)</f>
        <v>0</v>
      </c>
      <c r="BL249" s="17" t="s">
        <v>434</v>
      </c>
      <c r="BM249" s="199" t="s">
        <v>1165</v>
      </c>
    </row>
    <row r="250" spans="2:51" s="14" customFormat="1" ht="10.2">
      <c r="B250" s="212"/>
      <c r="C250" s="213"/>
      <c r="D250" s="203" t="s">
        <v>152</v>
      </c>
      <c r="E250" s="214" t="s">
        <v>1</v>
      </c>
      <c r="F250" s="215" t="s">
        <v>1166</v>
      </c>
      <c r="G250" s="213"/>
      <c r="H250" s="216">
        <v>1</v>
      </c>
      <c r="I250" s="217"/>
      <c r="J250" s="213"/>
      <c r="K250" s="213"/>
      <c r="L250" s="218"/>
      <c r="M250" s="219"/>
      <c r="N250" s="220"/>
      <c r="O250" s="220"/>
      <c r="P250" s="220"/>
      <c r="Q250" s="220"/>
      <c r="R250" s="220"/>
      <c r="S250" s="220"/>
      <c r="T250" s="221"/>
      <c r="AT250" s="222" t="s">
        <v>152</v>
      </c>
      <c r="AU250" s="222" t="s">
        <v>89</v>
      </c>
      <c r="AV250" s="14" t="s">
        <v>89</v>
      </c>
      <c r="AW250" s="14" t="s">
        <v>33</v>
      </c>
      <c r="AX250" s="14" t="s">
        <v>79</v>
      </c>
      <c r="AY250" s="222" t="s">
        <v>145</v>
      </c>
    </row>
    <row r="251" spans="2:51" s="15" customFormat="1" ht="10.2">
      <c r="B251" s="223"/>
      <c r="C251" s="224"/>
      <c r="D251" s="203" t="s">
        <v>152</v>
      </c>
      <c r="E251" s="225" t="s">
        <v>1</v>
      </c>
      <c r="F251" s="226" t="s">
        <v>156</v>
      </c>
      <c r="G251" s="224"/>
      <c r="H251" s="227">
        <v>1</v>
      </c>
      <c r="I251" s="228"/>
      <c r="J251" s="224"/>
      <c r="K251" s="224"/>
      <c r="L251" s="229"/>
      <c r="M251" s="230"/>
      <c r="N251" s="231"/>
      <c r="O251" s="231"/>
      <c r="P251" s="231"/>
      <c r="Q251" s="231"/>
      <c r="R251" s="231"/>
      <c r="S251" s="231"/>
      <c r="T251" s="232"/>
      <c r="AT251" s="233" t="s">
        <v>152</v>
      </c>
      <c r="AU251" s="233" t="s">
        <v>89</v>
      </c>
      <c r="AV251" s="15" t="s">
        <v>96</v>
      </c>
      <c r="AW251" s="15" t="s">
        <v>33</v>
      </c>
      <c r="AX251" s="15" t="s">
        <v>84</v>
      </c>
      <c r="AY251" s="233" t="s">
        <v>145</v>
      </c>
    </row>
    <row r="252" spans="1:65" s="2" customFormat="1" ht="21.75" customHeight="1">
      <c r="A252" s="34"/>
      <c r="B252" s="35"/>
      <c r="C252" s="187" t="s">
        <v>324</v>
      </c>
      <c r="D252" s="187" t="s">
        <v>147</v>
      </c>
      <c r="E252" s="188" t="s">
        <v>1167</v>
      </c>
      <c r="F252" s="189" t="s">
        <v>1168</v>
      </c>
      <c r="G252" s="190" t="s">
        <v>337</v>
      </c>
      <c r="H252" s="191">
        <v>146.5</v>
      </c>
      <c r="I252" s="192"/>
      <c r="J252" s="193">
        <f>ROUND(I252*H252,2)</f>
        <v>0</v>
      </c>
      <c r="K252" s="194"/>
      <c r="L252" s="39"/>
      <c r="M252" s="195" t="s">
        <v>1</v>
      </c>
      <c r="N252" s="196" t="s">
        <v>44</v>
      </c>
      <c r="O252" s="71"/>
      <c r="P252" s="197">
        <f>O252*H252</f>
        <v>0</v>
      </c>
      <c r="Q252" s="197">
        <v>0</v>
      </c>
      <c r="R252" s="197">
        <f>Q252*H252</f>
        <v>0</v>
      </c>
      <c r="S252" s="197">
        <v>0</v>
      </c>
      <c r="T252" s="19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9" t="s">
        <v>434</v>
      </c>
      <c r="AT252" s="199" t="s">
        <v>147</v>
      </c>
      <c r="AU252" s="199" t="s">
        <v>89</v>
      </c>
      <c r="AY252" s="17" t="s">
        <v>145</v>
      </c>
      <c r="BE252" s="200">
        <f>IF(N252="základní",J252,0)</f>
        <v>0</v>
      </c>
      <c r="BF252" s="200">
        <f>IF(N252="snížená",J252,0)</f>
        <v>0</v>
      </c>
      <c r="BG252" s="200">
        <f>IF(N252="zákl. přenesená",J252,0)</f>
        <v>0</v>
      </c>
      <c r="BH252" s="200">
        <f>IF(N252="sníž. přenesená",J252,0)</f>
        <v>0</v>
      </c>
      <c r="BI252" s="200">
        <f>IF(N252="nulová",J252,0)</f>
        <v>0</v>
      </c>
      <c r="BJ252" s="17" t="s">
        <v>84</v>
      </c>
      <c r="BK252" s="200">
        <f>ROUND(I252*H252,2)</f>
        <v>0</v>
      </c>
      <c r="BL252" s="17" t="s">
        <v>434</v>
      </c>
      <c r="BM252" s="199" t="s">
        <v>1169</v>
      </c>
    </row>
    <row r="253" spans="2:51" s="14" customFormat="1" ht="10.2">
      <c r="B253" s="212"/>
      <c r="C253" s="213"/>
      <c r="D253" s="203" t="s">
        <v>152</v>
      </c>
      <c r="E253" s="214" t="s">
        <v>1</v>
      </c>
      <c r="F253" s="215" t="s">
        <v>1170</v>
      </c>
      <c r="G253" s="213"/>
      <c r="H253" s="216">
        <v>146.5</v>
      </c>
      <c r="I253" s="217"/>
      <c r="J253" s="213"/>
      <c r="K253" s="213"/>
      <c r="L253" s="218"/>
      <c r="M253" s="219"/>
      <c r="N253" s="220"/>
      <c r="O253" s="220"/>
      <c r="P253" s="220"/>
      <c r="Q253" s="220"/>
      <c r="R253" s="220"/>
      <c r="S253" s="220"/>
      <c r="T253" s="221"/>
      <c r="AT253" s="222" t="s">
        <v>152</v>
      </c>
      <c r="AU253" s="222" t="s">
        <v>89</v>
      </c>
      <c r="AV253" s="14" t="s">
        <v>89</v>
      </c>
      <c r="AW253" s="14" t="s">
        <v>33</v>
      </c>
      <c r="AX253" s="14" t="s">
        <v>79</v>
      </c>
      <c r="AY253" s="222" t="s">
        <v>145</v>
      </c>
    </row>
    <row r="254" spans="2:51" s="15" customFormat="1" ht="10.2">
      <c r="B254" s="223"/>
      <c r="C254" s="224"/>
      <c r="D254" s="203" t="s">
        <v>152</v>
      </c>
      <c r="E254" s="225" t="s">
        <v>1</v>
      </c>
      <c r="F254" s="226" t="s">
        <v>156</v>
      </c>
      <c r="G254" s="224"/>
      <c r="H254" s="227">
        <v>146.5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AT254" s="233" t="s">
        <v>152</v>
      </c>
      <c r="AU254" s="233" t="s">
        <v>89</v>
      </c>
      <c r="AV254" s="15" t="s">
        <v>96</v>
      </c>
      <c r="AW254" s="15" t="s">
        <v>33</v>
      </c>
      <c r="AX254" s="15" t="s">
        <v>84</v>
      </c>
      <c r="AY254" s="233" t="s">
        <v>145</v>
      </c>
    </row>
    <row r="255" spans="1:65" s="2" customFormat="1" ht="24.15" customHeight="1">
      <c r="A255" s="34"/>
      <c r="B255" s="35"/>
      <c r="C255" s="187" t="s">
        <v>328</v>
      </c>
      <c r="D255" s="187" t="s">
        <v>147</v>
      </c>
      <c r="E255" s="188" t="s">
        <v>937</v>
      </c>
      <c r="F255" s="189" t="s">
        <v>938</v>
      </c>
      <c r="G255" s="190" t="s">
        <v>237</v>
      </c>
      <c r="H255" s="191">
        <v>20.06</v>
      </c>
      <c r="I255" s="192"/>
      <c r="J255" s="193">
        <f>ROUND(I255*H255,2)</f>
        <v>0</v>
      </c>
      <c r="K255" s="194"/>
      <c r="L255" s="39"/>
      <c r="M255" s="195" t="s">
        <v>1</v>
      </c>
      <c r="N255" s="196" t="s">
        <v>44</v>
      </c>
      <c r="O255" s="71"/>
      <c r="P255" s="197">
        <f>O255*H255</f>
        <v>0</v>
      </c>
      <c r="Q255" s="197">
        <v>0</v>
      </c>
      <c r="R255" s="197">
        <f>Q255*H255</f>
        <v>0</v>
      </c>
      <c r="S255" s="197">
        <v>0</v>
      </c>
      <c r="T255" s="19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9" t="s">
        <v>96</v>
      </c>
      <c r="AT255" s="199" t="s">
        <v>147</v>
      </c>
      <c r="AU255" s="199" t="s">
        <v>89</v>
      </c>
      <c r="AY255" s="17" t="s">
        <v>145</v>
      </c>
      <c r="BE255" s="200">
        <f>IF(N255="základní",J255,0)</f>
        <v>0</v>
      </c>
      <c r="BF255" s="200">
        <f>IF(N255="snížená",J255,0)</f>
        <v>0</v>
      </c>
      <c r="BG255" s="200">
        <f>IF(N255="zákl. přenesená",J255,0)</f>
        <v>0</v>
      </c>
      <c r="BH255" s="200">
        <f>IF(N255="sníž. přenesená",J255,0)</f>
        <v>0</v>
      </c>
      <c r="BI255" s="200">
        <f>IF(N255="nulová",J255,0)</f>
        <v>0</v>
      </c>
      <c r="BJ255" s="17" t="s">
        <v>84</v>
      </c>
      <c r="BK255" s="200">
        <f>ROUND(I255*H255,2)</f>
        <v>0</v>
      </c>
      <c r="BL255" s="17" t="s">
        <v>96</v>
      </c>
      <c r="BM255" s="199" t="s">
        <v>1171</v>
      </c>
    </row>
    <row r="256" spans="2:63" s="12" customFormat="1" ht="22.8" customHeight="1">
      <c r="B256" s="171"/>
      <c r="C256" s="172"/>
      <c r="D256" s="173" t="s">
        <v>78</v>
      </c>
      <c r="E256" s="185" t="s">
        <v>208</v>
      </c>
      <c r="F256" s="185" t="s">
        <v>955</v>
      </c>
      <c r="G256" s="172"/>
      <c r="H256" s="172"/>
      <c r="I256" s="175"/>
      <c r="J256" s="186">
        <f>BK256</f>
        <v>0</v>
      </c>
      <c r="K256" s="172"/>
      <c r="L256" s="177"/>
      <c r="M256" s="178"/>
      <c r="N256" s="179"/>
      <c r="O256" s="179"/>
      <c r="P256" s="180">
        <f>SUM(P257:P261)</f>
        <v>0</v>
      </c>
      <c r="Q256" s="179"/>
      <c r="R256" s="180">
        <f>SUM(R257:R261)</f>
        <v>0</v>
      </c>
      <c r="S256" s="179"/>
      <c r="T256" s="181">
        <f>SUM(T257:T261)</f>
        <v>0</v>
      </c>
      <c r="AR256" s="182" t="s">
        <v>84</v>
      </c>
      <c r="AT256" s="183" t="s">
        <v>78</v>
      </c>
      <c r="AU256" s="183" t="s">
        <v>84</v>
      </c>
      <c r="AY256" s="182" t="s">
        <v>145</v>
      </c>
      <c r="BK256" s="184">
        <f>SUM(BK257:BK261)</f>
        <v>0</v>
      </c>
    </row>
    <row r="257" spans="1:65" s="2" customFormat="1" ht="16.5" customHeight="1">
      <c r="A257" s="34"/>
      <c r="B257" s="35"/>
      <c r="C257" s="187" t="s">
        <v>330</v>
      </c>
      <c r="D257" s="187" t="s">
        <v>147</v>
      </c>
      <c r="E257" s="188" t="s">
        <v>1172</v>
      </c>
      <c r="F257" s="189" t="s">
        <v>1173</v>
      </c>
      <c r="G257" s="190" t="s">
        <v>771</v>
      </c>
      <c r="H257" s="191">
        <v>1</v>
      </c>
      <c r="I257" s="192"/>
      <c r="J257" s="193">
        <f>ROUND(I257*H257,2)</f>
        <v>0</v>
      </c>
      <c r="K257" s="194"/>
      <c r="L257" s="39"/>
      <c r="M257" s="195" t="s">
        <v>1</v>
      </c>
      <c r="N257" s="196" t="s">
        <v>44</v>
      </c>
      <c r="O257" s="71"/>
      <c r="P257" s="197">
        <f>O257*H257</f>
        <v>0</v>
      </c>
      <c r="Q257" s="197">
        <v>0</v>
      </c>
      <c r="R257" s="197">
        <f>Q257*H257</f>
        <v>0</v>
      </c>
      <c r="S257" s="197">
        <v>0</v>
      </c>
      <c r="T257" s="19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96</v>
      </c>
      <c r="AT257" s="199" t="s">
        <v>147</v>
      </c>
      <c r="AU257" s="199" t="s">
        <v>89</v>
      </c>
      <c r="AY257" s="17" t="s">
        <v>145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7" t="s">
        <v>84</v>
      </c>
      <c r="BK257" s="200">
        <f>ROUND(I257*H257,2)</f>
        <v>0</v>
      </c>
      <c r="BL257" s="17" t="s">
        <v>96</v>
      </c>
      <c r="BM257" s="199" t="s">
        <v>1174</v>
      </c>
    </row>
    <row r="258" spans="1:65" s="2" customFormat="1" ht="21.75" customHeight="1">
      <c r="A258" s="34"/>
      <c r="B258" s="35"/>
      <c r="C258" s="187" t="s">
        <v>334</v>
      </c>
      <c r="D258" s="187" t="s">
        <v>147</v>
      </c>
      <c r="E258" s="188" t="s">
        <v>1175</v>
      </c>
      <c r="F258" s="189" t="s">
        <v>1176</v>
      </c>
      <c r="G258" s="190" t="s">
        <v>337</v>
      </c>
      <c r="H258" s="191">
        <v>146.5</v>
      </c>
      <c r="I258" s="192"/>
      <c r="J258" s="193">
        <f>ROUND(I258*H258,2)</f>
        <v>0</v>
      </c>
      <c r="K258" s="194"/>
      <c r="L258" s="39"/>
      <c r="M258" s="195" t="s">
        <v>1</v>
      </c>
      <c r="N258" s="196" t="s">
        <v>44</v>
      </c>
      <c r="O258" s="71"/>
      <c r="P258" s="197">
        <f>O258*H258</f>
        <v>0</v>
      </c>
      <c r="Q258" s="197">
        <v>0</v>
      </c>
      <c r="R258" s="197">
        <f>Q258*H258</f>
        <v>0</v>
      </c>
      <c r="S258" s="197">
        <v>0</v>
      </c>
      <c r="T258" s="19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9" t="s">
        <v>96</v>
      </c>
      <c r="AT258" s="199" t="s">
        <v>147</v>
      </c>
      <c r="AU258" s="199" t="s">
        <v>89</v>
      </c>
      <c r="AY258" s="17" t="s">
        <v>145</v>
      </c>
      <c r="BE258" s="200">
        <f>IF(N258="základní",J258,0)</f>
        <v>0</v>
      </c>
      <c r="BF258" s="200">
        <f>IF(N258="snížená",J258,0)</f>
        <v>0</v>
      </c>
      <c r="BG258" s="200">
        <f>IF(N258="zákl. přenesená",J258,0)</f>
        <v>0</v>
      </c>
      <c r="BH258" s="200">
        <f>IF(N258="sníž. přenesená",J258,0)</f>
        <v>0</v>
      </c>
      <c r="BI258" s="200">
        <f>IF(N258="nulová",J258,0)</f>
        <v>0</v>
      </c>
      <c r="BJ258" s="17" t="s">
        <v>84</v>
      </c>
      <c r="BK258" s="200">
        <f>ROUND(I258*H258,2)</f>
        <v>0</v>
      </c>
      <c r="BL258" s="17" t="s">
        <v>96</v>
      </c>
      <c r="BM258" s="199" t="s">
        <v>1177</v>
      </c>
    </row>
    <row r="259" spans="2:51" s="13" customFormat="1" ht="10.2">
      <c r="B259" s="201"/>
      <c r="C259" s="202"/>
      <c r="D259" s="203" t="s">
        <v>152</v>
      </c>
      <c r="E259" s="204" t="s">
        <v>1</v>
      </c>
      <c r="F259" s="205" t="s">
        <v>1117</v>
      </c>
      <c r="G259" s="202"/>
      <c r="H259" s="204" t="s">
        <v>1</v>
      </c>
      <c r="I259" s="206"/>
      <c r="J259" s="202"/>
      <c r="K259" s="202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152</v>
      </c>
      <c r="AU259" s="211" t="s">
        <v>89</v>
      </c>
      <c r="AV259" s="13" t="s">
        <v>84</v>
      </c>
      <c r="AW259" s="13" t="s">
        <v>33</v>
      </c>
      <c r="AX259" s="13" t="s">
        <v>79</v>
      </c>
      <c r="AY259" s="211" t="s">
        <v>145</v>
      </c>
    </row>
    <row r="260" spans="2:51" s="14" customFormat="1" ht="10.2">
      <c r="B260" s="212"/>
      <c r="C260" s="213"/>
      <c r="D260" s="203" t="s">
        <v>152</v>
      </c>
      <c r="E260" s="214" t="s">
        <v>1</v>
      </c>
      <c r="F260" s="215" t="s">
        <v>1118</v>
      </c>
      <c r="G260" s="213"/>
      <c r="H260" s="216">
        <v>146.5</v>
      </c>
      <c r="I260" s="217"/>
      <c r="J260" s="213"/>
      <c r="K260" s="213"/>
      <c r="L260" s="218"/>
      <c r="M260" s="219"/>
      <c r="N260" s="220"/>
      <c r="O260" s="220"/>
      <c r="P260" s="220"/>
      <c r="Q260" s="220"/>
      <c r="R260" s="220"/>
      <c r="S260" s="220"/>
      <c r="T260" s="221"/>
      <c r="AT260" s="222" t="s">
        <v>152</v>
      </c>
      <c r="AU260" s="222" t="s">
        <v>89</v>
      </c>
      <c r="AV260" s="14" t="s">
        <v>89</v>
      </c>
      <c r="AW260" s="14" t="s">
        <v>33</v>
      </c>
      <c r="AX260" s="14" t="s">
        <v>79</v>
      </c>
      <c r="AY260" s="222" t="s">
        <v>145</v>
      </c>
    </row>
    <row r="261" spans="2:51" s="15" customFormat="1" ht="10.2">
      <c r="B261" s="223"/>
      <c r="C261" s="224"/>
      <c r="D261" s="203" t="s">
        <v>152</v>
      </c>
      <c r="E261" s="225" t="s">
        <v>1</v>
      </c>
      <c r="F261" s="226" t="s">
        <v>156</v>
      </c>
      <c r="G261" s="224"/>
      <c r="H261" s="227">
        <v>146.5</v>
      </c>
      <c r="I261" s="228"/>
      <c r="J261" s="224"/>
      <c r="K261" s="224"/>
      <c r="L261" s="229"/>
      <c r="M261" s="230"/>
      <c r="N261" s="231"/>
      <c r="O261" s="231"/>
      <c r="P261" s="231"/>
      <c r="Q261" s="231"/>
      <c r="R261" s="231"/>
      <c r="S261" s="231"/>
      <c r="T261" s="232"/>
      <c r="AT261" s="233" t="s">
        <v>152</v>
      </c>
      <c r="AU261" s="233" t="s">
        <v>89</v>
      </c>
      <c r="AV261" s="15" t="s">
        <v>96</v>
      </c>
      <c r="AW261" s="15" t="s">
        <v>33</v>
      </c>
      <c r="AX261" s="15" t="s">
        <v>84</v>
      </c>
      <c r="AY261" s="233" t="s">
        <v>145</v>
      </c>
    </row>
    <row r="262" spans="2:63" s="12" customFormat="1" ht="22.8" customHeight="1">
      <c r="B262" s="171"/>
      <c r="C262" s="172"/>
      <c r="D262" s="173" t="s">
        <v>78</v>
      </c>
      <c r="E262" s="185" t="s">
        <v>559</v>
      </c>
      <c r="F262" s="185" t="s">
        <v>1178</v>
      </c>
      <c r="G262" s="172"/>
      <c r="H262" s="172"/>
      <c r="I262" s="175"/>
      <c r="J262" s="186">
        <f>BK262</f>
        <v>0</v>
      </c>
      <c r="K262" s="172"/>
      <c r="L262" s="177"/>
      <c r="M262" s="178"/>
      <c r="N262" s="179"/>
      <c r="O262" s="179"/>
      <c r="P262" s="180">
        <f>SUM(P263:P279)</f>
        <v>0</v>
      </c>
      <c r="Q262" s="179"/>
      <c r="R262" s="180">
        <f>SUM(R263:R279)</f>
        <v>0</v>
      </c>
      <c r="S262" s="179"/>
      <c r="T262" s="181">
        <f>SUM(T263:T279)</f>
        <v>8.8922</v>
      </c>
      <c r="AR262" s="182" t="s">
        <v>84</v>
      </c>
      <c r="AT262" s="183" t="s">
        <v>78</v>
      </c>
      <c r="AU262" s="183" t="s">
        <v>84</v>
      </c>
      <c r="AY262" s="182" t="s">
        <v>145</v>
      </c>
      <c r="BK262" s="184">
        <f>SUM(BK263:BK279)</f>
        <v>0</v>
      </c>
    </row>
    <row r="263" spans="1:65" s="2" customFormat="1" ht="24.15" customHeight="1">
      <c r="A263" s="34"/>
      <c r="B263" s="35"/>
      <c r="C263" s="187" t="s">
        <v>340</v>
      </c>
      <c r="D263" s="187" t="s">
        <v>147</v>
      </c>
      <c r="E263" s="188" t="s">
        <v>1179</v>
      </c>
      <c r="F263" s="189" t="s">
        <v>1180</v>
      </c>
      <c r="G263" s="190" t="s">
        <v>688</v>
      </c>
      <c r="H263" s="191">
        <v>1</v>
      </c>
      <c r="I263" s="192"/>
      <c r="J263" s="193">
        <f>ROUND(I263*H263,2)</f>
        <v>0</v>
      </c>
      <c r="K263" s="194"/>
      <c r="L263" s="39"/>
      <c r="M263" s="195" t="s">
        <v>1</v>
      </c>
      <c r="N263" s="196" t="s">
        <v>44</v>
      </c>
      <c r="O263" s="71"/>
      <c r="P263" s="197">
        <f>O263*H263</f>
        <v>0</v>
      </c>
      <c r="Q263" s="197">
        <v>0</v>
      </c>
      <c r="R263" s="197">
        <f>Q263*H263</f>
        <v>0</v>
      </c>
      <c r="S263" s="197">
        <v>0.1</v>
      </c>
      <c r="T263" s="198">
        <f>S263*H263</f>
        <v>0.1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9" t="s">
        <v>96</v>
      </c>
      <c r="AT263" s="199" t="s">
        <v>147</v>
      </c>
      <c r="AU263" s="199" t="s">
        <v>89</v>
      </c>
      <c r="AY263" s="17" t="s">
        <v>145</v>
      </c>
      <c r="BE263" s="200">
        <f>IF(N263="základní",J263,0)</f>
        <v>0</v>
      </c>
      <c r="BF263" s="200">
        <f>IF(N263="snížená",J263,0)</f>
        <v>0</v>
      </c>
      <c r="BG263" s="200">
        <f>IF(N263="zákl. přenesená",J263,0)</f>
        <v>0</v>
      </c>
      <c r="BH263" s="200">
        <f>IF(N263="sníž. přenesená",J263,0)</f>
        <v>0</v>
      </c>
      <c r="BI263" s="200">
        <f>IF(N263="nulová",J263,0)</f>
        <v>0</v>
      </c>
      <c r="BJ263" s="17" t="s">
        <v>84</v>
      </c>
      <c r="BK263" s="200">
        <f>ROUND(I263*H263,2)</f>
        <v>0</v>
      </c>
      <c r="BL263" s="17" t="s">
        <v>96</v>
      </c>
      <c r="BM263" s="199" t="s">
        <v>1181</v>
      </c>
    </row>
    <row r="264" spans="2:51" s="14" customFormat="1" ht="10.2">
      <c r="B264" s="212"/>
      <c r="C264" s="213"/>
      <c r="D264" s="203" t="s">
        <v>152</v>
      </c>
      <c r="E264" s="214" t="s">
        <v>1</v>
      </c>
      <c r="F264" s="215" t="s">
        <v>1182</v>
      </c>
      <c r="G264" s="213"/>
      <c r="H264" s="216">
        <v>1</v>
      </c>
      <c r="I264" s="217"/>
      <c r="J264" s="213"/>
      <c r="K264" s="213"/>
      <c r="L264" s="218"/>
      <c r="M264" s="219"/>
      <c r="N264" s="220"/>
      <c r="O264" s="220"/>
      <c r="P264" s="220"/>
      <c r="Q264" s="220"/>
      <c r="R264" s="220"/>
      <c r="S264" s="220"/>
      <c r="T264" s="221"/>
      <c r="AT264" s="222" t="s">
        <v>152</v>
      </c>
      <c r="AU264" s="222" t="s">
        <v>89</v>
      </c>
      <c r="AV264" s="14" t="s">
        <v>89</v>
      </c>
      <c r="AW264" s="14" t="s">
        <v>33</v>
      </c>
      <c r="AX264" s="14" t="s">
        <v>79</v>
      </c>
      <c r="AY264" s="222" t="s">
        <v>145</v>
      </c>
    </row>
    <row r="265" spans="2:51" s="15" customFormat="1" ht="10.2">
      <c r="B265" s="223"/>
      <c r="C265" s="224"/>
      <c r="D265" s="203" t="s">
        <v>152</v>
      </c>
      <c r="E265" s="225" t="s">
        <v>1</v>
      </c>
      <c r="F265" s="226" t="s">
        <v>156</v>
      </c>
      <c r="G265" s="224"/>
      <c r="H265" s="227">
        <v>1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AT265" s="233" t="s">
        <v>152</v>
      </c>
      <c r="AU265" s="233" t="s">
        <v>89</v>
      </c>
      <c r="AV265" s="15" t="s">
        <v>96</v>
      </c>
      <c r="AW265" s="15" t="s">
        <v>33</v>
      </c>
      <c r="AX265" s="15" t="s">
        <v>84</v>
      </c>
      <c r="AY265" s="233" t="s">
        <v>145</v>
      </c>
    </row>
    <row r="266" spans="1:65" s="2" customFormat="1" ht="24.15" customHeight="1">
      <c r="A266" s="34"/>
      <c r="B266" s="35"/>
      <c r="C266" s="187" t="s">
        <v>345</v>
      </c>
      <c r="D266" s="187" t="s">
        <v>147</v>
      </c>
      <c r="E266" s="188" t="s">
        <v>1183</v>
      </c>
      <c r="F266" s="189" t="s">
        <v>1184</v>
      </c>
      <c r="G266" s="190" t="s">
        <v>150</v>
      </c>
      <c r="H266" s="191">
        <v>1.756</v>
      </c>
      <c r="I266" s="192"/>
      <c r="J266" s="193">
        <f>ROUND(I266*H266,2)</f>
        <v>0</v>
      </c>
      <c r="K266" s="194"/>
      <c r="L266" s="39"/>
      <c r="M266" s="195" t="s">
        <v>1</v>
      </c>
      <c r="N266" s="196" t="s">
        <v>44</v>
      </c>
      <c r="O266" s="71"/>
      <c r="P266" s="197">
        <f>O266*H266</f>
        <v>0</v>
      </c>
      <c r="Q266" s="197">
        <v>0</v>
      </c>
      <c r="R266" s="197">
        <f>Q266*H266</f>
        <v>0</v>
      </c>
      <c r="S266" s="197">
        <v>2.2</v>
      </c>
      <c r="T266" s="198">
        <f>S266*H266</f>
        <v>3.8632000000000004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9" t="s">
        <v>96</v>
      </c>
      <c r="AT266" s="199" t="s">
        <v>147</v>
      </c>
      <c r="AU266" s="199" t="s">
        <v>89</v>
      </c>
      <c r="AY266" s="17" t="s">
        <v>145</v>
      </c>
      <c r="BE266" s="200">
        <f>IF(N266="základní",J266,0)</f>
        <v>0</v>
      </c>
      <c r="BF266" s="200">
        <f>IF(N266="snížená",J266,0)</f>
        <v>0</v>
      </c>
      <c r="BG266" s="200">
        <f>IF(N266="zákl. přenesená",J266,0)</f>
        <v>0</v>
      </c>
      <c r="BH266" s="200">
        <f>IF(N266="sníž. přenesená",J266,0)</f>
        <v>0</v>
      </c>
      <c r="BI266" s="200">
        <f>IF(N266="nulová",J266,0)</f>
        <v>0</v>
      </c>
      <c r="BJ266" s="17" t="s">
        <v>84</v>
      </c>
      <c r="BK266" s="200">
        <f>ROUND(I266*H266,2)</f>
        <v>0</v>
      </c>
      <c r="BL266" s="17" t="s">
        <v>96</v>
      </c>
      <c r="BM266" s="199" t="s">
        <v>1185</v>
      </c>
    </row>
    <row r="267" spans="2:51" s="13" customFormat="1" ht="10.2">
      <c r="B267" s="201"/>
      <c r="C267" s="202"/>
      <c r="D267" s="203" t="s">
        <v>152</v>
      </c>
      <c r="E267" s="204" t="s">
        <v>1</v>
      </c>
      <c r="F267" s="205" t="s">
        <v>1117</v>
      </c>
      <c r="G267" s="202"/>
      <c r="H267" s="204" t="s">
        <v>1</v>
      </c>
      <c r="I267" s="206"/>
      <c r="J267" s="202"/>
      <c r="K267" s="202"/>
      <c r="L267" s="207"/>
      <c r="M267" s="208"/>
      <c r="N267" s="209"/>
      <c r="O267" s="209"/>
      <c r="P267" s="209"/>
      <c r="Q267" s="209"/>
      <c r="R267" s="209"/>
      <c r="S267" s="209"/>
      <c r="T267" s="210"/>
      <c r="AT267" s="211" t="s">
        <v>152</v>
      </c>
      <c r="AU267" s="211" t="s">
        <v>89</v>
      </c>
      <c r="AV267" s="13" t="s">
        <v>84</v>
      </c>
      <c r="AW267" s="13" t="s">
        <v>33</v>
      </c>
      <c r="AX267" s="13" t="s">
        <v>79</v>
      </c>
      <c r="AY267" s="211" t="s">
        <v>145</v>
      </c>
    </row>
    <row r="268" spans="2:51" s="14" customFormat="1" ht="10.2">
      <c r="B268" s="212"/>
      <c r="C268" s="213"/>
      <c r="D268" s="203" t="s">
        <v>152</v>
      </c>
      <c r="E268" s="214" t="s">
        <v>1</v>
      </c>
      <c r="F268" s="215" t="s">
        <v>1186</v>
      </c>
      <c r="G268" s="213"/>
      <c r="H268" s="216">
        <v>0.256</v>
      </c>
      <c r="I268" s="217"/>
      <c r="J268" s="213"/>
      <c r="K268" s="213"/>
      <c r="L268" s="218"/>
      <c r="M268" s="219"/>
      <c r="N268" s="220"/>
      <c r="O268" s="220"/>
      <c r="P268" s="220"/>
      <c r="Q268" s="220"/>
      <c r="R268" s="220"/>
      <c r="S268" s="220"/>
      <c r="T268" s="221"/>
      <c r="AT268" s="222" t="s">
        <v>152</v>
      </c>
      <c r="AU268" s="222" t="s">
        <v>89</v>
      </c>
      <c r="AV268" s="14" t="s">
        <v>89</v>
      </c>
      <c r="AW268" s="14" t="s">
        <v>33</v>
      </c>
      <c r="AX268" s="14" t="s">
        <v>79</v>
      </c>
      <c r="AY268" s="222" t="s">
        <v>145</v>
      </c>
    </row>
    <row r="269" spans="2:51" s="14" customFormat="1" ht="20.4">
      <c r="B269" s="212"/>
      <c r="C269" s="213"/>
      <c r="D269" s="203" t="s">
        <v>152</v>
      </c>
      <c r="E269" s="214" t="s">
        <v>1</v>
      </c>
      <c r="F269" s="215" t="s">
        <v>1187</v>
      </c>
      <c r="G269" s="213"/>
      <c r="H269" s="216">
        <v>1.5</v>
      </c>
      <c r="I269" s="217"/>
      <c r="J269" s="213"/>
      <c r="K269" s="213"/>
      <c r="L269" s="218"/>
      <c r="M269" s="219"/>
      <c r="N269" s="220"/>
      <c r="O269" s="220"/>
      <c r="P269" s="220"/>
      <c r="Q269" s="220"/>
      <c r="R269" s="220"/>
      <c r="S269" s="220"/>
      <c r="T269" s="221"/>
      <c r="AT269" s="222" t="s">
        <v>152</v>
      </c>
      <c r="AU269" s="222" t="s">
        <v>89</v>
      </c>
      <c r="AV269" s="14" t="s">
        <v>89</v>
      </c>
      <c r="AW269" s="14" t="s">
        <v>33</v>
      </c>
      <c r="AX269" s="14" t="s">
        <v>79</v>
      </c>
      <c r="AY269" s="222" t="s">
        <v>145</v>
      </c>
    </row>
    <row r="270" spans="2:51" s="15" customFormat="1" ht="10.2">
      <c r="B270" s="223"/>
      <c r="C270" s="224"/>
      <c r="D270" s="203" t="s">
        <v>152</v>
      </c>
      <c r="E270" s="225" t="s">
        <v>1</v>
      </c>
      <c r="F270" s="226" t="s">
        <v>156</v>
      </c>
      <c r="G270" s="224"/>
      <c r="H270" s="227">
        <v>1.756</v>
      </c>
      <c r="I270" s="228"/>
      <c r="J270" s="224"/>
      <c r="K270" s="224"/>
      <c r="L270" s="229"/>
      <c r="M270" s="230"/>
      <c r="N270" s="231"/>
      <c r="O270" s="231"/>
      <c r="P270" s="231"/>
      <c r="Q270" s="231"/>
      <c r="R270" s="231"/>
      <c r="S270" s="231"/>
      <c r="T270" s="232"/>
      <c r="AT270" s="233" t="s">
        <v>152</v>
      </c>
      <c r="AU270" s="233" t="s">
        <v>89</v>
      </c>
      <c r="AV270" s="15" t="s">
        <v>96</v>
      </c>
      <c r="AW270" s="15" t="s">
        <v>33</v>
      </c>
      <c r="AX270" s="15" t="s">
        <v>84</v>
      </c>
      <c r="AY270" s="233" t="s">
        <v>145</v>
      </c>
    </row>
    <row r="271" spans="1:65" s="2" customFormat="1" ht="16.5" customHeight="1">
      <c r="A271" s="34"/>
      <c r="B271" s="35"/>
      <c r="C271" s="187" t="s">
        <v>350</v>
      </c>
      <c r="D271" s="187" t="s">
        <v>147</v>
      </c>
      <c r="E271" s="188" t="s">
        <v>1188</v>
      </c>
      <c r="F271" s="189" t="s">
        <v>1189</v>
      </c>
      <c r="G271" s="190" t="s">
        <v>337</v>
      </c>
      <c r="H271" s="191">
        <v>53</v>
      </c>
      <c r="I271" s="192"/>
      <c r="J271" s="193">
        <f>ROUND(I271*H271,2)</f>
        <v>0</v>
      </c>
      <c r="K271" s="194"/>
      <c r="L271" s="39"/>
      <c r="M271" s="195" t="s">
        <v>1</v>
      </c>
      <c r="N271" s="196" t="s">
        <v>44</v>
      </c>
      <c r="O271" s="71"/>
      <c r="P271" s="197">
        <f>O271*H271</f>
        <v>0</v>
      </c>
      <c r="Q271" s="197">
        <v>0</v>
      </c>
      <c r="R271" s="197">
        <f>Q271*H271</f>
        <v>0</v>
      </c>
      <c r="S271" s="197">
        <v>0.093</v>
      </c>
      <c r="T271" s="198">
        <f>S271*H271</f>
        <v>4.929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9" t="s">
        <v>96</v>
      </c>
      <c r="AT271" s="199" t="s">
        <v>147</v>
      </c>
      <c r="AU271" s="199" t="s">
        <v>89</v>
      </c>
      <c r="AY271" s="17" t="s">
        <v>145</v>
      </c>
      <c r="BE271" s="200">
        <f>IF(N271="základní",J271,0)</f>
        <v>0</v>
      </c>
      <c r="BF271" s="200">
        <f>IF(N271="snížená",J271,0)</f>
        <v>0</v>
      </c>
      <c r="BG271" s="200">
        <f>IF(N271="zákl. přenesená",J271,0)</f>
        <v>0</v>
      </c>
      <c r="BH271" s="200">
        <f>IF(N271="sníž. přenesená",J271,0)</f>
        <v>0</v>
      </c>
      <c r="BI271" s="200">
        <f>IF(N271="nulová",J271,0)</f>
        <v>0</v>
      </c>
      <c r="BJ271" s="17" t="s">
        <v>84</v>
      </c>
      <c r="BK271" s="200">
        <f>ROUND(I271*H271,2)</f>
        <v>0</v>
      </c>
      <c r="BL271" s="17" t="s">
        <v>96</v>
      </c>
      <c r="BM271" s="199" t="s">
        <v>1190</v>
      </c>
    </row>
    <row r="272" spans="2:51" s="14" customFormat="1" ht="10.2">
      <c r="B272" s="212"/>
      <c r="C272" s="213"/>
      <c r="D272" s="203" t="s">
        <v>152</v>
      </c>
      <c r="E272" s="214" t="s">
        <v>1</v>
      </c>
      <c r="F272" s="215" t="s">
        <v>1191</v>
      </c>
      <c r="G272" s="213"/>
      <c r="H272" s="216">
        <v>53</v>
      </c>
      <c r="I272" s="217"/>
      <c r="J272" s="213"/>
      <c r="K272" s="213"/>
      <c r="L272" s="218"/>
      <c r="M272" s="219"/>
      <c r="N272" s="220"/>
      <c r="O272" s="220"/>
      <c r="P272" s="220"/>
      <c r="Q272" s="220"/>
      <c r="R272" s="220"/>
      <c r="S272" s="220"/>
      <c r="T272" s="221"/>
      <c r="AT272" s="222" t="s">
        <v>152</v>
      </c>
      <c r="AU272" s="222" t="s">
        <v>89</v>
      </c>
      <c r="AV272" s="14" t="s">
        <v>89</v>
      </c>
      <c r="AW272" s="14" t="s">
        <v>33</v>
      </c>
      <c r="AX272" s="14" t="s">
        <v>79</v>
      </c>
      <c r="AY272" s="222" t="s">
        <v>145</v>
      </c>
    </row>
    <row r="273" spans="2:51" s="15" customFormat="1" ht="10.2">
      <c r="B273" s="223"/>
      <c r="C273" s="224"/>
      <c r="D273" s="203" t="s">
        <v>152</v>
      </c>
      <c r="E273" s="225" t="s">
        <v>1</v>
      </c>
      <c r="F273" s="226" t="s">
        <v>156</v>
      </c>
      <c r="G273" s="224"/>
      <c r="H273" s="227">
        <v>53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AT273" s="233" t="s">
        <v>152</v>
      </c>
      <c r="AU273" s="233" t="s">
        <v>89</v>
      </c>
      <c r="AV273" s="15" t="s">
        <v>96</v>
      </c>
      <c r="AW273" s="15" t="s">
        <v>33</v>
      </c>
      <c r="AX273" s="15" t="s">
        <v>84</v>
      </c>
      <c r="AY273" s="233" t="s">
        <v>145</v>
      </c>
    </row>
    <row r="274" spans="1:65" s="2" customFormat="1" ht="24.15" customHeight="1">
      <c r="A274" s="34"/>
      <c r="B274" s="35"/>
      <c r="C274" s="187" t="s">
        <v>355</v>
      </c>
      <c r="D274" s="187" t="s">
        <v>147</v>
      </c>
      <c r="E274" s="188" t="s">
        <v>1040</v>
      </c>
      <c r="F274" s="189" t="s">
        <v>1041</v>
      </c>
      <c r="G274" s="190" t="s">
        <v>237</v>
      </c>
      <c r="H274" s="191">
        <v>8.892</v>
      </c>
      <c r="I274" s="192"/>
      <c r="J274" s="193">
        <f>ROUND(I274*H274,2)</f>
        <v>0</v>
      </c>
      <c r="K274" s="194"/>
      <c r="L274" s="39"/>
      <c r="M274" s="195" t="s">
        <v>1</v>
      </c>
      <c r="N274" s="196" t="s">
        <v>44</v>
      </c>
      <c r="O274" s="71"/>
      <c r="P274" s="197">
        <f>O274*H274</f>
        <v>0</v>
      </c>
      <c r="Q274" s="197">
        <v>0</v>
      </c>
      <c r="R274" s="197">
        <f>Q274*H274</f>
        <v>0</v>
      </c>
      <c r="S274" s="197">
        <v>0</v>
      </c>
      <c r="T274" s="19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9" t="s">
        <v>96</v>
      </c>
      <c r="AT274" s="199" t="s">
        <v>147</v>
      </c>
      <c r="AU274" s="199" t="s">
        <v>89</v>
      </c>
      <c r="AY274" s="17" t="s">
        <v>145</v>
      </c>
      <c r="BE274" s="200">
        <f>IF(N274="základní",J274,0)</f>
        <v>0</v>
      </c>
      <c r="BF274" s="200">
        <f>IF(N274="snížená",J274,0)</f>
        <v>0</v>
      </c>
      <c r="BG274" s="200">
        <f>IF(N274="zákl. přenesená",J274,0)</f>
        <v>0</v>
      </c>
      <c r="BH274" s="200">
        <f>IF(N274="sníž. přenesená",J274,0)</f>
        <v>0</v>
      </c>
      <c r="BI274" s="200">
        <f>IF(N274="nulová",J274,0)</f>
        <v>0</v>
      </c>
      <c r="BJ274" s="17" t="s">
        <v>84</v>
      </c>
      <c r="BK274" s="200">
        <f>ROUND(I274*H274,2)</f>
        <v>0</v>
      </c>
      <c r="BL274" s="17" t="s">
        <v>96</v>
      </c>
      <c r="BM274" s="199" t="s">
        <v>1192</v>
      </c>
    </row>
    <row r="275" spans="2:51" s="14" customFormat="1" ht="10.2">
      <c r="B275" s="212"/>
      <c r="C275" s="213"/>
      <c r="D275" s="203" t="s">
        <v>152</v>
      </c>
      <c r="E275" s="214" t="s">
        <v>1</v>
      </c>
      <c r="F275" s="215" t="s">
        <v>1193</v>
      </c>
      <c r="G275" s="213"/>
      <c r="H275" s="216">
        <v>8.892</v>
      </c>
      <c r="I275" s="217"/>
      <c r="J275" s="213"/>
      <c r="K275" s="213"/>
      <c r="L275" s="218"/>
      <c r="M275" s="219"/>
      <c r="N275" s="220"/>
      <c r="O275" s="220"/>
      <c r="P275" s="220"/>
      <c r="Q275" s="220"/>
      <c r="R275" s="220"/>
      <c r="S275" s="220"/>
      <c r="T275" s="221"/>
      <c r="AT275" s="222" t="s">
        <v>152</v>
      </c>
      <c r="AU275" s="222" t="s">
        <v>89</v>
      </c>
      <c r="AV275" s="14" t="s">
        <v>89</v>
      </c>
      <c r="AW275" s="14" t="s">
        <v>33</v>
      </c>
      <c r="AX275" s="14" t="s">
        <v>79</v>
      </c>
      <c r="AY275" s="222" t="s">
        <v>145</v>
      </c>
    </row>
    <row r="276" spans="2:51" s="15" customFormat="1" ht="10.2">
      <c r="B276" s="223"/>
      <c r="C276" s="224"/>
      <c r="D276" s="203" t="s">
        <v>152</v>
      </c>
      <c r="E276" s="225" t="s">
        <v>1</v>
      </c>
      <c r="F276" s="226" t="s">
        <v>156</v>
      </c>
      <c r="G276" s="224"/>
      <c r="H276" s="227">
        <v>8.892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AT276" s="233" t="s">
        <v>152</v>
      </c>
      <c r="AU276" s="233" t="s">
        <v>89</v>
      </c>
      <c r="AV276" s="15" t="s">
        <v>96</v>
      </c>
      <c r="AW276" s="15" t="s">
        <v>33</v>
      </c>
      <c r="AX276" s="15" t="s">
        <v>84</v>
      </c>
      <c r="AY276" s="233" t="s">
        <v>145</v>
      </c>
    </row>
    <row r="277" spans="1:65" s="2" customFormat="1" ht="44.25" customHeight="1">
      <c r="A277" s="34"/>
      <c r="B277" s="35"/>
      <c r="C277" s="187" t="s">
        <v>360</v>
      </c>
      <c r="D277" s="187" t="s">
        <v>147</v>
      </c>
      <c r="E277" s="188" t="s">
        <v>1054</v>
      </c>
      <c r="F277" s="189" t="s">
        <v>1055</v>
      </c>
      <c r="G277" s="190" t="s">
        <v>237</v>
      </c>
      <c r="H277" s="191">
        <v>8.892</v>
      </c>
      <c r="I277" s="192"/>
      <c r="J277" s="193">
        <f>ROUND(I277*H277,2)</f>
        <v>0</v>
      </c>
      <c r="K277" s="194"/>
      <c r="L277" s="39"/>
      <c r="M277" s="195" t="s">
        <v>1</v>
      </c>
      <c r="N277" s="196" t="s">
        <v>44</v>
      </c>
      <c r="O277" s="71"/>
      <c r="P277" s="197">
        <f>O277*H277</f>
        <v>0</v>
      </c>
      <c r="Q277" s="197">
        <v>0</v>
      </c>
      <c r="R277" s="197">
        <f>Q277*H277</f>
        <v>0</v>
      </c>
      <c r="S277" s="197">
        <v>0</v>
      </c>
      <c r="T277" s="19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9" t="s">
        <v>96</v>
      </c>
      <c r="AT277" s="199" t="s">
        <v>147</v>
      </c>
      <c r="AU277" s="199" t="s">
        <v>89</v>
      </c>
      <c r="AY277" s="17" t="s">
        <v>145</v>
      </c>
      <c r="BE277" s="200">
        <f>IF(N277="základní",J277,0)</f>
        <v>0</v>
      </c>
      <c r="BF277" s="200">
        <f>IF(N277="snížená",J277,0)</f>
        <v>0</v>
      </c>
      <c r="BG277" s="200">
        <f>IF(N277="zákl. přenesená",J277,0)</f>
        <v>0</v>
      </c>
      <c r="BH277" s="200">
        <f>IF(N277="sníž. přenesená",J277,0)</f>
        <v>0</v>
      </c>
      <c r="BI277" s="200">
        <f>IF(N277="nulová",J277,0)</f>
        <v>0</v>
      </c>
      <c r="BJ277" s="17" t="s">
        <v>84</v>
      </c>
      <c r="BK277" s="200">
        <f>ROUND(I277*H277,2)</f>
        <v>0</v>
      </c>
      <c r="BL277" s="17" t="s">
        <v>96</v>
      </c>
      <c r="BM277" s="199" t="s">
        <v>1194</v>
      </c>
    </row>
    <row r="278" spans="2:51" s="14" customFormat="1" ht="10.2">
      <c r="B278" s="212"/>
      <c r="C278" s="213"/>
      <c r="D278" s="203" t="s">
        <v>152</v>
      </c>
      <c r="E278" s="214" t="s">
        <v>1</v>
      </c>
      <c r="F278" s="215" t="s">
        <v>1195</v>
      </c>
      <c r="G278" s="213"/>
      <c r="H278" s="216">
        <v>8.892</v>
      </c>
      <c r="I278" s="217"/>
      <c r="J278" s="213"/>
      <c r="K278" s="213"/>
      <c r="L278" s="218"/>
      <c r="M278" s="219"/>
      <c r="N278" s="220"/>
      <c r="O278" s="220"/>
      <c r="P278" s="220"/>
      <c r="Q278" s="220"/>
      <c r="R278" s="220"/>
      <c r="S278" s="220"/>
      <c r="T278" s="221"/>
      <c r="AT278" s="222" t="s">
        <v>152</v>
      </c>
      <c r="AU278" s="222" t="s">
        <v>89</v>
      </c>
      <c r="AV278" s="14" t="s">
        <v>89</v>
      </c>
      <c r="AW278" s="14" t="s">
        <v>33</v>
      </c>
      <c r="AX278" s="14" t="s">
        <v>79</v>
      </c>
      <c r="AY278" s="222" t="s">
        <v>145</v>
      </c>
    </row>
    <row r="279" spans="2:51" s="15" customFormat="1" ht="10.2">
      <c r="B279" s="223"/>
      <c r="C279" s="224"/>
      <c r="D279" s="203" t="s">
        <v>152</v>
      </c>
      <c r="E279" s="225" t="s">
        <v>1</v>
      </c>
      <c r="F279" s="226" t="s">
        <v>156</v>
      </c>
      <c r="G279" s="224"/>
      <c r="H279" s="227">
        <v>8.892</v>
      </c>
      <c r="I279" s="228"/>
      <c r="J279" s="224"/>
      <c r="K279" s="224"/>
      <c r="L279" s="229"/>
      <c r="M279" s="245"/>
      <c r="N279" s="246"/>
      <c r="O279" s="246"/>
      <c r="P279" s="246"/>
      <c r="Q279" s="246"/>
      <c r="R279" s="246"/>
      <c r="S279" s="246"/>
      <c r="T279" s="247"/>
      <c r="AT279" s="233" t="s">
        <v>152</v>
      </c>
      <c r="AU279" s="233" t="s">
        <v>89</v>
      </c>
      <c r="AV279" s="15" t="s">
        <v>96</v>
      </c>
      <c r="AW279" s="15" t="s">
        <v>33</v>
      </c>
      <c r="AX279" s="15" t="s">
        <v>84</v>
      </c>
      <c r="AY279" s="233" t="s">
        <v>145</v>
      </c>
    </row>
    <row r="280" spans="1:31" s="2" customFormat="1" ht="6.9" customHeight="1">
      <c r="A280" s="34"/>
      <c r="B280" s="54"/>
      <c r="C280" s="55"/>
      <c r="D280" s="55"/>
      <c r="E280" s="55"/>
      <c r="F280" s="55"/>
      <c r="G280" s="55"/>
      <c r="H280" s="55"/>
      <c r="I280" s="55"/>
      <c r="J280" s="55"/>
      <c r="K280" s="55"/>
      <c r="L280" s="39"/>
      <c r="M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</row>
  </sheetData>
  <sheetProtection algorithmName="SHA-512" hashValue="v94UWNDgiF02jZfXsHahOORCJce0welMZ2MfhDbHnFs0FSEKE3E7edRV36d3tB+eRNwwgvlGw6OSuNToQi+qoQ==" saltValue="0nyOdnUkOctB8zjlmi+9DbvCFwbbu73wbuhbH/T8w+7FkwFDHKDlo+FHyqLtRBU5coaKgWVoPsjSR9YE0OgyUg==" spinCount="100000" sheet="1" objects="1" scenarios="1" formatColumns="0" formatRows="0" autoFilter="0"/>
  <autoFilter ref="C120:K27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95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89</v>
      </c>
    </row>
    <row r="4" spans="2:46" s="1" customFormat="1" ht="24.9" customHeight="1">
      <c r="B4" s="20"/>
      <c r="D4" s="110" t="s">
        <v>103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II/180 Záluží-Stabilizace svahu silnice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104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1196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92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18. 1. 2024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">
        <v>30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26</v>
      </c>
      <c r="J21" s="113" t="s">
        <v>32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25</v>
      </c>
      <c r="J23" s="113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36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37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39</v>
      </c>
      <c r="E30" s="34"/>
      <c r="F30" s="34"/>
      <c r="G30" s="34"/>
      <c r="H30" s="34"/>
      <c r="I30" s="34"/>
      <c r="J30" s="120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41</v>
      </c>
      <c r="G32" s="34"/>
      <c r="H32" s="34"/>
      <c r="I32" s="121" t="s">
        <v>40</v>
      </c>
      <c r="J32" s="121" t="s">
        <v>42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43</v>
      </c>
      <c r="E33" s="112" t="s">
        <v>44</v>
      </c>
      <c r="F33" s="123">
        <f>ROUND((SUM(BE122:BE337)),2)</f>
        <v>0</v>
      </c>
      <c r="G33" s="34"/>
      <c r="H33" s="34"/>
      <c r="I33" s="124">
        <v>0.21</v>
      </c>
      <c r="J33" s="123">
        <f>ROUND(((SUM(BE122:BE337))*I33),2)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45</v>
      </c>
      <c r="F34" s="123">
        <f>ROUND((SUM(BF122:BF337)),2)</f>
        <v>0</v>
      </c>
      <c r="G34" s="34"/>
      <c r="H34" s="34"/>
      <c r="I34" s="124">
        <v>0.12</v>
      </c>
      <c r="J34" s="123">
        <f>ROUND(((SUM(BF122:BF337))*I34),2)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46</v>
      </c>
      <c r="F35" s="123">
        <f>ROUND((SUM(BG122:BG337)),2)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47</v>
      </c>
      <c r="F36" s="123">
        <f>ROUND((SUM(BH122:BH337)),2)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48</v>
      </c>
      <c r="F37" s="123">
        <f>ROUND((SUM(BI122:BI337)),2)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49</v>
      </c>
      <c r="E39" s="127"/>
      <c r="F39" s="127"/>
      <c r="G39" s="128" t="s">
        <v>50</v>
      </c>
      <c r="H39" s="129" t="s">
        <v>51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52</v>
      </c>
      <c r="E50" s="133"/>
      <c r="F50" s="133"/>
      <c r="G50" s="132" t="s">
        <v>53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54</v>
      </c>
      <c r="E61" s="135"/>
      <c r="F61" s="136" t="s">
        <v>55</v>
      </c>
      <c r="G61" s="134" t="s">
        <v>54</v>
      </c>
      <c r="H61" s="135"/>
      <c r="I61" s="135"/>
      <c r="J61" s="137" t="s">
        <v>55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56</v>
      </c>
      <c r="E65" s="138"/>
      <c r="F65" s="138"/>
      <c r="G65" s="132" t="s">
        <v>57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54</v>
      </c>
      <c r="E76" s="135"/>
      <c r="F76" s="136" t="s">
        <v>55</v>
      </c>
      <c r="G76" s="134" t="s">
        <v>54</v>
      </c>
      <c r="H76" s="135"/>
      <c r="I76" s="135"/>
      <c r="J76" s="137" t="s">
        <v>55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II/180 Záluží-Stabilizace svahu silnice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3" t="str">
        <f>E9</f>
        <v>3 - SO 310 Kanalizace-Prodloužení kanalizace-Dodatek č.1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18. 1. 2024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40.05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>MENE Industry s.r.o., Lobezská 53, 326 00 Plzeň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>Jiří Marek, Stýskaly 7, 330 11 Třemošná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107</v>
      </c>
      <c r="D94" s="144"/>
      <c r="E94" s="144"/>
      <c r="F94" s="144"/>
      <c r="G94" s="144"/>
      <c r="H94" s="144"/>
      <c r="I94" s="144"/>
      <c r="J94" s="145" t="s">
        <v>108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109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" customHeight="1">
      <c r="B97" s="147"/>
      <c r="C97" s="148"/>
      <c r="D97" s="149" t="s">
        <v>111</v>
      </c>
      <c r="E97" s="150"/>
      <c r="F97" s="150"/>
      <c r="G97" s="150"/>
      <c r="H97" s="150"/>
      <c r="I97" s="150"/>
      <c r="J97" s="151">
        <f>J123</f>
        <v>0</v>
      </c>
      <c r="K97" s="148"/>
      <c r="L97" s="152"/>
    </row>
    <row r="98" spans="2:12" s="10" customFormat="1" ht="19.95" customHeight="1">
      <c r="B98" s="153"/>
      <c r="C98" s="154"/>
      <c r="D98" s="155" t="s">
        <v>112</v>
      </c>
      <c r="E98" s="156"/>
      <c r="F98" s="156"/>
      <c r="G98" s="156"/>
      <c r="H98" s="156"/>
      <c r="I98" s="156"/>
      <c r="J98" s="157">
        <f>J124</f>
        <v>0</v>
      </c>
      <c r="K98" s="154"/>
      <c r="L98" s="158"/>
    </row>
    <row r="99" spans="2:12" s="10" customFormat="1" ht="19.95" customHeight="1">
      <c r="B99" s="153"/>
      <c r="C99" s="154"/>
      <c r="D99" s="155" t="s">
        <v>114</v>
      </c>
      <c r="E99" s="156"/>
      <c r="F99" s="156"/>
      <c r="G99" s="156"/>
      <c r="H99" s="156"/>
      <c r="I99" s="156"/>
      <c r="J99" s="157">
        <f>J197</f>
        <v>0</v>
      </c>
      <c r="K99" s="154"/>
      <c r="L99" s="158"/>
    </row>
    <row r="100" spans="2:12" s="10" customFormat="1" ht="19.95" customHeight="1">
      <c r="B100" s="153"/>
      <c r="C100" s="154"/>
      <c r="D100" s="155" t="s">
        <v>1059</v>
      </c>
      <c r="E100" s="156"/>
      <c r="F100" s="156"/>
      <c r="G100" s="156"/>
      <c r="H100" s="156"/>
      <c r="I100" s="156"/>
      <c r="J100" s="157">
        <f>J232</f>
        <v>0</v>
      </c>
      <c r="K100" s="154"/>
      <c r="L100" s="158"/>
    </row>
    <row r="101" spans="2:12" s="10" customFormat="1" ht="19.95" customHeight="1">
      <c r="B101" s="153"/>
      <c r="C101" s="154"/>
      <c r="D101" s="155" t="s">
        <v>1060</v>
      </c>
      <c r="E101" s="156"/>
      <c r="F101" s="156"/>
      <c r="G101" s="156"/>
      <c r="H101" s="156"/>
      <c r="I101" s="156"/>
      <c r="J101" s="157">
        <f>J303</f>
        <v>0</v>
      </c>
      <c r="K101" s="154"/>
      <c r="L101" s="158"/>
    </row>
    <row r="102" spans="2:12" s="10" customFormat="1" ht="19.95" customHeight="1">
      <c r="B102" s="153"/>
      <c r="C102" s="154"/>
      <c r="D102" s="155" t="s">
        <v>129</v>
      </c>
      <c r="E102" s="156"/>
      <c r="F102" s="156"/>
      <c r="G102" s="156"/>
      <c r="H102" s="156"/>
      <c r="I102" s="156"/>
      <c r="J102" s="157">
        <f>J312</f>
        <v>0</v>
      </c>
      <c r="K102" s="154"/>
      <c r="L102" s="158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" customHeight="1">
      <c r="A109" s="34"/>
      <c r="B109" s="35"/>
      <c r="C109" s="23" t="s">
        <v>130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01" t="str">
        <f>E7</f>
        <v>II/180 Záluží-Stabilizace svahu silnice</v>
      </c>
      <c r="F112" s="302"/>
      <c r="G112" s="302"/>
      <c r="H112" s="302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104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53" t="str">
        <f>E9</f>
        <v>3 - SO 310 Kanalizace-Prodloužení kanalizace-Dodatek č.1</v>
      </c>
      <c r="F114" s="303"/>
      <c r="G114" s="303"/>
      <c r="H114" s="303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 xml:space="preserve"> </v>
      </c>
      <c r="G116" s="36"/>
      <c r="H116" s="36"/>
      <c r="I116" s="29" t="s">
        <v>22</v>
      </c>
      <c r="J116" s="66" t="str">
        <f>IF(J12="","",J12)</f>
        <v>18. 1. 2024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40.05" customHeight="1">
      <c r="A118" s="34"/>
      <c r="B118" s="35"/>
      <c r="C118" s="29" t="s">
        <v>24</v>
      </c>
      <c r="D118" s="36"/>
      <c r="E118" s="36"/>
      <c r="F118" s="27" t="str">
        <f>E15</f>
        <v xml:space="preserve"> </v>
      </c>
      <c r="G118" s="36"/>
      <c r="H118" s="36"/>
      <c r="I118" s="29" t="s">
        <v>29</v>
      </c>
      <c r="J118" s="32" t="str">
        <f>E21</f>
        <v>MENE Industry s.r.o., Lobezská 53, 326 00 Plzeň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5.65" customHeight="1">
      <c r="A119" s="34"/>
      <c r="B119" s="35"/>
      <c r="C119" s="29" t="s">
        <v>27</v>
      </c>
      <c r="D119" s="36"/>
      <c r="E119" s="36"/>
      <c r="F119" s="27" t="str">
        <f>IF(E18="","",E18)</f>
        <v>Vyplň údaj</v>
      </c>
      <c r="G119" s="36"/>
      <c r="H119" s="36"/>
      <c r="I119" s="29" t="s">
        <v>34</v>
      </c>
      <c r="J119" s="32" t="str">
        <f>E24</f>
        <v>Jiří Marek, Stýskaly 7, 330 11 Třemošná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59"/>
      <c r="B121" s="160"/>
      <c r="C121" s="161" t="s">
        <v>131</v>
      </c>
      <c r="D121" s="162" t="s">
        <v>64</v>
      </c>
      <c r="E121" s="162" t="s">
        <v>60</v>
      </c>
      <c r="F121" s="162" t="s">
        <v>61</v>
      </c>
      <c r="G121" s="162" t="s">
        <v>132</v>
      </c>
      <c r="H121" s="162" t="s">
        <v>133</v>
      </c>
      <c r="I121" s="162" t="s">
        <v>134</v>
      </c>
      <c r="J121" s="163" t="s">
        <v>108</v>
      </c>
      <c r="K121" s="164" t="s">
        <v>135</v>
      </c>
      <c r="L121" s="165"/>
      <c r="M121" s="75" t="s">
        <v>1</v>
      </c>
      <c r="N121" s="76" t="s">
        <v>43</v>
      </c>
      <c r="O121" s="76" t="s">
        <v>136</v>
      </c>
      <c r="P121" s="76" t="s">
        <v>137</v>
      </c>
      <c r="Q121" s="76" t="s">
        <v>138</v>
      </c>
      <c r="R121" s="76" t="s">
        <v>139</v>
      </c>
      <c r="S121" s="76" t="s">
        <v>140</v>
      </c>
      <c r="T121" s="77" t="s">
        <v>141</v>
      </c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63" s="2" customFormat="1" ht="22.8" customHeight="1">
      <c r="A122" s="34"/>
      <c r="B122" s="35"/>
      <c r="C122" s="82" t="s">
        <v>142</v>
      </c>
      <c r="D122" s="36"/>
      <c r="E122" s="36"/>
      <c r="F122" s="36"/>
      <c r="G122" s="36"/>
      <c r="H122" s="36"/>
      <c r="I122" s="36"/>
      <c r="J122" s="166">
        <f>BK122</f>
        <v>0</v>
      </c>
      <c r="K122" s="36"/>
      <c r="L122" s="39"/>
      <c r="M122" s="78"/>
      <c r="N122" s="167"/>
      <c r="O122" s="79"/>
      <c r="P122" s="168">
        <f>P123</f>
        <v>0</v>
      </c>
      <c r="Q122" s="79"/>
      <c r="R122" s="168">
        <f>R123</f>
        <v>51.625373219999986</v>
      </c>
      <c r="S122" s="79"/>
      <c r="T122" s="169">
        <f>T123</f>
        <v>63.905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78</v>
      </c>
      <c r="AU122" s="17" t="s">
        <v>110</v>
      </c>
      <c r="BK122" s="170">
        <f>BK123</f>
        <v>0</v>
      </c>
    </row>
    <row r="123" spans="2:63" s="12" customFormat="1" ht="25.95" customHeight="1">
      <c r="B123" s="171"/>
      <c r="C123" s="172"/>
      <c r="D123" s="173" t="s">
        <v>78</v>
      </c>
      <c r="E123" s="174" t="s">
        <v>143</v>
      </c>
      <c r="F123" s="174" t="s">
        <v>144</v>
      </c>
      <c r="G123" s="172"/>
      <c r="H123" s="172"/>
      <c r="I123" s="175"/>
      <c r="J123" s="176">
        <f>BK123</f>
        <v>0</v>
      </c>
      <c r="K123" s="172"/>
      <c r="L123" s="177"/>
      <c r="M123" s="178"/>
      <c r="N123" s="179"/>
      <c r="O123" s="179"/>
      <c r="P123" s="180">
        <f>P124+P197+P232+P303+P312</f>
        <v>0</v>
      </c>
      <c r="Q123" s="179"/>
      <c r="R123" s="180">
        <f>R124+R197+R232+R303+R312</f>
        <v>51.625373219999986</v>
      </c>
      <c r="S123" s="179"/>
      <c r="T123" s="181">
        <f>T124+T197+T232+T303+T312</f>
        <v>63.905</v>
      </c>
      <c r="AR123" s="182" t="s">
        <v>84</v>
      </c>
      <c r="AT123" s="183" t="s">
        <v>78</v>
      </c>
      <c r="AU123" s="183" t="s">
        <v>79</v>
      </c>
      <c r="AY123" s="182" t="s">
        <v>145</v>
      </c>
      <c r="BK123" s="184">
        <f>BK124+BK197+BK232+BK303+BK312</f>
        <v>0</v>
      </c>
    </row>
    <row r="124" spans="2:63" s="12" customFormat="1" ht="22.8" customHeight="1">
      <c r="B124" s="171"/>
      <c r="C124" s="172"/>
      <c r="D124" s="173" t="s">
        <v>78</v>
      </c>
      <c r="E124" s="185" t="s">
        <v>84</v>
      </c>
      <c r="F124" s="185" t="s">
        <v>146</v>
      </c>
      <c r="G124" s="172"/>
      <c r="H124" s="172"/>
      <c r="I124" s="175"/>
      <c r="J124" s="186">
        <f>BK124</f>
        <v>0</v>
      </c>
      <c r="K124" s="172"/>
      <c r="L124" s="177"/>
      <c r="M124" s="178"/>
      <c r="N124" s="179"/>
      <c r="O124" s="179"/>
      <c r="P124" s="180">
        <f>SUM(P125:P196)</f>
        <v>0</v>
      </c>
      <c r="Q124" s="179"/>
      <c r="R124" s="180">
        <f>SUM(R125:R196)</f>
        <v>39.979272359999996</v>
      </c>
      <c r="S124" s="179"/>
      <c r="T124" s="181">
        <f>SUM(T125:T196)</f>
        <v>0</v>
      </c>
      <c r="AR124" s="182" t="s">
        <v>84</v>
      </c>
      <c r="AT124" s="183" t="s">
        <v>78</v>
      </c>
      <c r="AU124" s="183" t="s">
        <v>84</v>
      </c>
      <c r="AY124" s="182" t="s">
        <v>145</v>
      </c>
      <c r="BK124" s="184">
        <f>SUM(BK125:BK196)</f>
        <v>0</v>
      </c>
    </row>
    <row r="125" spans="1:65" s="2" customFormat="1" ht="33" customHeight="1">
      <c r="A125" s="34"/>
      <c r="B125" s="35"/>
      <c r="C125" s="187" t="s">
        <v>84</v>
      </c>
      <c r="D125" s="187" t="s">
        <v>147</v>
      </c>
      <c r="E125" s="188" t="s">
        <v>169</v>
      </c>
      <c r="F125" s="189" t="s">
        <v>170</v>
      </c>
      <c r="G125" s="190" t="s">
        <v>150</v>
      </c>
      <c r="H125" s="191">
        <v>50.946</v>
      </c>
      <c r="I125" s="192"/>
      <c r="J125" s="193">
        <f>ROUND(I125*H125,2)</f>
        <v>0</v>
      </c>
      <c r="K125" s="194"/>
      <c r="L125" s="39"/>
      <c r="M125" s="195" t="s">
        <v>1</v>
      </c>
      <c r="N125" s="196" t="s">
        <v>44</v>
      </c>
      <c r="O125" s="71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96</v>
      </c>
      <c r="AT125" s="199" t="s">
        <v>147</v>
      </c>
      <c r="AU125" s="199" t="s">
        <v>89</v>
      </c>
      <c r="AY125" s="17" t="s">
        <v>145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7" t="s">
        <v>84</v>
      </c>
      <c r="BK125" s="200">
        <f>ROUND(I125*H125,2)</f>
        <v>0</v>
      </c>
      <c r="BL125" s="17" t="s">
        <v>96</v>
      </c>
      <c r="BM125" s="199" t="s">
        <v>1062</v>
      </c>
    </row>
    <row r="126" spans="2:51" s="13" customFormat="1" ht="10.2">
      <c r="B126" s="201"/>
      <c r="C126" s="202"/>
      <c r="D126" s="203" t="s">
        <v>152</v>
      </c>
      <c r="E126" s="204" t="s">
        <v>1</v>
      </c>
      <c r="F126" s="205" t="s">
        <v>1063</v>
      </c>
      <c r="G126" s="202"/>
      <c r="H126" s="204" t="s">
        <v>1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152</v>
      </c>
      <c r="AU126" s="211" t="s">
        <v>89</v>
      </c>
      <c r="AV126" s="13" t="s">
        <v>84</v>
      </c>
      <c r="AW126" s="13" t="s">
        <v>33</v>
      </c>
      <c r="AX126" s="13" t="s">
        <v>79</v>
      </c>
      <c r="AY126" s="211" t="s">
        <v>145</v>
      </c>
    </row>
    <row r="127" spans="2:51" s="13" customFormat="1" ht="10.2">
      <c r="B127" s="201"/>
      <c r="C127" s="202"/>
      <c r="D127" s="203" t="s">
        <v>152</v>
      </c>
      <c r="E127" s="204" t="s">
        <v>1</v>
      </c>
      <c r="F127" s="205" t="s">
        <v>1064</v>
      </c>
      <c r="G127" s="202"/>
      <c r="H127" s="204" t="s">
        <v>1</v>
      </c>
      <c r="I127" s="206"/>
      <c r="J127" s="202"/>
      <c r="K127" s="202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152</v>
      </c>
      <c r="AU127" s="211" t="s">
        <v>89</v>
      </c>
      <c r="AV127" s="13" t="s">
        <v>84</v>
      </c>
      <c r="AW127" s="13" t="s">
        <v>33</v>
      </c>
      <c r="AX127" s="13" t="s">
        <v>79</v>
      </c>
      <c r="AY127" s="211" t="s">
        <v>145</v>
      </c>
    </row>
    <row r="128" spans="2:51" s="14" customFormat="1" ht="20.4">
      <c r="B128" s="212"/>
      <c r="C128" s="213"/>
      <c r="D128" s="203" t="s">
        <v>152</v>
      </c>
      <c r="E128" s="214" t="s">
        <v>1</v>
      </c>
      <c r="F128" s="215" t="s">
        <v>1197</v>
      </c>
      <c r="G128" s="213"/>
      <c r="H128" s="216">
        <v>50.946</v>
      </c>
      <c r="I128" s="217"/>
      <c r="J128" s="213"/>
      <c r="K128" s="213"/>
      <c r="L128" s="218"/>
      <c r="M128" s="219"/>
      <c r="N128" s="220"/>
      <c r="O128" s="220"/>
      <c r="P128" s="220"/>
      <c r="Q128" s="220"/>
      <c r="R128" s="220"/>
      <c r="S128" s="220"/>
      <c r="T128" s="221"/>
      <c r="AT128" s="222" t="s">
        <v>152</v>
      </c>
      <c r="AU128" s="222" t="s">
        <v>89</v>
      </c>
      <c r="AV128" s="14" t="s">
        <v>89</v>
      </c>
      <c r="AW128" s="14" t="s">
        <v>33</v>
      </c>
      <c r="AX128" s="14" t="s">
        <v>79</v>
      </c>
      <c r="AY128" s="222" t="s">
        <v>145</v>
      </c>
    </row>
    <row r="129" spans="2:51" s="15" customFormat="1" ht="10.2">
      <c r="B129" s="223"/>
      <c r="C129" s="224"/>
      <c r="D129" s="203" t="s">
        <v>152</v>
      </c>
      <c r="E129" s="225" t="s">
        <v>1</v>
      </c>
      <c r="F129" s="226" t="s">
        <v>156</v>
      </c>
      <c r="G129" s="224"/>
      <c r="H129" s="227">
        <v>50.946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AT129" s="233" t="s">
        <v>152</v>
      </c>
      <c r="AU129" s="233" t="s">
        <v>89</v>
      </c>
      <c r="AV129" s="15" t="s">
        <v>96</v>
      </c>
      <c r="AW129" s="15" t="s">
        <v>33</v>
      </c>
      <c r="AX129" s="15" t="s">
        <v>84</v>
      </c>
      <c r="AY129" s="233" t="s">
        <v>145</v>
      </c>
    </row>
    <row r="130" spans="1:65" s="2" customFormat="1" ht="33" customHeight="1">
      <c r="A130" s="34"/>
      <c r="B130" s="35"/>
      <c r="C130" s="187" t="s">
        <v>89</v>
      </c>
      <c r="D130" s="187" t="s">
        <v>147</v>
      </c>
      <c r="E130" s="188" t="s">
        <v>157</v>
      </c>
      <c r="F130" s="189" t="s">
        <v>158</v>
      </c>
      <c r="G130" s="190" t="s">
        <v>150</v>
      </c>
      <c r="H130" s="191">
        <v>5.661</v>
      </c>
      <c r="I130" s="192"/>
      <c r="J130" s="193">
        <f>ROUND(I130*H130,2)</f>
        <v>0</v>
      </c>
      <c r="K130" s="194"/>
      <c r="L130" s="39"/>
      <c r="M130" s="195" t="s">
        <v>1</v>
      </c>
      <c r="N130" s="196" t="s">
        <v>44</v>
      </c>
      <c r="O130" s="71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96</v>
      </c>
      <c r="AT130" s="199" t="s">
        <v>147</v>
      </c>
      <c r="AU130" s="199" t="s">
        <v>89</v>
      </c>
      <c r="AY130" s="17" t="s">
        <v>145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84</v>
      </c>
      <c r="BK130" s="200">
        <f>ROUND(I130*H130,2)</f>
        <v>0</v>
      </c>
      <c r="BL130" s="17" t="s">
        <v>96</v>
      </c>
      <c r="BM130" s="199" t="s">
        <v>1067</v>
      </c>
    </row>
    <row r="131" spans="2:51" s="13" customFormat="1" ht="10.2">
      <c r="B131" s="201"/>
      <c r="C131" s="202"/>
      <c r="D131" s="203" t="s">
        <v>152</v>
      </c>
      <c r="E131" s="204" t="s">
        <v>1</v>
      </c>
      <c r="F131" s="205" t="s">
        <v>1063</v>
      </c>
      <c r="G131" s="202"/>
      <c r="H131" s="204" t="s">
        <v>1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152</v>
      </c>
      <c r="AU131" s="211" t="s">
        <v>89</v>
      </c>
      <c r="AV131" s="13" t="s">
        <v>84</v>
      </c>
      <c r="AW131" s="13" t="s">
        <v>33</v>
      </c>
      <c r="AX131" s="13" t="s">
        <v>79</v>
      </c>
      <c r="AY131" s="211" t="s">
        <v>145</v>
      </c>
    </row>
    <row r="132" spans="2:51" s="13" customFormat="1" ht="10.2">
      <c r="B132" s="201"/>
      <c r="C132" s="202"/>
      <c r="D132" s="203" t="s">
        <v>152</v>
      </c>
      <c r="E132" s="204" t="s">
        <v>1</v>
      </c>
      <c r="F132" s="205" t="s">
        <v>1068</v>
      </c>
      <c r="G132" s="202"/>
      <c r="H132" s="204" t="s">
        <v>1</v>
      </c>
      <c r="I132" s="206"/>
      <c r="J132" s="202"/>
      <c r="K132" s="202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152</v>
      </c>
      <c r="AU132" s="211" t="s">
        <v>89</v>
      </c>
      <c r="AV132" s="13" t="s">
        <v>84</v>
      </c>
      <c r="AW132" s="13" t="s">
        <v>33</v>
      </c>
      <c r="AX132" s="13" t="s">
        <v>79</v>
      </c>
      <c r="AY132" s="211" t="s">
        <v>145</v>
      </c>
    </row>
    <row r="133" spans="2:51" s="14" customFormat="1" ht="20.4">
      <c r="B133" s="212"/>
      <c r="C133" s="213"/>
      <c r="D133" s="203" t="s">
        <v>152</v>
      </c>
      <c r="E133" s="214" t="s">
        <v>1</v>
      </c>
      <c r="F133" s="215" t="s">
        <v>1198</v>
      </c>
      <c r="G133" s="213"/>
      <c r="H133" s="216">
        <v>5.661</v>
      </c>
      <c r="I133" s="217"/>
      <c r="J133" s="213"/>
      <c r="K133" s="213"/>
      <c r="L133" s="218"/>
      <c r="M133" s="219"/>
      <c r="N133" s="220"/>
      <c r="O133" s="220"/>
      <c r="P133" s="220"/>
      <c r="Q133" s="220"/>
      <c r="R133" s="220"/>
      <c r="S133" s="220"/>
      <c r="T133" s="221"/>
      <c r="AT133" s="222" t="s">
        <v>152</v>
      </c>
      <c r="AU133" s="222" t="s">
        <v>89</v>
      </c>
      <c r="AV133" s="14" t="s">
        <v>89</v>
      </c>
      <c r="AW133" s="14" t="s">
        <v>33</v>
      </c>
      <c r="AX133" s="14" t="s">
        <v>79</v>
      </c>
      <c r="AY133" s="222" t="s">
        <v>145</v>
      </c>
    </row>
    <row r="134" spans="2:51" s="15" customFormat="1" ht="10.2">
      <c r="B134" s="223"/>
      <c r="C134" s="224"/>
      <c r="D134" s="203" t="s">
        <v>152</v>
      </c>
      <c r="E134" s="225" t="s">
        <v>1</v>
      </c>
      <c r="F134" s="226" t="s">
        <v>156</v>
      </c>
      <c r="G134" s="224"/>
      <c r="H134" s="227">
        <v>5.661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AT134" s="233" t="s">
        <v>152</v>
      </c>
      <c r="AU134" s="233" t="s">
        <v>89</v>
      </c>
      <c r="AV134" s="15" t="s">
        <v>96</v>
      </c>
      <c r="AW134" s="15" t="s">
        <v>33</v>
      </c>
      <c r="AX134" s="15" t="s">
        <v>84</v>
      </c>
      <c r="AY134" s="233" t="s">
        <v>145</v>
      </c>
    </row>
    <row r="135" spans="1:65" s="2" customFormat="1" ht="37.8" customHeight="1">
      <c r="A135" s="34"/>
      <c r="B135" s="35"/>
      <c r="C135" s="187" t="s">
        <v>93</v>
      </c>
      <c r="D135" s="187" t="s">
        <v>147</v>
      </c>
      <c r="E135" s="188" t="s">
        <v>179</v>
      </c>
      <c r="F135" s="189" t="s">
        <v>180</v>
      </c>
      <c r="G135" s="190" t="s">
        <v>150</v>
      </c>
      <c r="H135" s="191">
        <v>1.887</v>
      </c>
      <c r="I135" s="192"/>
      <c r="J135" s="193">
        <f>ROUND(I135*H135,2)</f>
        <v>0</v>
      </c>
      <c r="K135" s="194"/>
      <c r="L135" s="39"/>
      <c r="M135" s="195" t="s">
        <v>1</v>
      </c>
      <c r="N135" s="196" t="s">
        <v>44</v>
      </c>
      <c r="O135" s="71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96</v>
      </c>
      <c r="AT135" s="199" t="s">
        <v>147</v>
      </c>
      <c r="AU135" s="199" t="s">
        <v>89</v>
      </c>
      <c r="AY135" s="17" t="s">
        <v>145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84</v>
      </c>
      <c r="BK135" s="200">
        <f>ROUND(I135*H135,2)</f>
        <v>0</v>
      </c>
      <c r="BL135" s="17" t="s">
        <v>96</v>
      </c>
      <c r="BM135" s="199" t="s">
        <v>1071</v>
      </c>
    </row>
    <row r="136" spans="2:51" s="13" customFormat="1" ht="10.2">
      <c r="B136" s="201"/>
      <c r="C136" s="202"/>
      <c r="D136" s="203" t="s">
        <v>152</v>
      </c>
      <c r="E136" s="204" t="s">
        <v>1</v>
      </c>
      <c r="F136" s="205" t="s">
        <v>1063</v>
      </c>
      <c r="G136" s="202"/>
      <c r="H136" s="204" t="s">
        <v>1</v>
      </c>
      <c r="I136" s="206"/>
      <c r="J136" s="202"/>
      <c r="K136" s="202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152</v>
      </c>
      <c r="AU136" s="211" t="s">
        <v>89</v>
      </c>
      <c r="AV136" s="13" t="s">
        <v>84</v>
      </c>
      <c r="AW136" s="13" t="s">
        <v>33</v>
      </c>
      <c r="AX136" s="13" t="s">
        <v>79</v>
      </c>
      <c r="AY136" s="211" t="s">
        <v>145</v>
      </c>
    </row>
    <row r="137" spans="2:51" s="13" customFormat="1" ht="10.2">
      <c r="B137" s="201"/>
      <c r="C137" s="202"/>
      <c r="D137" s="203" t="s">
        <v>152</v>
      </c>
      <c r="E137" s="204" t="s">
        <v>1</v>
      </c>
      <c r="F137" s="205" t="s">
        <v>1072</v>
      </c>
      <c r="G137" s="202"/>
      <c r="H137" s="204" t="s">
        <v>1</v>
      </c>
      <c r="I137" s="206"/>
      <c r="J137" s="202"/>
      <c r="K137" s="202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152</v>
      </c>
      <c r="AU137" s="211" t="s">
        <v>89</v>
      </c>
      <c r="AV137" s="13" t="s">
        <v>84</v>
      </c>
      <c r="AW137" s="13" t="s">
        <v>33</v>
      </c>
      <c r="AX137" s="13" t="s">
        <v>79</v>
      </c>
      <c r="AY137" s="211" t="s">
        <v>145</v>
      </c>
    </row>
    <row r="138" spans="2:51" s="14" customFormat="1" ht="20.4">
      <c r="B138" s="212"/>
      <c r="C138" s="213"/>
      <c r="D138" s="203" t="s">
        <v>152</v>
      </c>
      <c r="E138" s="214" t="s">
        <v>1</v>
      </c>
      <c r="F138" s="215" t="s">
        <v>1199</v>
      </c>
      <c r="G138" s="213"/>
      <c r="H138" s="216">
        <v>1.887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152</v>
      </c>
      <c r="AU138" s="222" t="s">
        <v>89</v>
      </c>
      <c r="AV138" s="14" t="s">
        <v>89</v>
      </c>
      <c r="AW138" s="14" t="s">
        <v>33</v>
      </c>
      <c r="AX138" s="14" t="s">
        <v>79</v>
      </c>
      <c r="AY138" s="222" t="s">
        <v>145</v>
      </c>
    </row>
    <row r="139" spans="2:51" s="15" customFormat="1" ht="10.2">
      <c r="B139" s="223"/>
      <c r="C139" s="224"/>
      <c r="D139" s="203" t="s">
        <v>152</v>
      </c>
      <c r="E139" s="225" t="s">
        <v>1</v>
      </c>
      <c r="F139" s="226" t="s">
        <v>156</v>
      </c>
      <c r="G139" s="224"/>
      <c r="H139" s="227">
        <v>1.887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152</v>
      </c>
      <c r="AU139" s="233" t="s">
        <v>89</v>
      </c>
      <c r="AV139" s="15" t="s">
        <v>96</v>
      </c>
      <c r="AW139" s="15" t="s">
        <v>33</v>
      </c>
      <c r="AX139" s="15" t="s">
        <v>84</v>
      </c>
      <c r="AY139" s="233" t="s">
        <v>145</v>
      </c>
    </row>
    <row r="140" spans="1:65" s="2" customFormat="1" ht="33" customHeight="1">
      <c r="A140" s="34"/>
      <c r="B140" s="35"/>
      <c r="C140" s="187" t="s">
        <v>96</v>
      </c>
      <c r="D140" s="187" t="s">
        <v>147</v>
      </c>
      <c r="E140" s="188" t="s">
        <v>186</v>
      </c>
      <c r="F140" s="189" t="s">
        <v>187</v>
      </c>
      <c r="G140" s="190" t="s">
        <v>150</v>
      </c>
      <c r="H140" s="191">
        <v>16.982</v>
      </c>
      <c r="I140" s="192"/>
      <c r="J140" s="193">
        <f>ROUND(I140*H140,2)</f>
        <v>0</v>
      </c>
      <c r="K140" s="194"/>
      <c r="L140" s="39"/>
      <c r="M140" s="195" t="s">
        <v>1</v>
      </c>
      <c r="N140" s="196" t="s">
        <v>44</v>
      </c>
      <c r="O140" s="71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96</v>
      </c>
      <c r="AT140" s="199" t="s">
        <v>147</v>
      </c>
      <c r="AU140" s="199" t="s">
        <v>89</v>
      </c>
      <c r="AY140" s="17" t="s">
        <v>145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84</v>
      </c>
      <c r="BK140" s="200">
        <f>ROUND(I140*H140,2)</f>
        <v>0</v>
      </c>
      <c r="BL140" s="17" t="s">
        <v>96</v>
      </c>
      <c r="BM140" s="199" t="s">
        <v>1075</v>
      </c>
    </row>
    <row r="141" spans="2:51" s="13" customFormat="1" ht="10.2">
      <c r="B141" s="201"/>
      <c r="C141" s="202"/>
      <c r="D141" s="203" t="s">
        <v>152</v>
      </c>
      <c r="E141" s="204" t="s">
        <v>1</v>
      </c>
      <c r="F141" s="205" t="s">
        <v>1063</v>
      </c>
      <c r="G141" s="202"/>
      <c r="H141" s="204" t="s">
        <v>1</v>
      </c>
      <c r="I141" s="206"/>
      <c r="J141" s="202"/>
      <c r="K141" s="202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152</v>
      </c>
      <c r="AU141" s="211" t="s">
        <v>89</v>
      </c>
      <c r="AV141" s="13" t="s">
        <v>84</v>
      </c>
      <c r="AW141" s="13" t="s">
        <v>33</v>
      </c>
      <c r="AX141" s="13" t="s">
        <v>79</v>
      </c>
      <c r="AY141" s="211" t="s">
        <v>145</v>
      </c>
    </row>
    <row r="142" spans="2:51" s="13" customFormat="1" ht="10.2">
      <c r="B142" s="201"/>
      <c r="C142" s="202"/>
      <c r="D142" s="203" t="s">
        <v>152</v>
      </c>
      <c r="E142" s="204" t="s">
        <v>1</v>
      </c>
      <c r="F142" s="205" t="s">
        <v>1076</v>
      </c>
      <c r="G142" s="202"/>
      <c r="H142" s="204" t="s">
        <v>1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152</v>
      </c>
      <c r="AU142" s="211" t="s">
        <v>89</v>
      </c>
      <c r="AV142" s="13" t="s">
        <v>84</v>
      </c>
      <c r="AW142" s="13" t="s">
        <v>33</v>
      </c>
      <c r="AX142" s="13" t="s">
        <v>79</v>
      </c>
      <c r="AY142" s="211" t="s">
        <v>145</v>
      </c>
    </row>
    <row r="143" spans="2:51" s="14" customFormat="1" ht="20.4">
      <c r="B143" s="212"/>
      <c r="C143" s="213"/>
      <c r="D143" s="203" t="s">
        <v>152</v>
      </c>
      <c r="E143" s="214" t="s">
        <v>1</v>
      </c>
      <c r="F143" s="215" t="s">
        <v>1200</v>
      </c>
      <c r="G143" s="213"/>
      <c r="H143" s="216">
        <v>16.982</v>
      </c>
      <c r="I143" s="217"/>
      <c r="J143" s="213"/>
      <c r="K143" s="213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152</v>
      </c>
      <c r="AU143" s="222" t="s">
        <v>89</v>
      </c>
      <c r="AV143" s="14" t="s">
        <v>89</v>
      </c>
      <c r="AW143" s="14" t="s">
        <v>33</v>
      </c>
      <c r="AX143" s="14" t="s">
        <v>79</v>
      </c>
      <c r="AY143" s="222" t="s">
        <v>145</v>
      </c>
    </row>
    <row r="144" spans="2:51" s="15" customFormat="1" ht="10.2">
      <c r="B144" s="223"/>
      <c r="C144" s="224"/>
      <c r="D144" s="203" t="s">
        <v>152</v>
      </c>
      <c r="E144" s="225" t="s">
        <v>1</v>
      </c>
      <c r="F144" s="226" t="s">
        <v>156</v>
      </c>
      <c r="G144" s="224"/>
      <c r="H144" s="227">
        <v>16.982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152</v>
      </c>
      <c r="AU144" s="233" t="s">
        <v>89</v>
      </c>
      <c r="AV144" s="15" t="s">
        <v>96</v>
      </c>
      <c r="AW144" s="15" t="s">
        <v>33</v>
      </c>
      <c r="AX144" s="15" t="s">
        <v>84</v>
      </c>
      <c r="AY144" s="233" t="s">
        <v>145</v>
      </c>
    </row>
    <row r="145" spans="1:65" s="2" customFormat="1" ht="33" customHeight="1">
      <c r="A145" s="34"/>
      <c r="B145" s="35"/>
      <c r="C145" s="187" t="s">
        <v>100</v>
      </c>
      <c r="D145" s="187" t="s">
        <v>147</v>
      </c>
      <c r="E145" s="188" t="s">
        <v>194</v>
      </c>
      <c r="F145" s="189" t="s">
        <v>195</v>
      </c>
      <c r="G145" s="190" t="s">
        <v>150</v>
      </c>
      <c r="H145" s="191">
        <v>1.497</v>
      </c>
      <c r="I145" s="192"/>
      <c r="J145" s="193">
        <f>ROUND(I145*H145,2)</f>
        <v>0</v>
      </c>
      <c r="K145" s="194"/>
      <c r="L145" s="39"/>
      <c r="M145" s="195" t="s">
        <v>1</v>
      </c>
      <c r="N145" s="196" t="s">
        <v>44</v>
      </c>
      <c r="O145" s="71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96</v>
      </c>
      <c r="AT145" s="199" t="s">
        <v>147</v>
      </c>
      <c r="AU145" s="199" t="s">
        <v>89</v>
      </c>
      <c r="AY145" s="17" t="s">
        <v>145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84</v>
      </c>
      <c r="BK145" s="200">
        <f>ROUND(I145*H145,2)</f>
        <v>0</v>
      </c>
      <c r="BL145" s="17" t="s">
        <v>96</v>
      </c>
      <c r="BM145" s="199" t="s">
        <v>1079</v>
      </c>
    </row>
    <row r="146" spans="2:51" s="13" customFormat="1" ht="10.2">
      <c r="B146" s="201"/>
      <c r="C146" s="202"/>
      <c r="D146" s="203" t="s">
        <v>152</v>
      </c>
      <c r="E146" s="204" t="s">
        <v>1</v>
      </c>
      <c r="F146" s="205" t="s">
        <v>1063</v>
      </c>
      <c r="G146" s="202"/>
      <c r="H146" s="204" t="s">
        <v>1</v>
      </c>
      <c r="I146" s="206"/>
      <c r="J146" s="202"/>
      <c r="K146" s="202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152</v>
      </c>
      <c r="AU146" s="211" t="s">
        <v>89</v>
      </c>
      <c r="AV146" s="13" t="s">
        <v>84</v>
      </c>
      <c r="AW146" s="13" t="s">
        <v>33</v>
      </c>
      <c r="AX146" s="13" t="s">
        <v>79</v>
      </c>
      <c r="AY146" s="211" t="s">
        <v>145</v>
      </c>
    </row>
    <row r="147" spans="2:51" s="13" customFormat="1" ht="10.2">
      <c r="B147" s="201"/>
      <c r="C147" s="202"/>
      <c r="D147" s="203" t="s">
        <v>152</v>
      </c>
      <c r="E147" s="204" t="s">
        <v>1</v>
      </c>
      <c r="F147" s="205" t="s">
        <v>1068</v>
      </c>
      <c r="G147" s="202"/>
      <c r="H147" s="204" t="s">
        <v>1</v>
      </c>
      <c r="I147" s="206"/>
      <c r="J147" s="202"/>
      <c r="K147" s="202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152</v>
      </c>
      <c r="AU147" s="211" t="s">
        <v>89</v>
      </c>
      <c r="AV147" s="13" t="s">
        <v>84</v>
      </c>
      <c r="AW147" s="13" t="s">
        <v>33</v>
      </c>
      <c r="AX147" s="13" t="s">
        <v>79</v>
      </c>
      <c r="AY147" s="211" t="s">
        <v>145</v>
      </c>
    </row>
    <row r="148" spans="2:51" s="14" customFormat="1" ht="10.2">
      <c r="B148" s="212"/>
      <c r="C148" s="213"/>
      <c r="D148" s="203" t="s">
        <v>152</v>
      </c>
      <c r="E148" s="214" t="s">
        <v>1</v>
      </c>
      <c r="F148" s="215" t="s">
        <v>1201</v>
      </c>
      <c r="G148" s="213"/>
      <c r="H148" s="216">
        <v>1.497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152</v>
      </c>
      <c r="AU148" s="222" t="s">
        <v>89</v>
      </c>
      <c r="AV148" s="14" t="s">
        <v>89</v>
      </c>
      <c r="AW148" s="14" t="s">
        <v>33</v>
      </c>
      <c r="AX148" s="14" t="s">
        <v>79</v>
      </c>
      <c r="AY148" s="222" t="s">
        <v>145</v>
      </c>
    </row>
    <row r="149" spans="2:51" s="15" customFormat="1" ht="10.2">
      <c r="B149" s="223"/>
      <c r="C149" s="224"/>
      <c r="D149" s="203" t="s">
        <v>152</v>
      </c>
      <c r="E149" s="225" t="s">
        <v>1</v>
      </c>
      <c r="F149" s="226" t="s">
        <v>156</v>
      </c>
      <c r="G149" s="224"/>
      <c r="H149" s="227">
        <v>1.497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152</v>
      </c>
      <c r="AU149" s="233" t="s">
        <v>89</v>
      </c>
      <c r="AV149" s="15" t="s">
        <v>96</v>
      </c>
      <c r="AW149" s="15" t="s">
        <v>33</v>
      </c>
      <c r="AX149" s="15" t="s">
        <v>84</v>
      </c>
      <c r="AY149" s="233" t="s">
        <v>145</v>
      </c>
    </row>
    <row r="150" spans="1:65" s="2" customFormat="1" ht="24.15" customHeight="1">
      <c r="A150" s="34"/>
      <c r="B150" s="35"/>
      <c r="C150" s="187" t="s">
        <v>193</v>
      </c>
      <c r="D150" s="187" t="s">
        <v>147</v>
      </c>
      <c r="E150" s="188" t="s">
        <v>199</v>
      </c>
      <c r="F150" s="189" t="s">
        <v>200</v>
      </c>
      <c r="G150" s="190" t="s">
        <v>150</v>
      </c>
      <c r="H150" s="191">
        <v>13.473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44</v>
      </c>
      <c r="O150" s="7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96</v>
      </c>
      <c r="AT150" s="199" t="s">
        <v>147</v>
      </c>
      <c r="AU150" s="199" t="s">
        <v>89</v>
      </c>
      <c r="AY150" s="17" t="s">
        <v>145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84</v>
      </c>
      <c r="BK150" s="200">
        <f>ROUND(I150*H150,2)</f>
        <v>0</v>
      </c>
      <c r="BL150" s="17" t="s">
        <v>96</v>
      </c>
      <c r="BM150" s="199" t="s">
        <v>1081</v>
      </c>
    </row>
    <row r="151" spans="2:51" s="13" customFormat="1" ht="10.2">
      <c r="B151" s="201"/>
      <c r="C151" s="202"/>
      <c r="D151" s="203" t="s">
        <v>152</v>
      </c>
      <c r="E151" s="204" t="s">
        <v>1</v>
      </c>
      <c r="F151" s="205" t="s">
        <v>1063</v>
      </c>
      <c r="G151" s="202"/>
      <c r="H151" s="204" t="s">
        <v>1</v>
      </c>
      <c r="I151" s="206"/>
      <c r="J151" s="202"/>
      <c r="K151" s="202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152</v>
      </c>
      <c r="AU151" s="211" t="s">
        <v>89</v>
      </c>
      <c r="AV151" s="13" t="s">
        <v>84</v>
      </c>
      <c r="AW151" s="13" t="s">
        <v>33</v>
      </c>
      <c r="AX151" s="13" t="s">
        <v>79</v>
      </c>
      <c r="AY151" s="211" t="s">
        <v>145</v>
      </c>
    </row>
    <row r="152" spans="2:51" s="13" customFormat="1" ht="10.2">
      <c r="B152" s="201"/>
      <c r="C152" s="202"/>
      <c r="D152" s="203" t="s">
        <v>152</v>
      </c>
      <c r="E152" s="204" t="s">
        <v>1</v>
      </c>
      <c r="F152" s="205" t="s">
        <v>1064</v>
      </c>
      <c r="G152" s="202"/>
      <c r="H152" s="204" t="s">
        <v>1</v>
      </c>
      <c r="I152" s="206"/>
      <c r="J152" s="202"/>
      <c r="K152" s="202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152</v>
      </c>
      <c r="AU152" s="211" t="s">
        <v>89</v>
      </c>
      <c r="AV152" s="13" t="s">
        <v>84</v>
      </c>
      <c r="AW152" s="13" t="s">
        <v>33</v>
      </c>
      <c r="AX152" s="13" t="s">
        <v>79</v>
      </c>
      <c r="AY152" s="211" t="s">
        <v>145</v>
      </c>
    </row>
    <row r="153" spans="2:51" s="14" customFormat="1" ht="10.2">
      <c r="B153" s="212"/>
      <c r="C153" s="213"/>
      <c r="D153" s="203" t="s">
        <v>152</v>
      </c>
      <c r="E153" s="214" t="s">
        <v>1</v>
      </c>
      <c r="F153" s="215" t="s">
        <v>1202</v>
      </c>
      <c r="G153" s="213"/>
      <c r="H153" s="216">
        <v>13.473</v>
      </c>
      <c r="I153" s="217"/>
      <c r="J153" s="213"/>
      <c r="K153" s="213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152</v>
      </c>
      <c r="AU153" s="222" t="s">
        <v>89</v>
      </c>
      <c r="AV153" s="14" t="s">
        <v>89</v>
      </c>
      <c r="AW153" s="14" t="s">
        <v>33</v>
      </c>
      <c r="AX153" s="14" t="s">
        <v>79</v>
      </c>
      <c r="AY153" s="222" t="s">
        <v>145</v>
      </c>
    </row>
    <row r="154" spans="2:51" s="15" customFormat="1" ht="10.2">
      <c r="B154" s="223"/>
      <c r="C154" s="224"/>
      <c r="D154" s="203" t="s">
        <v>152</v>
      </c>
      <c r="E154" s="225" t="s">
        <v>1</v>
      </c>
      <c r="F154" s="226" t="s">
        <v>156</v>
      </c>
      <c r="G154" s="224"/>
      <c r="H154" s="227">
        <v>13.473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AT154" s="233" t="s">
        <v>152</v>
      </c>
      <c r="AU154" s="233" t="s">
        <v>89</v>
      </c>
      <c r="AV154" s="15" t="s">
        <v>96</v>
      </c>
      <c r="AW154" s="15" t="s">
        <v>33</v>
      </c>
      <c r="AX154" s="15" t="s">
        <v>84</v>
      </c>
      <c r="AY154" s="233" t="s">
        <v>145</v>
      </c>
    </row>
    <row r="155" spans="1:65" s="2" customFormat="1" ht="33" customHeight="1">
      <c r="A155" s="34"/>
      <c r="B155" s="35"/>
      <c r="C155" s="187" t="s">
        <v>198</v>
      </c>
      <c r="D155" s="187" t="s">
        <v>147</v>
      </c>
      <c r="E155" s="188" t="s">
        <v>204</v>
      </c>
      <c r="F155" s="189" t="s">
        <v>205</v>
      </c>
      <c r="G155" s="190" t="s">
        <v>150</v>
      </c>
      <c r="H155" s="191">
        <v>0.499</v>
      </c>
      <c r="I155" s="192"/>
      <c r="J155" s="193">
        <f>ROUND(I155*H155,2)</f>
        <v>0</v>
      </c>
      <c r="K155" s="194"/>
      <c r="L155" s="39"/>
      <c r="M155" s="195" t="s">
        <v>1</v>
      </c>
      <c r="N155" s="196" t="s">
        <v>44</v>
      </c>
      <c r="O155" s="71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96</v>
      </c>
      <c r="AT155" s="199" t="s">
        <v>147</v>
      </c>
      <c r="AU155" s="199" t="s">
        <v>89</v>
      </c>
      <c r="AY155" s="17" t="s">
        <v>145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84</v>
      </c>
      <c r="BK155" s="200">
        <f>ROUND(I155*H155,2)</f>
        <v>0</v>
      </c>
      <c r="BL155" s="17" t="s">
        <v>96</v>
      </c>
      <c r="BM155" s="199" t="s">
        <v>1083</v>
      </c>
    </row>
    <row r="156" spans="2:51" s="13" customFormat="1" ht="10.2">
      <c r="B156" s="201"/>
      <c r="C156" s="202"/>
      <c r="D156" s="203" t="s">
        <v>152</v>
      </c>
      <c r="E156" s="204" t="s">
        <v>1</v>
      </c>
      <c r="F156" s="205" t="s">
        <v>1063</v>
      </c>
      <c r="G156" s="202"/>
      <c r="H156" s="204" t="s">
        <v>1</v>
      </c>
      <c r="I156" s="206"/>
      <c r="J156" s="202"/>
      <c r="K156" s="202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152</v>
      </c>
      <c r="AU156" s="211" t="s">
        <v>89</v>
      </c>
      <c r="AV156" s="13" t="s">
        <v>84</v>
      </c>
      <c r="AW156" s="13" t="s">
        <v>33</v>
      </c>
      <c r="AX156" s="13" t="s">
        <v>79</v>
      </c>
      <c r="AY156" s="211" t="s">
        <v>145</v>
      </c>
    </row>
    <row r="157" spans="2:51" s="13" customFormat="1" ht="10.2">
      <c r="B157" s="201"/>
      <c r="C157" s="202"/>
      <c r="D157" s="203" t="s">
        <v>152</v>
      </c>
      <c r="E157" s="204" t="s">
        <v>1</v>
      </c>
      <c r="F157" s="205" t="s">
        <v>1072</v>
      </c>
      <c r="G157" s="202"/>
      <c r="H157" s="204" t="s">
        <v>1</v>
      </c>
      <c r="I157" s="206"/>
      <c r="J157" s="202"/>
      <c r="K157" s="202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152</v>
      </c>
      <c r="AU157" s="211" t="s">
        <v>89</v>
      </c>
      <c r="AV157" s="13" t="s">
        <v>84</v>
      </c>
      <c r="AW157" s="13" t="s">
        <v>33</v>
      </c>
      <c r="AX157" s="13" t="s">
        <v>79</v>
      </c>
      <c r="AY157" s="211" t="s">
        <v>145</v>
      </c>
    </row>
    <row r="158" spans="2:51" s="14" customFormat="1" ht="10.2">
      <c r="B158" s="212"/>
      <c r="C158" s="213"/>
      <c r="D158" s="203" t="s">
        <v>152</v>
      </c>
      <c r="E158" s="214" t="s">
        <v>1</v>
      </c>
      <c r="F158" s="215" t="s">
        <v>1203</v>
      </c>
      <c r="G158" s="213"/>
      <c r="H158" s="216">
        <v>0.499</v>
      </c>
      <c r="I158" s="217"/>
      <c r="J158" s="213"/>
      <c r="K158" s="213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152</v>
      </c>
      <c r="AU158" s="222" t="s">
        <v>89</v>
      </c>
      <c r="AV158" s="14" t="s">
        <v>89</v>
      </c>
      <c r="AW158" s="14" t="s">
        <v>33</v>
      </c>
      <c r="AX158" s="14" t="s">
        <v>79</v>
      </c>
      <c r="AY158" s="222" t="s">
        <v>145</v>
      </c>
    </row>
    <row r="159" spans="2:51" s="15" customFormat="1" ht="10.2">
      <c r="B159" s="223"/>
      <c r="C159" s="224"/>
      <c r="D159" s="203" t="s">
        <v>152</v>
      </c>
      <c r="E159" s="225" t="s">
        <v>1</v>
      </c>
      <c r="F159" s="226" t="s">
        <v>156</v>
      </c>
      <c r="G159" s="224"/>
      <c r="H159" s="227">
        <v>0.499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AT159" s="233" t="s">
        <v>152</v>
      </c>
      <c r="AU159" s="233" t="s">
        <v>89</v>
      </c>
      <c r="AV159" s="15" t="s">
        <v>96</v>
      </c>
      <c r="AW159" s="15" t="s">
        <v>33</v>
      </c>
      <c r="AX159" s="15" t="s">
        <v>84</v>
      </c>
      <c r="AY159" s="233" t="s">
        <v>145</v>
      </c>
    </row>
    <row r="160" spans="1:65" s="2" customFormat="1" ht="24.15" customHeight="1">
      <c r="A160" s="34"/>
      <c r="B160" s="35"/>
      <c r="C160" s="187" t="s">
        <v>203</v>
      </c>
      <c r="D160" s="187" t="s">
        <v>147</v>
      </c>
      <c r="E160" s="188" t="s">
        <v>209</v>
      </c>
      <c r="F160" s="189" t="s">
        <v>210</v>
      </c>
      <c r="G160" s="190" t="s">
        <v>150</v>
      </c>
      <c r="H160" s="191">
        <v>4.491</v>
      </c>
      <c r="I160" s="192"/>
      <c r="J160" s="193">
        <f>ROUND(I160*H160,2)</f>
        <v>0</v>
      </c>
      <c r="K160" s="194"/>
      <c r="L160" s="39"/>
      <c r="M160" s="195" t="s">
        <v>1</v>
      </c>
      <c r="N160" s="196" t="s">
        <v>44</v>
      </c>
      <c r="O160" s="71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96</v>
      </c>
      <c r="AT160" s="199" t="s">
        <v>147</v>
      </c>
      <c r="AU160" s="199" t="s">
        <v>89</v>
      </c>
      <c r="AY160" s="17" t="s">
        <v>145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84</v>
      </c>
      <c r="BK160" s="200">
        <f>ROUND(I160*H160,2)</f>
        <v>0</v>
      </c>
      <c r="BL160" s="17" t="s">
        <v>96</v>
      </c>
      <c r="BM160" s="199" t="s">
        <v>1085</v>
      </c>
    </row>
    <row r="161" spans="2:51" s="13" customFormat="1" ht="10.2">
      <c r="B161" s="201"/>
      <c r="C161" s="202"/>
      <c r="D161" s="203" t="s">
        <v>152</v>
      </c>
      <c r="E161" s="204" t="s">
        <v>1</v>
      </c>
      <c r="F161" s="205" t="s">
        <v>1063</v>
      </c>
      <c r="G161" s="202"/>
      <c r="H161" s="204" t="s">
        <v>1</v>
      </c>
      <c r="I161" s="206"/>
      <c r="J161" s="202"/>
      <c r="K161" s="202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152</v>
      </c>
      <c r="AU161" s="211" t="s">
        <v>89</v>
      </c>
      <c r="AV161" s="13" t="s">
        <v>84</v>
      </c>
      <c r="AW161" s="13" t="s">
        <v>33</v>
      </c>
      <c r="AX161" s="13" t="s">
        <v>79</v>
      </c>
      <c r="AY161" s="211" t="s">
        <v>145</v>
      </c>
    </row>
    <row r="162" spans="2:51" s="13" customFormat="1" ht="10.2">
      <c r="B162" s="201"/>
      <c r="C162" s="202"/>
      <c r="D162" s="203" t="s">
        <v>152</v>
      </c>
      <c r="E162" s="204" t="s">
        <v>1</v>
      </c>
      <c r="F162" s="205" t="s">
        <v>1076</v>
      </c>
      <c r="G162" s="202"/>
      <c r="H162" s="204" t="s">
        <v>1</v>
      </c>
      <c r="I162" s="206"/>
      <c r="J162" s="202"/>
      <c r="K162" s="202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152</v>
      </c>
      <c r="AU162" s="211" t="s">
        <v>89</v>
      </c>
      <c r="AV162" s="13" t="s">
        <v>84</v>
      </c>
      <c r="AW162" s="13" t="s">
        <v>33</v>
      </c>
      <c r="AX162" s="13" t="s">
        <v>79</v>
      </c>
      <c r="AY162" s="211" t="s">
        <v>145</v>
      </c>
    </row>
    <row r="163" spans="2:51" s="14" customFormat="1" ht="10.2">
      <c r="B163" s="212"/>
      <c r="C163" s="213"/>
      <c r="D163" s="203" t="s">
        <v>152</v>
      </c>
      <c r="E163" s="214" t="s">
        <v>1</v>
      </c>
      <c r="F163" s="215" t="s">
        <v>1204</v>
      </c>
      <c r="G163" s="213"/>
      <c r="H163" s="216">
        <v>4.491</v>
      </c>
      <c r="I163" s="217"/>
      <c r="J163" s="213"/>
      <c r="K163" s="213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152</v>
      </c>
      <c r="AU163" s="222" t="s">
        <v>89</v>
      </c>
      <c r="AV163" s="14" t="s">
        <v>89</v>
      </c>
      <c r="AW163" s="14" t="s">
        <v>33</v>
      </c>
      <c r="AX163" s="14" t="s">
        <v>79</v>
      </c>
      <c r="AY163" s="222" t="s">
        <v>145</v>
      </c>
    </row>
    <row r="164" spans="2:51" s="15" customFormat="1" ht="10.2">
      <c r="B164" s="223"/>
      <c r="C164" s="224"/>
      <c r="D164" s="203" t="s">
        <v>152</v>
      </c>
      <c r="E164" s="225" t="s">
        <v>1</v>
      </c>
      <c r="F164" s="226" t="s">
        <v>156</v>
      </c>
      <c r="G164" s="224"/>
      <c r="H164" s="227">
        <v>4.491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152</v>
      </c>
      <c r="AU164" s="233" t="s">
        <v>89</v>
      </c>
      <c r="AV164" s="15" t="s">
        <v>96</v>
      </c>
      <c r="AW164" s="15" t="s">
        <v>33</v>
      </c>
      <c r="AX164" s="15" t="s">
        <v>84</v>
      </c>
      <c r="AY164" s="233" t="s">
        <v>145</v>
      </c>
    </row>
    <row r="165" spans="1:65" s="2" customFormat="1" ht="24.15" customHeight="1">
      <c r="A165" s="34"/>
      <c r="B165" s="35"/>
      <c r="C165" s="187" t="s">
        <v>208</v>
      </c>
      <c r="D165" s="187" t="s">
        <v>147</v>
      </c>
      <c r="E165" s="188" t="s">
        <v>214</v>
      </c>
      <c r="F165" s="189" t="s">
        <v>215</v>
      </c>
      <c r="G165" s="190" t="s">
        <v>150</v>
      </c>
      <c r="H165" s="191">
        <v>63.039</v>
      </c>
      <c r="I165" s="192"/>
      <c r="J165" s="193">
        <f>ROUND(I165*H165,2)</f>
        <v>0</v>
      </c>
      <c r="K165" s="194"/>
      <c r="L165" s="39"/>
      <c r="M165" s="195" t="s">
        <v>1</v>
      </c>
      <c r="N165" s="196" t="s">
        <v>44</v>
      </c>
      <c r="O165" s="71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96</v>
      </c>
      <c r="AT165" s="199" t="s">
        <v>147</v>
      </c>
      <c r="AU165" s="199" t="s">
        <v>89</v>
      </c>
      <c r="AY165" s="17" t="s">
        <v>145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84</v>
      </c>
      <c r="BK165" s="200">
        <f>ROUND(I165*H165,2)</f>
        <v>0</v>
      </c>
      <c r="BL165" s="17" t="s">
        <v>96</v>
      </c>
      <c r="BM165" s="199" t="s">
        <v>1087</v>
      </c>
    </row>
    <row r="166" spans="2:51" s="14" customFormat="1" ht="30.6">
      <c r="B166" s="212"/>
      <c r="C166" s="213"/>
      <c r="D166" s="203" t="s">
        <v>152</v>
      </c>
      <c r="E166" s="214" t="s">
        <v>1</v>
      </c>
      <c r="F166" s="215" t="s">
        <v>1205</v>
      </c>
      <c r="G166" s="213"/>
      <c r="H166" s="216">
        <v>95.436</v>
      </c>
      <c r="I166" s="217"/>
      <c r="J166" s="213"/>
      <c r="K166" s="213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152</v>
      </c>
      <c r="AU166" s="222" t="s">
        <v>89</v>
      </c>
      <c r="AV166" s="14" t="s">
        <v>89</v>
      </c>
      <c r="AW166" s="14" t="s">
        <v>33</v>
      </c>
      <c r="AX166" s="14" t="s">
        <v>79</v>
      </c>
      <c r="AY166" s="222" t="s">
        <v>145</v>
      </c>
    </row>
    <row r="167" spans="2:51" s="14" customFormat="1" ht="10.2">
      <c r="B167" s="212"/>
      <c r="C167" s="213"/>
      <c r="D167" s="203" t="s">
        <v>152</v>
      </c>
      <c r="E167" s="214" t="s">
        <v>1</v>
      </c>
      <c r="F167" s="215" t="s">
        <v>1206</v>
      </c>
      <c r="G167" s="213"/>
      <c r="H167" s="216">
        <v>-27.407</v>
      </c>
      <c r="I167" s="217"/>
      <c r="J167" s="213"/>
      <c r="K167" s="213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152</v>
      </c>
      <c r="AU167" s="222" t="s">
        <v>89</v>
      </c>
      <c r="AV167" s="14" t="s">
        <v>89</v>
      </c>
      <c r="AW167" s="14" t="s">
        <v>33</v>
      </c>
      <c r="AX167" s="14" t="s">
        <v>79</v>
      </c>
      <c r="AY167" s="222" t="s">
        <v>145</v>
      </c>
    </row>
    <row r="168" spans="2:51" s="14" customFormat="1" ht="10.2">
      <c r="B168" s="212"/>
      <c r="C168" s="213"/>
      <c r="D168" s="203" t="s">
        <v>152</v>
      </c>
      <c r="E168" s="214" t="s">
        <v>1</v>
      </c>
      <c r="F168" s="215" t="s">
        <v>1207</v>
      </c>
      <c r="G168" s="213"/>
      <c r="H168" s="216">
        <v>-4.99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152</v>
      </c>
      <c r="AU168" s="222" t="s">
        <v>89</v>
      </c>
      <c r="AV168" s="14" t="s">
        <v>89</v>
      </c>
      <c r="AW168" s="14" t="s">
        <v>33</v>
      </c>
      <c r="AX168" s="14" t="s">
        <v>79</v>
      </c>
      <c r="AY168" s="222" t="s">
        <v>145</v>
      </c>
    </row>
    <row r="169" spans="2:51" s="15" customFormat="1" ht="10.2">
      <c r="B169" s="223"/>
      <c r="C169" s="224"/>
      <c r="D169" s="203" t="s">
        <v>152</v>
      </c>
      <c r="E169" s="225" t="s">
        <v>1</v>
      </c>
      <c r="F169" s="226" t="s">
        <v>156</v>
      </c>
      <c r="G169" s="224"/>
      <c r="H169" s="227">
        <v>63.03900000000001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AT169" s="233" t="s">
        <v>152</v>
      </c>
      <c r="AU169" s="233" t="s">
        <v>89</v>
      </c>
      <c r="AV169" s="15" t="s">
        <v>96</v>
      </c>
      <c r="AW169" s="15" t="s">
        <v>33</v>
      </c>
      <c r="AX169" s="15" t="s">
        <v>84</v>
      </c>
      <c r="AY169" s="233" t="s">
        <v>145</v>
      </c>
    </row>
    <row r="170" spans="1:65" s="2" customFormat="1" ht="33" customHeight="1">
      <c r="A170" s="34"/>
      <c r="B170" s="35"/>
      <c r="C170" s="187" t="s">
        <v>213</v>
      </c>
      <c r="D170" s="187" t="s">
        <v>147</v>
      </c>
      <c r="E170" s="188" t="s">
        <v>225</v>
      </c>
      <c r="F170" s="189" t="s">
        <v>226</v>
      </c>
      <c r="G170" s="190" t="s">
        <v>150</v>
      </c>
      <c r="H170" s="191">
        <v>32.397</v>
      </c>
      <c r="I170" s="192"/>
      <c r="J170" s="193">
        <f>ROUND(I170*H170,2)</f>
        <v>0</v>
      </c>
      <c r="K170" s="194"/>
      <c r="L170" s="39"/>
      <c r="M170" s="195" t="s">
        <v>1</v>
      </c>
      <c r="N170" s="196" t="s">
        <v>44</v>
      </c>
      <c r="O170" s="71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96</v>
      </c>
      <c r="AT170" s="199" t="s">
        <v>147</v>
      </c>
      <c r="AU170" s="199" t="s">
        <v>89</v>
      </c>
      <c r="AY170" s="17" t="s">
        <v>145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84</v>
      </c>
      <c r="BK170" s="200">
        <f>ROUND(I170*H170,2)</f>
        <v>0</v>
      </c>
      <c r="BL170" s="17" t="s">
        <v>96</v>
      </c>
      <c r="BM170" s="199" t="s">
        <v>1091</v>
      </c>
    </row>
    <row r="171" spans="2:51" s="14" customFormat="1" ht="30.6">
      <c r="B171" s="212"/>
      <c r="C171" s="213"/>
      <c r="D171" s="203" t="s">
        <v>152</v>
      </c>
      <c r="E171" s="214" t="s">
        <v>1</v>
      </c>
      <c r="F171" s="215" t="s">
        <v>1205</v>
      </c>
      <c r="G171" s="213"/>
      <c r="H171" s="216">
        <v>95.436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152</v>
      </c>
      <c r="AU171" s="222" t="s">
        <v>89</v>
      </c>
      <c r="AV171" s="14" t="s">
        <v>89</v>
      </c>
      <c r="AW171" s="14" t="s">
        <v>33</v>
      </c>
      <c r="AX171" s="14" t="s">
        <v>79</v>
      </c>
      <c r="AY171" s="222" t="s">
        <v>145</v>
      </c>
    </row>
    <row r="172" spans="2:51" s="14" customFormat="1" ht="10.2">
      <c r="B172" s="212"/>
      <c r="C172" s="213"/>
      <c r="D172" s="203" t="s">
        <v>152</v>
      </c>
      <c r="E172" s="214" t="s">
        <v>1</v>
      </c>
      <c r="F172" s="215" t="s">
        <v>1208</v>
      </c>
      <c r="G172" s="213"/>
      <c r="H172" s="216">
        <v>-63.039</v>
      </c>
      <c r="I172" s="217"/>
      <c r="J172" s="213"/>
      <c r="K172" s="213"/>
      <c r="L172" s="218"/>
      <c r="M172" s="219"/>
      <c r="N172" s="220"/>
      <c r="O172" s="220"/>
      <c r="P172" s="220"/>
      <c r="Q172" s="220"/>
      <c r="R172" s="220"/>
      <c r="S172" s="220"/>
      <c r="T172" s="221"/>
      <c r="AT172" s="222" t="s">
        <v>152</v>
      </c>
      <c r="AU172" s="222" t="s">
        <v>89</v>
      </c>
      <c r="AV172" s="14" t="s">
        <v>89</v>
      </c>
      <c r="AW172" s="14" t="s">
        <v>33</v>
      </c>
      <c r="AX172" s="14" t="s">
        <v>79</v>
      </c>
      <c r="AY172" s="222" t="s">
        <v>145</v>
      </c>
    </row>
    <row r="173" spans="2:51" s="15" customFormat="1" ht="10.2">
      <c r="B173" s="223"/>
      <c r="C173" s="224"/>
      <c r="D173" s="203" t="s">
        <v>152</v>
      </c>
      <c r="E173" s="225" t="s">
        <v>1</v>
      </c>
      <c r="F173" s="226" t="s">
        <v>156</v>
      </c>
      <c r="G173" s="224"/>
      <c r="H173" s="227">
        <v>32.397000000000006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AT173" s="233" t="s">
        <v>152</v>
      </c>
      <c r="AU173" s="233" t="s">
        <v>89</v>
      </c>
      <c r="AV173" s="15" t="s">
        <v>96</v>
      </c>
      <c r="AW173" s="15" t="s">
        <v>33</v>
      </c>
      <c r="AX173" s="15" t="s">
        <v>84</v>
      </c>
      <c r="AY173" s="233" t="s">
        <v>145</v>
      </c>
    </row>
    <row r="174" spans="1:65" s="2" customFormat="1" ht="16.5" customHeight="1">
      <c r="A174" s="34"/>
      <c r="B174" s="35"/>
      <c r="C174" s="187" t="s">
        <v>224</v>
      </c>
      <c r="D174" s="187" t="s">
        <v>147</v>
      </c>
      <c r="E174" s="188" t="s">
        <v>230</v>
      </c>
      <c r="F174" s="189" t="s">
        <v>231</v>
      </c>
      <c r="G174" s="190" t="s">
        <v>150</v>
      </c>
      <c r="H174" s="191">
        <v>32.397</v>
      </c>
      <c r="I174" s="192"/>
      <c r="J174" s="193">
        <f>ROUND(I174*H174,2)</f>
        <v>0</v>
      </c>
      <c r="K174" s="194"/>
      <c r="L174" s="39"/>
      <c r="M174" s="195" t="s">
        <v>1</v>
      </c>
      <c r="N174" s="196" t="s">
        <v>44</v>
      </c>
      <c r="O174" s="71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96</v>
      </c>
      <c r="AT174" s="199" t="s">
        <v>147</v>
      </c>
      <c r="AU174" s="199" t="s">
        <v>89</v>
      </c>
      <c r="AY174" s="17" t="s">
        <v>145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84</v>
      </c>
      <c r="BK174" s="200">
        <f>ROUND(I174*H174,2)</f>
        <v>0</v>
      </c>
      <c r="BL174" s="17" t="s">
        <v>96</v>
      </c>
      <c r="BM174" s="199" t="s">
        <v>1093</v>
      </c>
    </row>
    <row r="175" spans="2:51" s="14" customFormat="1" ht="10.2">
      <c r="B175" s="212"/>
      <c r="C175" s="213"/>
      <c r="D175" s="203" t="s">
        <v>152</v>
      </c>
      <c r="E175" s="214" t="s">
        <v>1</v>
      </c>
      <c r="F175" s="215" t="s">
        <v>1209</v>
      </c>
      <c r="G175" s="213"/>
      <c r="H175" s="216">
        <v>32.397</v>
      </c>
      <c r="I175" s="217"/>
      <c r="J175" s="213"/>
      <c r="K175" s="213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152</v>
      </c>
      <c r="AU175" s="222" t="s">
        <v>89</v>
      </c>
      <c r="AV175" s="14" t="s">
        <v>89</v>
      </c>
      <c r="AW175" s="14" t="s">
        <v>33</v>
      </c>
      <c r="AX175" s="14" t="s">
        <v>79</v>
      </c>
      <c r="AY175" s="222" t="s">
        <v>145</v>
      </c>
    </row>
    <row r="176" spans="2:51" s="15" customFormat="1" ht="10.2">
      <c r="B176" s="223"/>
      <c r="C176" s="224"/>
      <c r="D176" s="203" t="s">
        <v>152</v>
      </c>
      <c r="E176" s="225" t="s">
        <v>1</v>
      </c>
      <c r="F176" s="226" t="s">
        <v>156</v>
      </c>
      <c r="G176" s="224"/>
      <c r="H176" s="227">
        <v>32.397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152</v>
      </c>
      <c r="AU176" s="233" t="s">
        <v>89</v>
      </c>
      <c r="AV176" s="15" t="s">
        <v>96</v>
      </c>
      <c r="AW176" s="15" t="s">
        <v>33</v>
      </c>
      <c r="AX176" s="15" t="s">
        <v>84</v>
      </c>
      <c r="AY176" s="233" t="s">
        <v>145</v>
      </c>
    </row>
    <row r="177" spans="1:65" s="2" customFormat="1" ht="33" customHeight="1">
      <c r="A177" s="34"/>
      <c r="B177" s="35"/>
      <c r="C177" s="187" t="s">
        <v>8</v>
      </c>
      <c r="D177" s="187" t="s">
        <v>147</v>
      </c>
      <c r="E177" s="188" t="s">
        <v>235</v>
      </c>
      <c r="F177" s="189" t="s">
        <v>236</v>
      </c>
      <c r="G177" s="190" t="s">
        <v>237</v>
      </c>
      <c r="H177" s="191">
        <v>58.315</v>
      </c>
      <c r="I177" s="192"/>
      <c r="J177" s="193">
        <f>ROUND(I177*H177,2)</f>
        <v>0</v>
      </c>
      <c r="K177" s="194"/>
      <c r="L177" s="39"/>
      <c r="M177" s="195" t="s">
        <v>1</v>
      </c>
      <c r="N177" s="196" t="s">
        <v>44</v>
      </c>
      <c r="O177" s="7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96</v>
      </c>
      <c r="AT177" s="199" t="s">
        <v>147</v>
      </c>
      <c r="AU177" s="199" t="s">
        <v>89</v>
      </c>
      <c r="AY177" s="17" t="s">
        <v>145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84</v>
      </c>
      <c r="BK177" s="200">
        <f>ROUND(I177*H177,2)</f>
        <v>0</v>
      </c>
      <c r="BL177" s="17" t="s">
        <v>96</v>
      </c>
      <c r="BM177" s="199" t="s">
        <v>1095</v>
      </c>
    </row>
    <row r="178" spans="2:51" s="14" customFormat="1" ht="10.2">
      <c r="B178" s="212"/>
      <c r="C178" s="213"/>
      <c r="D178" s="203" t="s">
        <v>152</v>
      </c>
      <c r="E178" s="214" t="s">
        <v>1</v>
      </c>
      <c r="F178" s="215" t="s">
        <v>1210</v>
      </c>
      <c r="G178" s="213"/>
      <c r="H178" s="216">
        <v>58.315</v>
      </c>
      <c r="I178" s="217"/>
      <c r="J178" s="213"/>
      <c r="K178" s="213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152</v>
      </c>
      <c r="AU178" s="222" t="s">
        <v>89</v>
      </c>
      <c r="AV178" s="14" t="s">
        <v>89</v>
      </c>
      <c r="AW178" s="14" t="s">
        <v>33</v>
      </c>
      <c r="AX178" s="14" t="s">
        <v>79</v>
      </c>
      <c r="AY178" s="222" t="s">
        <v>145</v>
      </c>
    </row>
    <row r="179" spans="2:51" s="15" customFormat="1" ht="10.2">
      <c r="B179" s="223"/>
      <c r="C179" s="224"/>
      <c r="D179" s="203" t="s">
        <v>152</v>
      </c>
      <c r="E179" s="225" t="s">
        <v>1</v>
      </c>
      <c r="F179" s="226" t="s">
        <v>156</v>
      </c>
      <c r="G179" s="224"/>
      <c r="H179" s="227">
        <v>58.315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152</v>
      </c>
      <c r="AU179" s="233" t="s">
        <v>89</v>
      </c>
      <c r="AV179" s="15" t="s">
        <v>96</v>
      </c>
      <c r="AW179" s="15" t="s">
        <v>33</v>
      </c>
      <c r="AX179" s="15" t="s">
        <v>84</v>
      </c>
      <c r="AY179" s="233" t="s">
        <v>145</v>
      </c>
    </row>
    <row r="180" spans="1:65" s="2" customFormat="1" ht="24.15" customHeight="1">
      <c r="A180" s="34"/>
      <c r="B180" s="35"/>
      <c r="C180" s="187" t="s">
        <v>234</v>
      </c>
      <c r="D180" s="187" t="s">
        <v>147</v>
      </c>
      <c r="E180" s="188" t="s">
        <v>241</v>
      </c>
      <c r="F180" s="189" t="s">
        <v>242</v>
      </c>
      <c r="G180" s="190" t="s">
        <v>150</v>
      </c>
      <c r="H180" s="191">
        <v>19.932</v>
      </c>
      <c r="I180" s="192"/>
      <c r="J180" s="193">
        <f>ROUND(I180*H180,2)</f>
        <v>0</v>
      </c>
      <c r="K180" s="194"/>
      <c r="L180" s="39"/>
      <c r="M180" s="195" t="s">
        <v>1</v>
      </c>
      <c r="N180" s="196" t="s">
        <v>44</v>
      </c>
      <c r="O180" s="71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96</v>
      </c>
      <c r="AT180" s="199" t="s">
        <v>147</v>
      </c>
      <c r="AU180" s="199" t="s">
        <v>89</v>
      </c>
      <c r="AY180" s="17" t="s">
        <v>145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84</v>
      </c>
      <c r="BK180" s="200">
        <f>ROUND(I180*H180,2)</f>
        <v>0</v>
      </c>
      <c r="BL180" s="17" t="s">
        <v>96</v>
      </c>
      <c r="BM180" s="199" t="s">
        <v>1097</v>
      </c>
    </row>
    <row r="181" spans="2:51" s="13" customFormat="1" ht="10.2">
      <c r="B181" s="201"/>
      <c r="C181" s="202"/>
      <c r="D181" s="203" t="s">
        <v>152</v>
      </c>
      <c r="E181" s="204" t="s">
        <v>1</v>
      </c>
      <c r="F181" s="205" t="s">
        <v>1098</v>
      </c>
      <c r="G181" s="202"/>
      <c r="H181" s="204" t="s">
        <v>1</v>
      </c>
      <c r="I181" s="206"/>
      <c r="J181" s="202"/>
      <c r="K181" s="202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152</v>
      </c>
      <c r="AU181" s="211" t="s">
        <v>89</v>
      </c>
      <c r="AV181" s="13" t="s">
        <v>84</v>
      </c>
      <c r="AW181" s="13" t="s">
        <v>33</v>
      </c>
      <c r="AX181" s="13" t="s">
        <v>79</v>
      </c>
      <c r="AY181" s="211" t="s">
        <v>145</v>
      </c>
    </row>
    <row r="182" spans="2:51" s="14" customFormat="1" ht="10.2">
      <c r="B182" s="212"/>
      <c r="C182" s="213"/>
      <c r="D182" s="203" t="s">
        <v>152</v>
      </c>
      <c r="E182" s="214" t="s">
        <v>1</v>
      </c>
      <c r="F182" s="215" t="s">
        <v>1211</v>
      </c>
      <c r="G182" s="213"/>
      <c r="H182" s="216">
        <v>19.932</v>
      </c>
      <c r="I182" s="217"/>
      <c r="J182" s="213"/>
      <c r="K182" s="213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152</v>
      </c>
      <c r="AU182" s="222" t="s">
        <v>89</v>
      </c>
      <c r="AV182" s="14" t="s">
        <v>89</v>
      </c>
      <c r="AW182" s="14" t="s">
        <v>33</v>
      </c>
      <c r="AX182" s="14" t="s">
        <v>79</v>
      </c>
      <c r="AY182" s="222" t="s">
        <v>145</v>
      </c>
    </row>
    <row r="183" spans="2:51" s="15" customFormat="1" ht="10.2">
      <c r="B183" s="223"/>
      <c r="C183" s="224"/>
      <c r="D183" s="203" t="s">
        <v>152</v>
      </c>
      <c r="E183" s="225" t="s">
        <v>1</v>
      </c>
      <c r="F183" s="226" t="s">
        <v>156</v>
      </c>
      <c r="G183" s="224"/>
      <c r="H183" s="227">
        <v>19.932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152</v>
      </c>
      <c r="AU183" s="233" t="s">
        <v>89</v>
      </c>
      <c r="AV183" s="15" t="s">
        <v>96</v>
      </c>
      <c r="AW183" s="15" t="s">
        <v>33</v>
      </c>
      <c r="AX183" s="15" t="s">
        <v>84</v>
      </c>
      <c r="AY183" s="233" t="s">
        <v>145</v>
      </c>
    </row>
    <row r="184" spans="1:65" s="2" customFormat="1" ht="16.5" customHeight="1">
      <c r="A184" s="34"/>
      <c r="B184" s="35"/>
      <c r="C184" s="234" t="s">
        <v>240</v>
      </c>
      <c r="D184" s="234" t="s">
        <v>247</v>
      </c>
      <c r="E184" s="235" t="s">
        <v>248</v>
      </c>
      <c r="F184" s="236" t="s">
        <v>249</v>
      </c>
      <c r="G184" s="237" t="s">
        <v>237</v>
      </c>
      <c r="H184" s="238">
        <v>39.864</v>
      </c>
      <c r="I184" s="239"/>
      <c r="J184" s="240">
        <f>ROUND(I184*H184,2)</f>
        <v>0</v>
      </c>
      <c r="K184" s="241"/>
      <c r="L184" s="242"/>
      <c r="M184" s="243" t="s">
        <v>1</v>
      </c>
      <c r="N184" s="244" t="s">
        <v>44</v>
      </c>
      <c r="O184" s="71"/>
      <c r="P184" s="197">
        <f>O184*H184</f>
        <v>0</v>
      </c>
      <c r="Q184" s="197">
        <v>1</v>
      </c>
      <c r="R184" s="197">
        <f>Q184*H184</f>
        <v>39.864</v>
      </c>
      <c r="S184" s="197">
        <v>0</v>
      </c>
      <c r="T184" s="19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203</v>
      </c>
      <c r="AT184" s="199" t="s">
        <v>247</v>
      </c>
      <c r="AU184" s="199" t="s">
        <v>89</v>
      </c>
      <c r="AY184" s="17" t="s">
        <v>145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7" t="s">
        <v>84</v>
      </c>
      <c r="BK184" s="200">
        <f>ROUND(I184*H184,2)</f>
        <v>0</v>
      </c>
      <c r="BL184" s="17" t="s">
        <v>96</v>
      </c>
      <c r="BM184" s="199" t="s">
        <v>1100</v>
      </c>
    </row>
    <row r="185" spans="2:51" s="14" customFormat="1" ht="10.2">
      <c r="B185" s="212"/>
      <c r="C185" s="213"/>
      <c r="D185" s="203" t="s">
        <v>152</v>
      </c>
      <c r="E185" s="214" t="s">
        <v>1</v>
      </c>
      <c r="F185" s="215" t="s">
        <v>1212</v>
      </c>
      <c r="G185" s="213"/>
      <c r="H185" s="216">
        <v>39.864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152</v>
      </c>
      <c r="AU185" s="222" t="s">
        <v>89</v>
      </c>
      <c r="AV185" s="14" t="s">
        <v>89</v>
      </c>
      <c r="AW185" s="14" t="s">
        <v>33</v>
      </c>
      <c r="AX185" s="14" t="s">
        <v>79</v>
      </c>
      <c r="AY185" s="222" t="s">
        <v>145</v>
      </c>
    </row>
    <row r="186" spans="2:51" s="15" customFormat="1" ht="10.2">
      <c r="B186" s="223"/>
      <c r="C186" s="224"/>
      <c r="D186" s="203" t="s">
        <v>152</v>
      </c>
      <c r="E186" s="225" t="s">
        <v>1</v>
      </c>
      <c r="F186" s="226" t="s">
        <v>156</v>
      </c>
      <c r="G186" s="224"/>
      <c r="H186" s="227">
        <v>39.864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AT186" s="233" t="s">
        <v>152</v>
      </c>
      <c r="AU186" s="233" t="s">
        <v>89</v>
      </c>
      <c r="AV186" s="15" t="s">
        <v>96</v>
      </c>
      <c r="AW186" s="15" t="s">
        <v>33</v>
      </c>
      <c r="AX186" s="15" t="s">
        <v>84</v>
      </c>
      <c r="AY186" s="233" t="s">
        <v>145</v>
      </c>
    </row>
    <row r="187" spans="1:65" s="2" customFormat="1" ht="21.75" customHeight="1">
      <c r="A187" s="34"/>
      <c r="B187" s="35"/>
      <c r="C187" s="187" t="s">
        <v>246</v>
      </c>
      <c r="D187" s="187" t="s">
        <v>147</v>
      </c>
      <c r="E187" s="188" t="s">
        <v>1102</v>
      </c>
      <c r="F187" s="189" t="s">
        <v>1103</v>
      </c>
      <c r="G187" s="190" t="s">
        <v>255</v>
      </c>
      <c r="H187" s="191">
        <v>137.229</v>
      </c>
      <c r="I187" s="192"/>
      <c r="J187" s="193">
        <f>ROUND(I187*H187,2)</f>
        <v>0</v>
      </c>
      <c r="K187" s="194"/>
      <c r="L187" s="39"/>
      <c r="M187" s="195" t="s">
        <v>1</v>
      </c>
      <c r="N187" s="196" t="s">
        <v>44</v>
      </c>
      <c r="O187" s="71"/>
      <c r="P187" s="197">
        <f>O187*H187</f>
        <v>0</v>
      </c>
      <c r="Q187" s="197">
        <v>0.00084</v>
      </c>
      <c r="R187" s="197">
        <f>Q187*H187</f>
        <v>0.11527236000000002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96</v>
      </c>
      <c r="AT187" s="199" t="s">
        <v>147</v>
      </c>
      <c r="AU187" s="199" t="s">
        <v>89</v>
      </c>
      <c r="AY187" s="17" t="s">
        <v>145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84</v>
      </c>
      <c r="BK187" s="200">
        <f>ROUND(I187*H187,2)</f>
        <v>0</v>
      </c>
      <c r="BL187" s="17" t="s">
        <v>96</v>
      </c>
      <c r="BM187" s="199" t="s">
        <v>1104</v>
      </c>
    </row>
    <row r="188" spans="2:51" s="13" customFormat="1" ht="10.2">
      <c r="B188" s="201"/>
      <c r="C188" s="202"/>
      <c r="D188" s="203" t="s">
        <v>152</v>
      </c>
      <c r="E188" s="204" t="s">
        <v>1</v>
      </c>
      <c r="F188" s="205" t="s">
        <v>1063</v>
      </c>
      <c r="G188" s="202"/>
      <c r="H188" s="204" t="s">
        <v>1</v>
      </c>
      <c r="I188" s="206"/>
      <c r="J188" s="202"/>
      <c r="K188" s="202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152</v>
      </c>
      <c r="AU188" s="211" t="s">
        <v>89</v>
      </c>
      <c r="AV188" s="13" t="s">
        <v>84</v>
      </c>
      <c r="AW188" s="13" t="s">
        <v>33</v>
      </c>
      <c r="AX188" s="13" t="s">
        <v>79</v>
      </c>
      <c r="AY188" s="211" t="s">
        <v>145</v>
      </c>
    </row>
    <row r="189" spans="2:51" s="14" customFormat="1" ht="10.2">
      <c r="B189" s="212"/>
      <c r="C189" s="213"/>
      <c r="D189" s="203" t="s">
        <v>152</v>
      </c>
      <c r="E189" s="214" t="s">
        <v>1</v>
      </c>
      <c r="F189" s="215" t="s">
        <v>1213</v>
      </c>
      <c r="G189" s="213"/>
      <c r="H189" s="216">
        <v>137.229</v>
      </c>
      <c r="I189" s="217"/>
      <c r="J189" s="213"/>
      <c r="K189" s="213"/>
      <c r="L189" s="218"/>
      <c r="M189" s="219"/>
      <c r="N189" s="220"/>
      <c r="O189" s="220"/>
      <c r="P189" s="220"/>
      <c r="Q189" s="220"/>
      <c r="R189" s="220"/>
      <c r="S189" s="220"/>
      <c r="T189" s="221"/>
      <c r="AT189" s="222" t="s">
        <v>152</v>
      </c>
      <c r="AU189" s="222" t="s">
        <v>89</v>
      </c>
      <c r="AV189" s="14" t="s">
        <v>89</v>
      </c>
      <c r="AW189" s="14" t="s">
        <v>33</v>
      </c>
      <c r="AX189" s="14" t="s">
        <v>79</v>
      </c>
      <c r="AY189" s="222" t="s">
        <v>145</v>
      </c>
    </row>
    <row r="190" spans="2:51" s="15" customFormat="1" ht="10.2">
      <c r="B190" s="223"/>
      <c r="C190" s="224"/>
      <c r="D190" s="203" t="s">
        <v>152</v>
      </c>
      <c r="E190" s="225" t="s">
        <v>1</v>
      </c>
      <c r="F190" s="226" t="s">
        <v>156</v>
      </c>
      <c r="G190" s="224"/>
      <c r="H190" s="227">
        <v>137.229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AT190" s="233" t="s">
        <v>152</v>
      </c>
      <c r="AU190" s="233" t="s">
        <v>89</v>
      </c>
      <c r="AV190" s="15" t="s">
        <v>96</v>
      </c>
      <c r="AW190" s="15" t="s">
        <v>33</v>
      </c>
      <c r="AX190" s="15" t="s">
        <v>84</v>
      </c>
      <c r="AY190" s="233" t="s">
        <v>145</v>
      </c>
    </row>
    <row r="191" spans="1:65" s="2" customFormat="1" ht="24.15" customHeight="1">
      <c r="A191" s="34"/>
      <c r="B191" s="35"/>
      <c r="C191" s="187" t="s">
        <v>252</v>
      </c>
      <c r="D191" s="187" t="s">
        <v>147</v>
      </c>
      <c r="E191" s="188" t="s">
        <v>1106</v>
      </c>
      <c r="F191" s="189" t="s">
        <v>1107</v>
      </c>
      <c r="G191" s="190" t="s">
        <v>255</v>
      </c>
      <c r="H191" s="191">
        <v>137.229</v>
      </c>
      <c r="I191" s="192"/>
      <c r="J191" s="193">
        <f>ROUND(I191*H191,2)</f>
        <v>0</v>
      </c>
      <c r="K191" s="194"/>
      <c r="L191" s="39"/>
      <c r="M191" s="195" t="s">
        <v>1</v>
      </c>
      <c r="N191" s="196" t="s">
        <v>44</v>
      </c>
      <c r="O191" s="71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96</v>
      </c>
      <c r="AT191" s="199" t="s">
        <v>147</v>
      </c>
      <c r="AU191" s="199" t="s">
        <v>89</v>
      </c>
      <c r="AY191" s="17" t="s">
        <v>145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84</v>
      </c>
      <c r="BK191" s="200">
        <f>ROUND(I191*H191,2)</f>
        <v>0</v>
      </c>
      <c r="BL191" s="17" t="s">
        <v>96</v>
      </c>
      <c r="BM191" s="199" t="s">
        <v>1108</v>
      </c>
    </row>
    <row r="192" spans="2:51" s="14" customFormat="1" ht="10.2">
      <c r="B192" s="212"/>
      <c r="C192" s="213"/>
      <c r="D192" s="203" t="s">
        <v>152</v>
      </c>
      <c r="E192" s="214" t="s">
        <v>1</v>
      </c>
      <c r="F192" s="215" t="s">
        <v>1214</v>
      </c>
      <c r="G192" s="213"/>
      <c r="H192" s="216">
        <v>137.229</v>
      </c>
      <c r="I192" s="217"/>
      <c r="J192" s="213"/>
      <c r="K192" s="213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152</v>
      </c>
      <c r="AU192" s="222" t="s">
        <v>89</v>
      </c>
      <c r="AV192" s="14" t="s">
        <v>89</v>
      </c>
      <c r="AW192" s="14" t="s">
        <v>33</v>
      </c>
      <c r="AX192" s="14" t="s">
        <v>79</v>
      </c>
      <c r="AY192" s="222" t="s">
        <v>145</v>
      </c>
    </row>
    <row r="193" spans="2:51" s="15" customFormat="1" ht="10.2">
      <c r="B193" s="223"/>
      <c r="C193" s="224"/>
      <c r="D193" s="203" t="s">
        <v>152</v>
      </c>
      <c r="E193" s="225" t="s">
        <v>1</v>
      </c>
      <c r="F193" s="226" t="s">
        <v>156</v>
      </c>
      <c r="G193" s="224"/>
      <c r="H193" s="227">
        <v>137.229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AT193" s="233" t="s">
        <v>152</v>
      </c>
      <c r="AU193" s="233" t="s">
        <v>89</v>
      </c>
      <c r="AV193" s="15" t="s">
        <v>96</v>
      </c>
      <c r="AW193" s="15" t="s">
        <v>33</v>
      </c>
      <c r="AX193" s="15" t="s">
        <v>84</v>
      </c>
      <c r="AY193" s="233" t="s">
        <v>145</v>
      </c>
    </row>
    <row r="194" spans="1:65" s="2" customFormat="1" ht="16.5" customHeight="1">
      <c r="A194" s="34"/>
      <c r="B194" s="35"/>
      <c r="C194" s="187" t="s">
        <v>259</v>
      </c>
      <c r="D194" s="187" t="s">
        <v>147</v>
      </c>
      <c r="E194" s="188" t="s">
        <v>260</v>
      </c>
      <c r="F194" s="189" t="s">
        <v>261</v>
      </c>
      <c r="G194" s="190" t="s">
        <v>262</v>
      </c>
      <c r="H194" s="191">
        <v>1</v>
      </c>
      <c r="I194" s="192"/>
      <c r="J194" s="193">
        <f>ROUND(I194*H194,2)</f>
        <v>0</v>
      </c>
      <c r="K194" s="194"/>
      <c r="L194" s="39"/>
      <c r="M194" s="195" t="s">
        <v>1</v>
      </c>
      <c r="N194" s="196" t="s">
        <v>44</v>
      </c>
      <c r="O194" s="71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96</v>
      </c>
      <c r="AT194" s="199" t="s">
        <v>147</v>
      </c>
      <c r="AU194" s="199" t="s">
        <v>89</v>
      </c>
      <c r="AY194" s="17" t="s">
        <v>145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84</v>
      </c>
      <c r="BK194" s="200">
        <f>ROUND(I194*H194,2)</f>
        <v>0</v>
      </c>
      <c r="BL194" s="17" t="s">
        <v>96</v>
      </c>
      <c r="BM194" s="199" t="s">
        <v>1110</v>
      </c>
    </row>
    <row r="195" spans="2:51" s="14" customFormat="1" ht="10.2">
      <c r="B195" s="212"/>
      <c r="C195" s="213"/>
      <c r="D195" s="203" t="s">
        <v>152</v>
      </c>
      <c r="E195" s="214" t="s">
        <v>1</v>
      </c>
      <c r="F195" s="215" t="s">
        <v>1182</v>
      </c>
      <c r="G195" s="213"/>
      <c r="H195" s="216">
        <v>1</v>
      </c>
      <c r="I195" s="217"/>
      <c r="J195" s="213"/>
      <c r="K195" s="213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152</v>
      </c>
      <c r="AU195" s="222" t="s">
        <v>89</v>
      </c>
      <c r="AV195" s="14" t="s">
        <v>89</v>
      </c>
      <c r="AW195" s="14" t="s">
        <v>33</v>
      </c>
      <c r="AX195" s="14" t="s">
        <v>79</v>
      </c>
      <c r="AY195" s="222" t="s">
        <v>145</v>
      </c>
    </row>
    <row r="196" spans="2:51" s="15" customFormat="1" ht="10.2">
      <c r="B196" s="223"/>
      <c r="C196" s="224"/>
      <c r="D196" s="203" t="s">
        <v>152</v>
      </c>
      <c r="E196" s="225" t="s">
        <v>1</v>
      </c>
      <c r="F196" s="226" t="s">
        <v>156</v>
      </c>
      <c r="G196" s="224"/>
      <c r="H196" s="227">
        <v>1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AT196" s="233" t="s">
        <v>152</v>
      </c>
      <c r="AU196" s="233" t="s">
        <v>89</v>
      </c>
      <c r="AV196" s="15" t="s">
        <v>96</v>
      </c>
      <c r="AW196" s="15" t="s">
        <v>33</v>
      </c>
      <c r="AX196" s="15" t="s">
        <v>84</v>
      </c>
      <c r="AY196" s="233" t="s">
        <v>145</v>
      </c>
    </row>
    <row r="197" spans="2:63" s="12" customFormat="1" ht="22.8" customHeight="1">
      <c r="B197" s="171"/>
      <c r="C197" s="172"/>
      <c r="D197" s="173" t="s">
        <v>78</v>
      </c>
      <c r="E197" s="185" t="s">
        <v>93</v>
      </c>
      <c r="F197" s="185" t="s">
        <v>301</v>
      </c>
      <c r="G197" s="172"/>
      <c r="H197" s="172"/>
      <c r="I197" s="175"/>
      <c r="J197" s="186">
        <f>BK197</f>
        <v>0</v>
      </c>
      <c r="K197" s="172"/>
      <c r="L197" s="177"/>
      <c r="M197" s="178"/>
      <c r="N197" s="179"/>
      <c r="O197" s="179"/>
      <c r="P197" s="180">
        <f>SUM(P198:P231)</f>
        <v>0</v>
      </c>
      <c r="Q197" s="179"/>
      <c r="R197" s="180">
        <f>SUM(R198:R231)</f>
        <v>1.30981</v>
      </c>
      <c r="S197" s="179"/>
      <c r="T197" s="181">
        <f>SUM(T198:T231)</f>
        <v>0</v>
      </c>
      <c r="AR197" s="182" t="s">
        <v>84</v>
      </c>
      <c r="AT197" s="183" t="s">
        <v>78</v>
      </c>
      <c r="AU197" s="183" t="s">
        <v>84</v>
      </c>
      <c r="AY197" s="182" t="s">
        <v>145</v>
      </c>
      <c r="BK197" s="184">
        <f>SUM(BK198:BK231)</f>
        <v>0</v>
      </c>
    </row>
    <row r="198" spans="1:65" s="2" customFormat="1" ht="16.5" customHeight="1">
      <c r="A198" s="34"/>
      <c r="B198" s="35"/>
      <c r="C198" s="187" t="s">
        <v>266</v>
      </c>
      <c r="D198" s="187" t="s">
        <v>147</v>
      </c>
      <c r="E198" s="188" t="s">
        <v>303</v>
      </c>
      <c r="F198" s="189" t="s">
        <v>304</v>
      </c>
      <c r="G198" s="190" t="s">
        <v>255</v>
      </c>
      <c r="H198" s="191">
        <v>90</v>
      </c>
      <c r="I198" s="192"/>
      <c r="J198" s="193">
        <f>ROUND(I198*H198,2)</f>
        <v>0</v>
      </c>
      <c r="K198" s="194"/>
      <c r="L198" s="39"/>
      <c r="M198" s="195" t="s">
        <v>1</v>
      </c>
      <c r="N198" s="196" t="s">
        <v>44</v>
      </c>
      <c r="O198" s="71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96</v>
      </c>
      <c r="AT198" s="199" t="s">
        <v>147</v>
      </c>
      <c r="AU198" s="199" t="s">
        <v>89</v>
      </c>
      <c r="AY198" s="17" t="s">
        <v>145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84</v>
      </c>
      <c r="BK198" s="200">
        <f>ROUND(I198*H198,2)</f>
        <v>0</v>
      </c>
      <c r="BL198" s="17" t="s">
        <v>96</v>
      </c>
      <c r="BM198" s="199" t="s">
        <v>1215</v>
      </c>
    </row>
    <row r="199" spans="2:51" s="14" customFormat="1" ht="10.2">
      <c r="B199" s="212"/>
      <c r="C199" s="213"/>
      <c r="D199" s="203" t="s">
        <v>152</v>
      </c>
      <c r="E199" s="214" t="s">
        <v>1</v>
      </c>
      <c r="F199" s="215" t="s">
        <v>1216</v>
      </c>
      <c r="G199" s="213"/>
      <c r="H199" s="216">
        <v>90</v>
      </c>
      <c r="I199" s="217"/>
      <c r="J199" s="213"/>
      <c r="K199" s="213"/>
      <c r="L199" s="218"/>
      <c r="M199" s="219"/>
      <c r="N199" s="220"/>
      <c r="O199" s="220"/>
      <c r="P199" s="220"/>
      <c r="Q199" s="220"/>
      <c r="R199" s="220"/>
      <c r="S199" s="220"/>
      <c r="T199" s="221"/>
      <c r="AT199" s="222" t="s">
        <v>152</v>
      </c>
      <c r="AU199" s="222" t="s">
        <v>89</v>
      </c>
      <c r="AV199" s="14" t="s">
        <v>89</v>
      </c>
      <c r="AW199" s="14" t="s">
        <v>33</v>
      </c>
      <c r="AX199" s="14" t="s">
        <v>79</v>
      </c>
      <c r="AY199" s="222" t="s">
        <v>145</v>
      </c>
    </row>
    <row r="200" spans="2:51" s="15" customFormat="1" ht="10.2">
      <c r="B200" s="223"/>
      <c r="C200" s="224"/>
      <c r="D200" s="203" t="s">
        <v>152</v>
      </c>
      <c r="E200" s="225" t="s">
        <v>1</v>
      </c>
      <c r="F200" s="226" t="s">
        <v>156</v>
      </c>
      <c r="G200" s="224"/>
      <c r="H200" s="227">
        <v>90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AT200" s="233" t="s">
        <v>152</v>
      </c>
      <c r="AU200" s="233" t="s">
        <v>89</v>
      </c>
      <c r="AV200" s="15" t="s">
        <v>96</v>
      </c>
      <c r="AW200" s="15" t="s">
        <v>33</v>
      </c>
      <c r="AX200" s="15" t="s">
        <v>84</v>
      </c>
      <c r="AY200" s="233" t="s">
        <v>145</v>
      </c>
    </row>
    <row r="201" spans="1:65" s="2" customFormat="1" ht="24.15" customHeight="1">
      <c r="A201" s="34"/>
      <c r="B201" s="35"/>
      <c r="C201" s="187" t="s">
        <v>270</v>
      </c>
      <c r="D201" s="187" t="s">
        <v>147</v>
      </c>
      <c r="E201" s="188" t="s">
        <v>308</v>
      </c>
      <c r="F201" s="189" t="s">
        <v>309</v>
      </c>
      <c r="G201" s="190" t="s">
        <v>255</v>
      </c>
      <c r="H201" s="191">
        <v>90</v>
      </c>
      <c r="I201" s="192"/>
      <c r="J201" s="193">
        <f>ROUND(I201*H201,2)</f>
        <v>0</v>
      </c>
      <c r="K201" s="194"/>
      <c r="L201" s="39"/>
      <c r="M201" s="195" t="s">
        <v>1</v>
      </c>
      <c r="N201" s="196" t="s">
        <v>44</v>
      </c>
      <c r="O201" s="71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96</v>
      </c>
      <c r="AT201" s="199" t="s">
        <v>147</v>
      </c>
      <c r="AU201" s="199" t="s">
        <v>89</v>
      </c>
      <c r="AY201" s="17" t="s">
        <v>145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84</v>
      </c>
      <c r="BK201" s="200">
        <f>ROUND(I201*H201,2)</f>
        <v>0</v>
      </c>
      <c r="BL201" s="17" t="s">
        <v>96</v>
      </c>
      <c r="BM201" s="199" t="s">
        <v>1217</v>
      </c>
    </row>
    <row r="202" spans="2:51" s="14" customFormat="1" ht="10.2">
      <c r="B202" s="212"/>
      <c r="C202" s="213"/>
      <c r="D202" s="203" t="s">
        <v>152</v>
      </c>
      <c r="E202" s="214" t="s">
        <v>1</v>
      </c>
      <c r="F202" s="215" t="s">
        <v>1218</v>
      </c>
      <c r="G202" s="213"/>
      <c r="H202" s="216">
        <v>90</v>
      </c>
      <c r="I202" s="217"/>
      <c r="J202" s="213"/>
      <c r="K202" s="213"/>
      <c r="L202" s="218"/>
      <c r="M202" s="219"/>
      <c r="N202" s="220"/>
      <c r="O202" s="220"/>
      <c r="P202" s="220"/>
      <c r="Q202" s="220"/>
      <c r="R202" s="220"/>
      <c r="S202" s="220"/>
      <c r="T202" s="221"/>
      <c r="AT202" s="222" t="s">
        <v>152</v>
      </c>
      <c r="AU202" s="222" t="s">
        <v>89</v>
      </c>
      <c r="AV202" s="14" t="s">
        <v>89</v>
      </c>
      <c r="AW202" s="14" t="s">
        <v>33</v>
      </c>
      <c r="AX202" s="14" t="s">
        <v>79</v>
      </c>
      <c r="AY202" s="222" t="s">
        <v>145</v>
      </c>
    </row>
    <row r="203" spans="2:51" s="15" customFormat="1" ht="10.2">
      <c r="B203" s="223"/>
      <c r="C203" s="224"/>
      <c r="D203" s="203" t="s">
        <v>152</v>
      </c>
      <c r="E203" s="225" t="s">
        <v>1</v>
      </c>
      <c r="F203" s="226" t="s">
        <v>156</v>
      </c>
      <c r="G203" s="224"/>
      <c r="H203" s="227">
        <v>90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AT203" s="233" t="s">
        <v>152</v>
      </c>
      <c r="AU203" s="233" t="s">
        <v>89</v>
      </c>
      <c r="AV203" s="15" t="s">
        <v>96</v>
      </c>
      <c r="AW203" s="15" t="s">
        <v>33</v>
      </c>
      <c r="AX203" s="15" t="s">
        <v>84</v>
      </c>
      <c r="AY203" s="233" t="s">
        <v>145</v>
      </c>
    </row>
    <row r="204" spans="1:65" s="2" customFormat="1" ht="24.15" customHeight="1">
      <c r="A204" s="34"/>
      <c r="B204" s="35"/>
      <c r="C204" s="187" t="s">
        <v>273</v>
      </c>
      <c r="D204" s="187" t="s">
        <v>147</v>
      </c>
      <c r="E204" s="188" t="s">
        <v>313</v>
      </c>
      <c r="F204" s="189" t="s">
        <v>314</v>
      </c>
      <c r="G204" s="190" t="s">
        <v>255</v>
      </c>
      <c r="H204" s="191">
        <v>90</v>
      </c>
      <c r="I204" s="192"/>
      <c r="J204" s="193">
        <f>ROUND(I204*H204,2)</f>
        <v>0</v>
      </c>
      <c r="K204" s="194"/>
      <c r="L204" s="39"/>
      <c r="M204" s="195" t="s">
        <v>1</v>
      </c>
      <c r="N204" s="196" t="s">
        <v>44</v>
      </c>
      <c r="O204" s="71"/>
      <c r="P204" s="197">
        <f>O204*H204</f>
        <v>0</v>
      </c>
      <c r="Q204" s="197">
        <v>0</v>
      </c>
      <c r="R204" s="197">
        <f>Q204*H204</f>
        <v>0</v>
      </c>
      <c r="S204" s="197">
        <v>0</v>
      </c>
      <c r="T204" s="19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96</v>
      </c>
      <c r="AT204" s="199" t="s">
        <v>147</v>
      </c>
      <c r="AU204" s="199" t="s">
        <v>89</v>
      </c>
      <c r="AY204" s="17" t="s">
        <v>145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7" t="s">
        <v>84</v>
      </c>
      <c r="BK204" s="200">
        <f>ROUND(I204*H204,2)</f>
        <v>0</v>
      </c>
      <c r="BL204" s="17" t="s">
        <v>96</v>
      </c>
      <c r="BM204" s="199" t="s">
        <v>1219</v>
      </c>
    </row>
    <row r="205" spans="2:51" s="14" customFormat="1" ht="10.2">
      <c r="B205" s="212"/>
      <c r="C205" s="213"/>
      <c r="D205" s="203" t="s">
        <v>152</v>
      </c>
      <c r="E205" s="214" t="s">
        <v>1</v>
      </c>
      <c r="F205" s="215" t="s">
        <v>1218</v>
      </c>
      <c r="G205" s="213"/>
      <c r="H205" s="216">
        <v>90</v>
      </c>
      <c r="I205" s="217"/>
      <c r="J205" s="213"/>
      <c r="K205" s="213"/>
      <c r="L205" s="218"/>
      <c r="M205" s="219"/>
      <c r="N205" s="220"/>
      <c r="O205" s="220"/>
      <c r="P205" s="220"/>
      <c r="Q205" s="220"/>
      <c r="R205" s="220"/>
      <c r="S205" s="220"/>
      <c r="T205" s="221"/>
      <c r="AT205" s="222" t="s">
        <v>152</v>
      </c>
      <c r="AU205" s="222" t="s">
        <v>89</v>
      </c>
      <c r="AV205" s="14" t="s">
        <v>89</v>
      </c>
      <c r="AW205" s="14" t="s">
        <v>33</v>
      </c>
      <c r="AX205" s="14" t="s">
        <v>79</v>
      </c>
      <c r="AY205" s="222" t="s">
        <v>145</v>
      </c>
    </row>
    <row r="206" spans="2:51" s="15" customFormat="1" ht="10.2">
      <c r="B206" s="223"/>
      <c r="C206" s="224"/>
      <c r="D206" s="203" t="s">
        <v>152</v>
      </c>
      <c r="E206" s="225" t="s">
        <v>1</v>
      </c>
      <c r="F206" s="226" t="s">
        <v>156</v>
      </c>
      <c r="G206" s="224"/>
      <c r="H206" s="227">
        <v>90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AT206" s="233" t="s">
        <v>152</v>
      </c>
      <c r="AU206" s="233" t="s">
        <v>89</v>
      </c>
      <c r="AV206" s="15" t="s">
        <v>96</v>
      </c>
      <c r="AW206" s="15" t="s">
        <v>33</v>
      </c>
      <c r="AX206" s="15" t="s">
        <v>84</v>
      </c>
      <c r="AY206" s="233" t="s">
        <v>145</v>
      </c>
    </row>
    <row r="207" spans="1:65" s="2" customFormat="1" ht="33" customHeight="1">
      <c r="A207" s="34"/>
      <c r="B207" s="35"/>
      <c r="C207" s="187" t="s">
        <v>7</v>
      </c>
      <c r="D207" s="187" t="s">
        <v>147</v>
      </c>
      <c r="E207" s="188" t="s">
        <v>317</v>
      </c>
      <c r="F207" s="189" t="s">
        <v>318</v>
      </c>
      <c r="G207" s="190" t="s">
        <v>255</v>
      </c>
      <c r="H207" s="191">
        <v>90</v>
      </c>
      <c r="I207" s="192"/>
      <c r="J207" s="193">
        <f>ROUND(I207*H207,2)</f>
        <v>0</v>
      </c>
      <c r="K207" s="194"/>
      <c r="L207" s="39"/>
      <c r="M207" s="195" t="s">
        <v>1</v>
      </c>
      <c r="N207" s="196" t="s">
        <v>44</v>
      </c>
      <c r="O207" s="71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96</v>
      </c>
      <c r="AT207" s="199" t="s">
        <v>147</v>
      </c>
      <c r="AU207" s="199" t="s">
        <v>89</v>
      </c>
      <c r="AY207" s="17" t="s">
        <v>145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7" t="s">
        <v>84</v>
      </c>
      <c r="BK207" s="200">
        <f>ROUND(I207*H207,2)</f>
        <v>0</v>
      </c>
      <c r="BL207" s="17" t="s">
        <v>96</v>
      </c>
      <c r="BM207" s="199" t="s">
        <v>1220</v>
      </c>
    </row>
    <row r="208" spans="2:51" s="14" customFormat="1" ht="10.2">
      <c r="B208" s="212"/>
      <c r="C208" s="213"/>
      <c r="D208" s="203" t="s">
        <v>152</v>
      </c>
      <c r="E208" s="214" t="s">
        <v>1</v>
      </c>
      <c r="F208" s="215" t="s">
        <v>1218</v>
      </c>
      <c r="G208" s="213"/>
      <c r="H208" s="216">
        <v>90</v>
      </c>
      <c r="I208" s="217"/>
      <c r="J208" s="213"/>
      <c r="K208" s="213"/>
      <c r="L208" s="218"/>
      <c r="M208" s="219"/>
      <c r="N208" s="220"/>
      <c r="O208" s="220"/>
      <c r="P208" s="220"/>
      <c r="Q208" s="220"/>
      <c r="R208" s="220"/>
      <c r="S208" s="220"/>
      <c r="T208" s="221"/>
      <c r="AT208" s="222" t="s">
        <v>152</v>
      </c>
      <c r="AU208" s="222" t="s">
        <v>89</v>
      </c>
      <c r="AV208" s="14" t="s">
        <v>89</v>
      </c>
      <c r="AW208" s="14" t="s">
        <v>33</v>
      </c>
      <c r="AX208" s="14" t="s">
        <v>79</v>
      </c>
      <c r="AY208" s="222" t="s">
        <v>145</v>
      </c>
    </row>
    <row r="209" spans="2:51" s="15" customFormat="1" ht="10.2">
      <c r="B209" s="223"/>
      <c r="C209" s="224"/>
      <c r="D209" s="203" t="s">
        <v>152</v>
      </c>
      <c r="E209" s="225" t="s">
        <v>1</v>
      </c>
      <c r="F209" s="226" t="s">
        <v>156</v>
      </c>
      <c r="G209" s="224"/>
      <c r="H209" s="227">
        <v>90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152</v>
      </c>
      <c r="AU209" s="233" t="s">
        <v>89</v>
      </c>
      <c r="AV209" s="15" t="s">
        <v>96</v>
      </c>
      <c r="AW209" s="15" t="s">
        <v>33</v>
      </c>
      <c r="AX209" s="15" t="s">
        <v>84</v>
      </c>
      <c r="AY209" s="233" t="s">
        <v>145</v>
      </c>
    </row>
    <row r="210" spans="1:65" s="2" customFormat="1" ht="24.15" customHeight="1">
      <c r="A210" s="34"/>
      <c r="B210" s="35"/>
      <c r="C210" s="187" t="s">
        <v>278</v>
      </c>
      <c r="D210" s="187" t="s">
        <v>147</v>
      </c>
      <c r="E210" s="188" t="s">
        <v>321</v>
      </c>
      <c r="F210" s="189" t="s">
        <v>322</v>
      </c>
      <c r="G210" s="190" t="s">
        <v>255</v>
      </c>
      <c r="H210" s="191">
        <v>90</v>
      </c>
      <c r="I210" s="192"/>
      <c r="J210" s="193">
        <f>ROUND(I210*H210,2)</f>
        <v>0</v>
      </c>
      <c r="K210" s="194"/>
      <c r="L210" s="39"/>
      <c r="M210" s="195" t="s">
        <v>1</v>
      </c>
      <c r="N210" s="196" t="s">
        <v>44</v>
      </c>
      <c r="O210" s="71"/>
      <c r="P210" s="197">
        <f>O210*H210</f>
        <v>0</v>
      </c>
      <c r="Q210" s="197">
        <v>0</v>
      </c>
      <c r="R210" s="197">
        <f>Q210*H210</f>
        <v>0</v>
      </c>
      <c r="S210" s="197">
        <v>0</v>
      </c>
      <c r="T210" s="19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96</v>
      </c>
      <c r="AT210" s="199" t="s">
        <v>147</v>
      </c>
      <c r="AU210" s="199" t="s">
        <v>89</v>
      </c>
      <c r="AY210" s="17" t="s">
        <v>145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7" t="s">
        <v>84</v>
      </c>
      <c r="BK210" s="200">
        <f>ROUND(I210*H210,2)</f>
        <v>0</v>
      </c>
      <c r="BL210" s="17" t="s">
        <v>96</v>
      </c>
      <c r="BM210" s="199" t="s">
        <v>1221</v>
      </c>
    </row>
    <row r="211" spans="2:51" s="14" customFormat="1" ht="10.2">
      <c r="B211" s="212"/>
      <c r="C211" s="213"/>
      <c r="D211" s="203" t="s">
        <v>152</v>
      </c>
      <c r="E211" s="214" t="s">
        <v>1</v>
      </c>
      <c r="F211" s="215" t="s">
        <v>1218</v>
      </c>
      <c r="G211" s="213"/>
      <c r="H211" s="216">
        <v>90</v>
      </c>
      <c r="I211" s="217"/>
      <c r="J211" s="213"/>
      <c r="K211" s="213"/>
      <c r="L211" s="218"/>
      <c r="M211" s="219"/>
      <c r="N211" s="220"/>
      <c r="O211" s="220"/>
      <c r="P211" s="220"/>
      <c r="Q211" s="220"/>
      <c r="R211" s="220"/>
      <c r="S211" s="220"/>
      <c r="T211" s="221"/>
      <c r="AT211" s="222" t="s">
        <v>152</v>
      </c>
      <c r="AU211" s="222" t="s">
        <v>89</v>
      </c>
      <c r="AV211" s="14" t="s">
        <v>89</v>
      </c>
      <c r="AW211" s="14" t="s">
        <v>33</v>
      </c>
      <c r="AX211" s="14" t="s">
        <v>79</v>
      </c>
      <c r="AY211" s="222" t="s">
        <v>145</v>
      </c>
    </row>
    <row r="212" spans="2:51" s="15" customFormat="1" ht="10.2">
      <c r="B212" s="223"/>
      <c r="C212" s="224"/>
      <c r="D212" s="203" t="s">
        <v>152</v>
      </c>
      <c r="E212" s="225" t="s">
        <v>1</v>
      </c>
      <c r="F212" s="226" t="s">
        <v>156</v>
      </c>
      <c r="G212" s="224"/>
      <c r="H212" s="227">
        <v>90</v>
      </c>
      <c r="I212" s="228"/>
      <c r="J212" s="224"/>
      <c r="K212" s="224"/>
      <c r="L212" s="229"/>
      <c r="M212" s="230"/>
      <c r="N212" s="231"/>
      <c r="O212" s="231"/>
      <c r="P212" s="231"/>
      <c r="Q212" s="231"/>
      <c r="R212" s="231"/>
      <c r="S212" s="231"/>
      <c r="T212" s="232"/>
      <c r="AT212" s="233" t="s">
        <v>152</v>
      </c>
      <c r="AU212" s="233" t="s">
        <v>89</v>
      </c>
      <c r="AV212" s="15" t="s">
        <v>96</v>
      </c>
      <c r="AW212" s="15" t="s">
        <v>33</v>
      </c>
      <c r="AX212" s="15" t="s">
        <v>84</v>
      </c>
      <c r="AY212" s="233" t="s">
        <v>145</v>
      </c>
    </row>
    <row r="213" spans="1:65" s="2" customFormat="1" ht="24.15" customHeight="1">
      <c r="A213" s="34"/>
      <c r="B213" s="35"/>
      <c r="C213" s="187" t="s">
        <v>282</v>
      </c>
      <c r="D213" s="187" t="s">
        <v>147</v>
      </c>
      <c r="E213" s="188" t="s">
        <v>325</v>
      </c>
      <c r="F213" s="189" t="s">
        <v>326</v>
      </c>
      <c r="G213" s="190" t="s">
        <v>255</v>
      </c>
      <c r="H213" s="191">
        <v>90</v>
      </c>
      <c r="I213" s="192"/>
      <c r="J213" s="193">
        <f>ROUND(I213*H213,2)</f>
        <v>0</v>
      </c>
      <c r="K213" s="194"/>
      <c r="L213" s="39"/>
      <c r="M213" s="195" t="s">
        <v>1</v>
      </c>
      <c r="N213" s="196" t="s">
        <v>44</v>
      </c>
      <c r="O213" s="71"/>
      <c r="P213" s="197">
        <f>O213*H213</f>
        <v>0</v>
      </c>
      <c r="Q213" s="197">
        <v>0</v>
      </c>
      <c r="R213" s="197">
        <f>Q213*H213</f>
        <v>0</v>
      </c>
      <c r="S213" s="197">
        <v>0</v>
      </c>
      <c r="T213" s="19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96</v>
      </c>
      <c r="AT213" s="199" t="s">
        <v>147</v>
      </c>
      <c r="AU213" s="199" t="s">
        <v>89</v>
      </c>
      <c r="AY213" s="17" t="s">
        <v>145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7" t="s">
        <v>84</v>
      </c>
      <c r="BK213" s="200">
        <f>ROUND(I213*H213,2)</f>
        <v>0</v>
      </c>
      <c r="BL213" s="17" t="s">
        <v>96</v>
      </c>
      <c r="BM213" s="199" t="s">
        <v>1222</v>
      </c>
    </row>
    <row r="214" spans="2:51" s="14" customFormat="1" ht="10.2">
      <c r="B214" s="212"/>
      <c r="C214" s="213"/>
      <c r="D214" s="203" t="s">
        <v>152</v>
      </c>
      <c r="E214" s="214" t="s">
        <v>1</v>
      </c>
      <c r="F214" s="215" t="s">
        <v>1218</v>
      </c>
      <c r="G214" s="213"/>
      <c r="H214" s="216">
        <v>90</v>
      </c>
      <c r="I214" s="217"/>
      <c r="J214" s="213"/>
      <c r="K214" s="213"/>
      <c r="L214" s="218"/>
      <c r="M214" s="219"/>
      <c r="N214" s="220"/>
      <c r="O214" s="220"/>
      <c r="P214" s="220"/>
      <c r="Q214" s="220"/>
      <c r="R214" s="220"/>
      <c r="S214" s="220"/>
      <c r="T214" s="221"/>
      <c r="AT214" s="222" t="s">
        <v>152</v>
      </c>
      <c r="AU214" s="222" t="s">
        <v>89</v>
      </c>
      <c r="AV214" s="14" t="s">
        <v>89</v>
      </c>
      <c r="AW214" s="14" t="s">
        <v>33</v>
      </c>
      <c r="AX214" s="14" t="s">
        <v>79</v>
      </c>
      <c r="AY214" s="222" t="s">
        <v>145</v>
      </c>
    </row>
    <row r="215" spans="2:51" s="15" customFormat="1" ht="10.2">
      <c r="B215" s="223"/>
      <c r="C215" s="224"/>
      <c r="D215" s="203" t="s">
        <v>152</v>
      </c>
      <c r="E215" s="225" t="s">
        <v>1</v>
      </c>
      <c r="F215" s="226" t="s">
        <v>156</v>
      </c>
      <c r="G215" s="224"/>
      <c r="H215" s="227">
        <v>90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AT215" s="233" t="s">
        <v>152</v>
      </c>
      <c r="AU215" s="233" t="s">
        <v>89</v>
      </c>
      <c r="AV215" s="15" t="s">
        <v>96</v>
      </c>
      <c r="AW215" s="15" t="s">
        <v>33</v>
      </c>
      <c r="AX215" s="15" t="s">
        <v>84</v>
      </c>
      <c r="AY215" s="233" t="s">
        <v>145</v>
      </c>
    </row>
    <row r="216" spans="1:65" s="2" customFormat="1" ht="24.15" customHeight="1">
      <c r="A216" s="34"/>
      <c r="B216" s="35"/>
      <c r="C216" s="187" t="s">
        <v>287</v>
      </c>
      <c r="D216" s="187" t="s">
        <v>147</v>
      </c>
      <c r="E216" s="188" t="s">
        <v>321</v>
      </c>
      <c r="F216" s="189" t="s">
        <v>322</v>
      </c>
      <c r="G216" s="190" t="s">
        <v>255</v>
      </c>
      <c r="H216" s="191">
        <v>90</v>
      </c>
      <c r="I216" s="192"/>
      <c r="J216" s="193">
        <f>ROUND(I216*H216,2)</f>
        <v>0</v>
      </c>
      <c r="K216" s="194"/>
      <c r="L216" s="39"/>
      <c r="M216" s="195" t="s">
        <v>1</v>
      </c>
      <c r="N216" s="196" t="s">
        <v>44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96</v>
      </c>
      <c r="AT216" s="199" t="s">
        <v>147</v>
      </c>
      <c r="AU216" s="199" t="s">
        <v>89</v>
      </c>
      <c r="AY216" s="17" t="s">
        <v>145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84</v>
      </c>
      <c r="BK216" s="200">
        <f>ROUND(I216*H216,2)</f>
        <v>0</v>
      </c>
      <c r="BL216" s="17" t="s">
        <v>96</v>
      </c>
      <c r="BM216" s="199" t="s">
        <v>1223</v>
      </c>
    </row>
    <row r="217" spans="2:51" s="14" customFormat="1" ht="10.2">
      <c r="B217" s="212"/>
      <c r="C217" s="213"/>
      <c r="D217" s="203" t="s">
        <v>152</v>
      </c>
      <c r="E217" s="214" t="s">
        <v>1</v>
      </c>
      <c r="F217" s="215" t="s">
        <v>1218</v>
      </c>
      <c r="G217" s="213"/>
      <c r="H217" s="216">
        <v>90</v>
      </c>
      <c r="I217" s="217"/>
      <c r="J217" s="213"/>
      <c r="K217" s="213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152</v>
      </c>
      <c r="AU217" s="222" t="s">
        <v>89</v>
      </c>
      <c r="AV217" s="14" t="s">
        <v>89</v>
      </c>
      <c r="AW217" s="14" t="s">
        <v>33</v>
      </c>
      <c r="AX217" s="14" t="s">
        <v>79</v>
      </c>
      <c r="AY217" s="222" t="s">
        <v>145</v>
      </c>
    </row>
    <row r="218" spans="2:51" s="15" customFormat="1" ht="10.2">
      <c r="B218" s="223"/>
      <c r="C218" s="224"/>
      <c r="D218" s="203" t="s">
        <v>152</v>
      </c>
      <c r="E218" s="225" t="s">
        <v>1</v>
      </c>
      <c r="F218" s="226" t="s">
        <v>156</v>
      </c>
      <c r="G218" s="224"/>
      <c r="H218" s="227">
        <v>90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AT218" s="233" t="s">
        <v>152</v>
      </c>
      <c r="AU218" s="233" t="s">
        <v>89</v>
      </c>
      <c r="AV218" s="15" t="s">
        <v>96</v>
      </c>
      <c r="AW218" s="15" t="s">
        <v>33</v>
      </c>
      <c r="AX218" s="15" t="s">
        <v>84</v>
      </c>
      <c r="AY218" s="233" t="s">
        <v>145</v>
      </c>
    </row>
    <row r="219" spans="1:65" s="2" customFormat="1" ht="24.15" customHeight="1">
      <c r="A219" s="34"/>
      <c r="B219" s="35"/>
      <c r="C219" s="187" t="s">
        <v>291</v>
      </c>
      <c r="D219" s="187" t="s">
        <v>147</v>
      </c>
      <c r="E219" s="188" t="s">
        <v>331</v>
      </c>
      <c r="F219" s="189" t="s">
        <v>332</v>
      </c>
      <c r="G219" s="190" t="s">
        <v>255</v>
      </c>
      <c r="H219" s="191">
        <v>90</v>
      </c>
      <c r="I219" s="192"/>
      <c r="J219" s="193">
        <f>ROUND(I219*H219,2)</f>
        <v>0</v>
      </c>
      <c r="K219" s="194"/>
      <c r="L219" s="39"/>
      <c r="M219" s="195" t="s">
        <v>1</v>
      </c>
      <c r="N219" s="196" t="s">
        <v>44</v>
      </c>
      <c r="O219" s="71"/>
      <c r="P219" s="197">
        <f>O219*H219</f>
        <v>0</v>
      </c>
      <c r="Q219" s="197">
        <v>0</v>
      </c>
      <c r="R219" s="197">
        <f>Q219*H219</f>
        <v>0</v>
      </c>
      <c r="S219" s="197">
        <v>0</v>
      </c>
      <c r="T219" s="19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96</v>
      </c>
      <c r="AT219" s="199" t="s">
        <v>147</v>
      </c>
      <c r="AU219" s="199" t="s">
        <v>89</v>
      </c>
      <c r="AY219" s="17" t="s">
        <v>145</v>
      </c>
      <c r="BE219" s="200">
        <f>IF(N219="základní",J219,0)</f>
        <v>0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17" t="s">
        <v>84</v>
      </c>
      <c r="BK219" s="200">
        <f>ROUND(I219*H219,2)</f>
        <v>0</v>
      </c>
      <c r="BL219" s="17" t="s">
        <v>96</v>
      </c>
      <c r="BM219" s="199" t="s">
        <v>1224</v>
      </c>
    </row>
    <row r="220" spans="2:51" s="14" customFormat="1" ht="10.2">
      <c r="B220" s="212"/>
      <c r="C220" s="213"/>
      <c r="D220" s="203" t="s">
        <v>152</v>
      </c>
      <c r="E220" s="214" t="s">
        <v>1</v>
      </c>
      <c r="F220" s="215" t="s">
        <v>1218</v>
      </c>
      <c r="G220" s="213"/>
      <c r="H220" s="216">
        <v>90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152</v>
      </c>
      <c r="AU220" s="222" t="s">
        <v>89</v>
      </c>
      <c r="AV220" s="14" t="s">
        <v>89</v>
      </c>
      <c r="AW220" s="14" t="s">
        <v>33</v>
      </c>
      <c r="AX220" s="14" t="s">
        <v>79</v>
      </c>
      <c r="AY220" s="222" t="s">
        <v>145</v>
      </c>
    </row>
    <row r="221" spans="2:51" s="15" customFormat="1" ht="10.2">
      <c r="B221" s="223"/>
      <c r="C221" s="224"/>
      <c r="D221" s="203" t="s">
        <v>152</v>
      </c>
      <c r="E221" s="225" t="s">
        <v>1</v>
      </c>
      <c r="F221" s="226" t="s">
        <v>156</v>
      </c>
      <c r="G221" s="224"/>
      <c r="H221" s="227">
        <v>90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AT221" s="233" t="s">
        <v>152</v>
      </c>
      <c r="AU221" s="233" t="s">
        <v>89</v>
      </c>
      <c r="AV221" s="15" t="s">
        <v>96</v>
      </c>
      <c r="AW221" s="15" t="s">
        <v>33</v>
      </c>
      <c r="AX221" s="15" t="s">
        <v>84</v>
      </c>
      <c r="AY221" s="233" t="s">
        <v>145</v>
      </c>
    </row>
    <row r="222" spans="1:65" s="2" customFormat="1" ht="24.15" customHeight="1">
      <c r="A222" s="34"/>
      <c r="B222" s="35"/>
      <c r="C222" s="187" t="s">
        <v>296</v>
      </c>
      <c r="D222" s="187" t="s">
        <v>147</v>
      </c>
      <c r="E222" s="188" t="s">
        <v>1225</v>
      </c>
      <c r="F222" s="189" t="s">
        <v>1226</v>
      </c>
      <c r="G222" s="190" t="s">
        <v>337</v>
      </c>
      <c r="H222" s="191">
        <v>5</v>
      </c>
      <c r="I222" s="192"/>
      <c r="J222" s="193">
        <f>ROUND(I222*H222,2)</f>
        <v>0</v>
      </c>
      <c r="K222" s="194"/>
      <c r="L222" s="39"/>
      <c r="M222" s="195" t="s">
        <v>1</v>
      </c>
      <c r="N222" s="196" t="s">
        <v>44</v>
      </c>
      <c r="O222" s="71"/>
      <c r="P222" s="197">
        <f>O222*H222</f>
        <v>0</v>
      </c>
      <c r="Q222" s="197">
        <v>0.10988</v>
      </c>
      <c r="R222" s="197">
        <f>Q222*H222</f>
        <v>0.5494</v>
      </c>
      <c r="S222" s="197">
        <v>0</v>
      </c>
      <c r="T222" s="19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96</v>
      </c>
      <c r="AT222" s="199" t="s">
        <v>147</v>
      </c>
      <c r="AU222" s="199" t="s">
        <v>89</v>
      </c>
      <c r="AY222" s="17" t="s">
        <v>145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7" t="s">
        <v>84</v>
      </c>
      <c r="BK222" s="200">
        <f>ROUND(I222*H222,2)</f>
        <v>0</v>
      </c>
      <c r="BL222" s="17" t="s">
        <v>96</v>
      </c>
      <c r="BM222" s="199" t="s">
        <v>1227</v>
      </c>
    </row>
    <row r="223" spans="2:51" s="14" customFormat="1" ht="10.2">
      <c r="B223" s="212"/>
      <c r="C223" s="213"/>
      <c r="D223" s="203" t="s">
        <v>152</v>
      </c>
      <c r="E223" s="214" t="s">
        <v>1</v>
      </c>
      <c r="F223" s="215" t="s">
        <v>1228</v>
      </c>
      <c r="G223" s="213"/>
      <c r="H223" s="216">
        <v>5</v>
      </c>
      <c r="I223" s="217"/>
      <c r="J223" s="213"/>
      <c r="K223" s="213"/>
      <c r="L223" s="218"/>
      <c r="M223" s="219"/>
      <c r="N223" s="220"/>
      <c r="O223" s="220"/>
      <c r="P223" s="220"/>
      <c r="Q223" s="220"/>
      <c r="R223" s="220"/>
      <c r="S223" s="220"/>
      <c r="T223" s="221"/>
      <c r="AT223" s="222" t="s">
        <v>152</v>
      </c>
      <c r="AU223" s="222" t="s">
        <v>89</v>
      </c>
      <c r="AV223" s="14" t="s">
        <v>89</v>
      </c>
      <c r="AW223" s="14" t="s">
        <v>33</v>
      </c>
      <c r="AX223" s="14" t="s">
        <v>79</v>
      </c>
      <c r="AY223" s="222" t="s">
        <v>145</v>
      </c>
    </row>
    <row r="224" spans="2:51" s="15" customFormat="1" ht="10.2">
      <c r="B224" s="223"/>
      <c r="C224" s="224"/>
      <c r="D224" s="203" t="s">
        <v>152</v>
      </c>
      <c r="E224" s="225" t="s">
        <v>1</v>
      </c>
      <c r="F224" s="226" t="s">
        <v>156</v>
      </c>
      <c r="G224" s="224"/>
      <c r="H224" s="227">
        <v>5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AT224" s="233" t="s">
        <v>152</v>
      </c>
      <c r="AU224" s="233" t="s">
        <v>89</v>
      </c>
      <c r="AV224" s="15" t="s">
        <v>96</v>
      </c>
      <c r="AW224" s="15" t="s">
        <v>33</v>
      </c>
      <c r="AX224" s="15" t="s">
        <v>84</v>
      </c>
      <c r="AY224" s="233" t="s">
        <v>145</v>
      </c>
    </row>
    <row r="225" spans="1:65" s="2" customFormat="1" ht="24.15" customHeight="1">
      <c r="A225" s="34"/>
      <c r="B225" s="35"/>
      <c r="C225" s="187" t="s">
        <v>302</v>
      </c>
      <c r="D225" s="187" t="s">
        <v>147</v>
      </c>
      <c r="E225" s="188" t="s">
        <v>1229</v>
      </c>
      <c r="F225" s="189" t="s">
        <v>1230</v>
      </c>
      <c r="G225" s="190" t="s">
        <v>337</v>
      </c>
      <c r="H225" s="191">
        <v>3</v>
      </c>
      <c r="I225" s="192"/>
      <c r="J225" s="193">
        <f>ROUND(I225*H225,2)</f>
        <v>0</v>
      </c>
      <c r="K225" s="194"/>
      <c r="L225" s="39"/>
      <c r="M225" s="195" t="s">
        <v>1</v>
      </c>
      <c r="N225" s="196" t="s">
        <v>44</v>
      </c>
      <c r="O225" s="71"/>
      <c r="P225" s="197">
        <f>O225*H225</f>
        <v>0</v>
      </c>
      <c r="Q225" s="197">
        <v>0.14067</v>
      </c>
      <c r="R225" s="197">
        <f>Q225*H225</f>
        <v>0.42201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96</v>
      </c>
      <c r="AT225" s="199" t="s">
        <v>147</v>
      </c>
      <c r="AU225" s="199" t="s">
        <v>89</v>
      </c>
      <c r="AY225" s="17" t="s">
        <v>145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84</v>
      </c>
      <c r="BK225" s="200">
        <f>ROUND(I225*H225,2)</f>
        <v>0</v>
      </c>
      <c r="BL225" s="17" t="s">
        <v>96</v>
      </c>
      <c r="BM225" s="199" t="s">
        <v>1231</v>
      </c>
    </row>
    <row r="226" spans="2:51" s="14" customFormat="1" ht="10.2">
      <c r="B226" s="212"/>
      <c r="C226" s="213"/>
      <c r="D226" s="203" t="s">
        <v>152</v>
      </c>
      <c r="E226" s="214" t="s">
        <v>1</v>
      </c>
      <c r="F226" s="215" t="s">
        <v>1232</v>
      </c>
      <c r="G226" s="213"/>
      <c r="H226" s="216">
        <v>3</v>
      </c>
      <c r="I226" s="217"/>
      <c r="J226" s="213"/>
      <c r="K226" s="213"/>
      <c r="L226" s="218"/>
      <c r="M226" s="219"/>
      <c r="N226" s="220"/>
      <c r="O226" s="220"/>
      <c r="P226" s="220"/>
      <c r="Q226" s="220"/>
      <c r="R226" s="220"/>
      <c r="S226" s="220"/>
      <c r="T226" s="221"/>
      <c r="AT226" s="222" t="s">
        <v>152</v>
      </c>
      <c r="AU226" s="222" t="s">
        <v>89</v>
      </c>
      <c r="AV226" s="14" t="s">
        <v>89</v>
      </c>
      <c r="AW226" s="14" t="s">
        <v>33</v>
      </c>
      <c r="AX226" s="14" t="s">
        <v>79</v>
      </c>
      <c r="AY226" s="222" t="s">
        <v>145</v>
      </c>
    </row>
    <row r="227" spans="2:51" s="15" customFormat="1" ht="10.2">
      <c r="B227" s="223"/>
      <c r="C227" s="224"/>
      <c r="D227" s="203" t="s">
        <v>152</v>
      </c>
      <c r="E227" s="225" t="s">
        <v>1</v>
      </c>
      <c r="F227" s="226" t="s">
        <v>156</v>
      </c>
      <c r="G227" s="224"/>
      <c r="H227" s="227">
        <v>3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AT227" s="233" t="s">
        <v>152</v>
      </c>
      <c r="AU227" s="233" t="s">
        <v>89</v>
      </c>
      <c r="AV227" s="15" t="s">
        <v>96</v>
      </c>
      <c r="AW227" s="15" t="s">
        <v>33</v>
      </c>
      <c r="AX227" s="15" t="s">
        <v>84</v>
      </c>
      <c r="AY227" s="233" t="s">
        <v>145</v>
      </c>
    </row>
    <row r="228" spans="1:65" s="2" customFormat="1" ht="16.5" customHeight="1">
      <c r="A228" s="34"/>
      <c r="B228" s="35"/>
      <c r="C228" s="187" t="s">
        <v>307</v>
      </c>
      <c r="D228" s="187" t="s">
        <v>147</v>
      </c>
      <c r="E228" s="188" t="s">
        <v>361</v>
      </c>
      <c r="F228" s="189" t="s">
        <v>362</v>
      </c>
      <c r="G228" s="190" t="s">
        <v>337</v>
      </c>
      <c r="H228" s="191">
        <v>94</v>
      </c>
      <c r="I228" s="192"/>
      <c r="J228" s="193">
        <f>ROUND(I228*H228,2)</f>
        <v>0</v>
      </c>
      <c r="K228" s="194"/>
      <c r="L228" s="39"/>
      <c r="M228" s="195" t="s">
        <v>1</v>
      </c>
      <c r="N228" s="196" t="s">
        <v>44</v>
      </c>
      <c r="O228" s="71"/>
      <c r="P228" s="197">
        <f>O228*H228</f>
        <v>0</v>
      </c>
      <c r="Q228" s="197">
        <v>0.0036</v>
      </c>
      <c r="R228" s="197">
        <f>Q228*H228</f>
        <v>0.3384</v>
      </c>
      <c r="S228" s="197">
        <v>0</v>
      </c>
      <c r="T228" s="19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96</v>
      </c>
      <c r="AT228" s="199" t="s">
        <v>147</v>
      </c>
      <c r="AU228" s="199" t="s">
        <v>89</v>
      </c>
      <c r="AY228" s="17" t="s">
        <v>145</v>
      </c>
      <c r="BE228" s="200">
        <f>IF(N228="základní",J228,0)</f>
        <v>0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17" t="s">
        <v>84</v>
      </c>
      <c r="BK228" s="200">
        <f>ROUND(I228*H228,2)</f>
        <v>0</v>
      </c>
      <c r="BL228" s="17" t="s">
        <v>96</v>
      </c>
      <c r="BM228" s="199" t="s">
        <v>1233</v>
      </c>
    </row>
    <row r="229" spans="2:51" s="14" customFormat="1" ht="10.2">
      <c r="B229" s="212"/>
      <c r="C229" s="213"/>
      <c r="D229" s="203" t="s">
        <v>152</v>
      </c>
      <c r="E229" s="214" t="s">
        <v>1</v>
      </c>
      <c r="F229" s="215" t="s">
        <v>1234</v>
      </c>
      <c r="G229" s="213"/>
      <c r="H229" s="216">
        <v>94</v>
      </c>
      <c r="I229" s="217"/>
      <c r="J229" s="213"/>
      <c r="K229" s="213"/>
      <c r="L229" s="218"/>
      <c r="M229" s="219"/>
      <c r="N229" s="220"/>
      <c r="O229" s="220"/>
      <c r="P229" s="220"/>
      <c r="Q229" s="220"/>
      <c r="R229" s="220"/>
      <c r="S229" s="220"/>
      <c r="T229" s="221"/>
      <c r="AT229" s="222" t="s">
        <v>152</v>
      </c>
      <c r="AU229" s="222" t="s">
        <v>89</v>
      </c>
      <c r="AV229" s="14" t="s">
        <v>89</v>
      </c>
      <c r="AW229" s="14" t="s">
        <v>33</v>
      </c>
      <c r="AX229" s="14" t="s">
        <v>79</v>
      </c>
      <c r="AY229" s="222" t="s">
        <v>145</v>
      </c>
    </row>
    <row r="230" spans="2:51" s="15" customFormat="1" ht="10.2">
      <c r="B230" s="223"/>
      <c r="C230" s="224"/>
      <c r="D230" s="203" t="s">
        <v>152</v>
      </c>
      <c r="E230" s="225" t="s">
        <v>1</v>
      </c>
      <c r="F230" s="226" t="s">
        <v>156</v>
      </c>
      <c r="G230" s="224"/>
      <c r="H230" s="227">
        <v>94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AT230" s="233" t="s">
        <v>152</v>
      </c>
      <c r="AU230" s="233" t="s">
        <v>89</v>
      </c>
      <c r="AV230" s="15" t="s">
        <v>96</v>
      </c>
      <c r="AW230" s="15" t="s">
        <v>33</v>
      </c>
      <c r="AX230" s="15" t="s">
        <v>84</v>
      </c>
      <c r="AY230" s="233" t="s">
        <v>145</v>
      </c>
    </row>
    <row r="231" spans="1:65" s="2" customFormat="1" ht="33" customHeight="1">
      <c r="A231" s="34"/>
      <c r="B231" s="35"/>
      <c r="C231" s="187" t="s">
        <v>312</v>
      </c>
      <c r="D231" s="187" t="s">
        <v>147</v>
      </c>
      <c r="E231" s="188" t="s">
        <v>366</v>
      </c>
      <c r="F231" s="189" t="s">
        <v>367</v>
      </c>
      <c r="G231" s="190" t="s">
        <v>237</v>
      </c>
      <c r="H231" s="191">
        <v>1.31</v>
      </c>
      <c r="I231" s="192"/>
      <c r="J231" s="193">
        <f>ROUND(I231*H231,2)</f>
        <v>0</v>
      </c>
      <c r="K231" s="194"/>
      <c r="L231" s="39"/>
      <c r="M231" s="195" t="s">
        <v>1</v>
      </c>
      <c r="N231" s="196" t="s">
        <v>44</v>
      </c>
      <c r="O231" s="71"/>
      <c r="P231" s="197">
        <f>O231*H231</f>
        <v>0</v>
      </c>
      <c r="Q231" s="197">
        <v>0</v>
      </c>
      <c r="R231" s="197">
        <f>Q231*H231</f>
        <v>0</v>
      </c>
      <c r="S231" s="197">
        <v>0</v>
      </c>
      <c r="T231" s="19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96</v>
      </c>
      <c r="AT231" s="199" t="s">
        <v>147</v>
      </c>
      <c r="AU231" s="199" t="s">
        <v>89</v>
      </c>
      <c r="AY231" s="17" t="s">
        <v>145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17" t="s">
        <v>84</v>
      </c>
      <c r="BK231" s="200">
        <f>ROUND(I231*H231,2)</f>
        <v>0</v>
      </c>
      <c r="BL231" s="17" t="s">
        <v>96</v>
      </c>
      <c r="BM231" s="199" t="s">
        <v>1235</v>
      </c>
    </row>
    <row r="232" spans="2:63" s="12" customFormat="1" ht="22.8" customHeight="1">
      <c r="B232" s="171"/>
      <c r="C232" s="172"/>
      <c r="D232" s="173" t="s">
        <v>78</v>
      </c>
      <c r="E232" s="185" t="s">
        <v>203</v>
      </c>
      <c r="F232" s="185" t="s">
        <v>797</v>
      </c>
      <c r="G232" s="172"/>
      <c r="H232" s="172"/>
      <c r="I232" s="175"/>
      <c r="J232" s="186">
        <f>BK232</f>
        <v>0</v>
      </c>
      <c r="K232" s="172"/>
      <c r="L232" s="177"/>
      <c r="M232" s="178"/>
      <c r="N232" s="179"/>
      <c r="O232" s="179"/>
      <c r="P232" s="180">
        <f>SUM(P233:P302)</f>
        <v>0</v>
      </c>
      <c r="Q232" s="179"/>
      <c r="R232" s="180">
        <f>SUM(R233:R302)</f>
        <v>10.328190859999996</v>
      </c>
      <c r="S232" s="179"/>
      <c r="T232" s="181">
        <f>SUM(T233:T302)</f>
        <v>0</v>
      </c>
      <c r="AR232" s="182" t="s">
        <v>84</v>
      </c>
      <c r="AT232" s="183" t="s">
        <v>78</v>
      </c>
      <c r="AU232" s="183" t="s">
        <v>84</v>
      </c>
      <c r="AY232" s="182" t="s">
        <v>145</v>
      </c>
      <c r="BK232" s="184">
        <f>SUM(BK233:BK302)</f>
        <v>0</v>
      </c>
    </row>
    <row r="233" spans="1:65" s="2" customFormat="1" ht="16.5" customHeight="1">
      <c r="A233" s="34"/>
      <c r="B233" s="35"/>
      <c r="C233" s="187" t="s">
        <v>316</v>
      </c>
      <c r="D233" s="187" t="s">
        <v>147</v>
      </c>
      <c r="E233" s="188" t="s">
        <v>799</v>
      </c>
      <c r="F233" s="189" t="s">
        <v>800</v>
      </c>
      <c r="G233" s="190" t="s">
        <v>150</v>
      </c>
      <c r="H233" s="191">
        <v>7.475</v>
      </c>
      <c r="I233" s="192"/>
      <c r="J233" s="193">
        <f>ROUND(I233*H233,2)</f>
        <v>0</v>
      </c>
      <c r="K233" s="194"/>
      <c r="L233" s="39"/>
      <c r="M233" s="195" t="s">
        <v>1</v>
      </c>
      <c r="N233" s="196" t="s">
        <v>44</v>
      </c>
      <c r="O233" s="71"/>
      <c r="P233" s="197">
        <f>O233*H233</f>
        <v>0</v>
      </c>
      <c r="Q233" s="197">
        <v>0</v>
      </c>
      <c r="R233" s="197">
        <f>Q233*H233</f>
        <v>0</v>
      </c>
      <c r="S233" s="197">
        <v>0</v>
      </c>
      <c r="T233" s="19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96</v>
      </c>
      <c r="AT233" s="199" t="s">
        <v>147</v>
      </c>
      <c r="AU233" s="199" t="s">
        <v>89</v>
      </c>
      <c r="AY233" s="17" t="s">
        <v>145</v>
      </c>
      <c r="BE233" s="200">
        <f>IF(N233="základní",J233,0)</f>
        <v>0</v>
      </c>
      <c r="BF233" s="200">
        <f>IF(N233="snížená",J233,0)</f>
        <v>0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17" t="s">
        <v>84</v>
      </c>
      <c r="BK233" s="200">
        <f>ROUND(I233*H233,2)</f>
        <v>0</v>
      </c>
      <c r="BL233" s="17" t="s">
        <v>96</v>
      </c>
      <c r="BM233" s="199" t="s">
        <v>1112</v>
      </c>
    </row>
    <row r="234" spans="2:51" s="13" customFormat="1" ht="10.2">
      <c r="B234" s="201"/>
      <c r="C234" s="202"/>
      <c r="D234" s="203" t="s">
        <v>152</v>
      </c>
      <c r="E234" s="204" t="s">
        <v>1</v>
      </c>
      <c r="F234" s="205" t="s">
        <v>1098</v>
      </c>
      <c r="G234" s="202"/>
      <c r="H234" s="204" t="s">
        <v>1</v>
      </c>
      <c r="I234" s="206"/>
      <c r="J234" s="202"/>
      <c r="K234" s="202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152</v>
      </c>
      <c r="AU234" s="211" t="s">
        <v>89</v>
      </c>
      <c r="AV234" s="13" t="s">
        <v>84</v>
      </c>
      <c r="AW234" s="13" t="s">
        <v>33</v>
      </c>
      <c r="AX234" s="13" t="s">
        <v>79</v>
      </c>
      <c r="AY234" s="211" t="s">
        <v>145</v>
      </c>
    </row>
    <row r="235" spans="2:51" s="14" customFormat="1" ht="10.2">
      <c r="B235" s="212"/>
      <c r="C235" s="213"/>
      <c r="D235" s="203" t="s">
        <v>152</v>
      </c>
      <c r="E235" s="214" t="s">
        <v>1</v>
      </c>
      <c r="F235" s="215" t="s">
        <v>1236</v>
      </c>
      <c r="G235" s="213"/>
      <c r="H235" s="216">
        <v>7.475</v>
      </c>
      <c r="I235" s="217"/>
      <c r="J235" s="213"/>
      <c r="K235" s="213"/>
      <c r="L235" s="218"/>
      <c r="M235" s="219"/>
      <c r="N235" s="220"/>
      <c r="O235" s="220"/>
      <c r="P235" s="220"/>
      <c r="Q235" s="220"/>
      <c r="R235" s="220"/>
      <c r="S235" s="220"/>
      <c r="T235" s="221"/>
      <c r="AT235" s="222" t="s">
        <v>152</v>
      </c>
      <c r="AU235" s="222" t="s">
        <v>89</v>
      </c>
      <c r="AV235" s="14" t="s">
        <v>89</v>
      </c>
      <c r="AW235" s="14" t="s">
        <v>33</v>
      </c>
      <c r="AX235" s="14" t="s">
        <v>79</v>
      </c>
      <c r="AY235" s="222" t="s">
        <v>145</v>
      </c>
    </row>
    <row r="236" spans="2:51" s="15" customFormat="1" ht="10.2">
      <c r="B236" s="223"/>
      <c r="C236" s="224"/>
      <c r="D236" s="203" t="s">
        <v>152</v>
      </c>
      <c r="E236" s="225" t="s">
        <v>1</v>
      </c>
      <c r="F236" s="226" t="s">
        <v>156</v>
      </c>
      <c r="G236" s="224"/>
      <c r="H236" s="227">
        <v>7.475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AT236" s="233" t="s">
        <v>152</v>
      </c>
      <c r="AU236" s="233" t="s">
        <v>89</v>
      </c>
      <c r="AV236" s="15" t="s">
        <v>96</v>
      </c>
      <c r="AW236" s="15" t="s">
        <v>33</v>
      </c>
      <c r="AX236" s="15" t="s">
        <v>84</v>
      </c>
      <c r="AY236" s="233" t="s">
        <v>145</v>
      </c>
    </row>
    <row r="237" spans="1:65" s="2" customFormat="1" ht="33" customHeight="1">
      <c r="A237" s="34"/>
      <c r="B237" s="35"/>
      <c r="C237" s="187" t="s">
        <v>320</v>
      </c>
      <c r="D237" s="187" t="s">
        <v>147</v>
      </c>
      <c r="E237" s="188" t="s">
        <v>1114</v>
      </c>
      <c r="F237" s="189" t="s">
        <v>1115</v>
      </c>
      <c r="G237" s="190" t="s">
        <v>337</v>
      </c>
      <c r="H237" s="191">
        <v>45.3</v>
      </c>
      <c r="I237" s="192"/>
      <c r="J237" s="193">
        <f>ROUND(I237*H237,2)</f>
        <v>0</v>
      </c>
      <c r="K237" s="194"/>
      <c r="L237" s="39"/>
      <c r="M237" s="195" t="s">
        <v>1</v>
      </c>
      <c r="N237" s="196" t="s">
        <v>44</v>
      </c>
      <c r="O237" s="71"/>
      <c r="P237" s="197">
        <f>O237*H237</f>
        <v>0</v>
      </c>
      <c r="Q237" s="197">
        <v>2E-05</v>
      </c>
      <c r="R237" s="197">
        <f>Q237*H237</f>
        <v>0.000906</v>
      </c>
      <c r="S237" s="197">
        <v>0</v>
      </c>
      <c r="T237" s="19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96</v>
      </c>
      <c r="AT237" s="199" t="s">
        <v>147</v>
      </c>
      <c r="AU237" s="199" t="s">
        <v>89</v>
      </c>
      <c r="AY237" s="17" t="s">
        <v>145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17" t="s">
        <v>84</v>
      </c>
      <c r="BK237" s="200">
        <f>ROUND(I237*H237,2)</f>
        <v>0</v>
      </c>
      <c r="BL237" s="17" t="s">
        <v>96</v>
      </c>
      <c r="BM237" s="199" t="s">
        <v>1116</v>
      </c>
    </row>
    <row r="238" spans="2:51" s="13" customFormat="1" ht="10.2">
      <c r="B238" s="201"/>
      <c r="C238" s="202"/>
      <c r="D238" s="203" t="s">
        <v>152</v>
      </c>
      <c r="E238" s="204" t="s">
        <v>1</v>
      </c>
      <c r="F238" s="205" t="s">
        <v>1117</v>
      </c>
      <c r="G238" s="202"/>
      <c r="H238" s="204" t="s">
        <v>1</v>
      </c>
      <c r="I238" s="206"/>
      <c r="J238" s="202"/>
      <c r="K238" s="202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152</v>
      </c>
      <c r="AU238" s="211" t="s">
        <v>89</v>
      </c>
      <c r="AV238" s="13" t="s">
        <v>84</v>
      </c>
      <c r="AW238" s="13" t="s">
        <v>33</v>
      </c>
      <c r="AX238" s="13" t="s">
        <v>79</v>
      </c>
      <c r="AY238" s="211" t="s">
        <v>145</v>
      </c>
    </row>
    <row r="239" spans="2:51" s="14" customFormat="1" ht="10.2">
      <c r="B239" s="212"/>
      <c r="C239" s="213"/>
      <c r="D239" s="203" t="s">
        <v>152</v>
      </c>
      <c r="E239" s="214" t="s">
        <v>1</v>
      </c>
      <c r="F239" s="215" t="s">
        <v>1237</v>
      </c>
      <c r="G239" s="213"/>
      <c r="H239" s="216">
        <v>45.3</v>
      </c>
      <c r="I239" s="217"/>
      <c r="J239" s="213"/>
      <c r="K239" s="213"/>
      <c r="L239" s="218"/>
      <c r="M239" s="219"/>
      <c r="N239" s="220"/>
      <c r="O239" s="220"/>
      <c r="P239" s="220"/>
      <c r="Q239" s="220"/>
      <c r="R239" s="220"/>
      <c r="S239" s="220"/>
      <c r="T239" s="221"/>
      <c r="AT239" s="222" t="s">
        <v>152</v>
      </c>
      <c r="AU239" s="222" t="s">
        <v>89</v>
      </c>
      <c r="AV239" s="14" t="s">
        <v>89</v>
      </c>
      <c r="AW239" s="14" t="s">
        <v>33</v>
      </c>
      <c r="AX239" s="14" t="s">
        <v>79</v>
      </c>
      <c r="AY239" s="222" t="s">
        <v>145</v>
      </c>
    </row>
    <row r="240" spans="2:51" s="15" customFormat="1" ht="10.2">
      <c r="B240" s="223"/>
      <c r="C240" s="224"/>
      <c r="D240" s="203" t="s">
        <v>152</v>
      </c>
      <c r="E240" s="225" t="s">
        <v>1</v>
      </c>
      <c r="F240" s="226" t="s">
        <v>156</v>
      </c>
      <c r="G240" s="224"/>
      <c r="H240" s="227">
        <v>45.3</v>
      </c>
      <c r="I240" s="228"/>
      <c r="J240" s="224"/>
      <c r="K240" s="224"/>
      <c r="L240" s="229"/>
      <c r="M240" s="230"/>
      <c r="N240" s="231"/>
      <c r="O240" s="231"/>
      <c r="P240" s="231"/>
      <c r="Q240" s="231"/>
      <c r="R240" s="231"/>
      <c r="S240" s="231"/>
      <c r="T240" s="232"/>
      <c r="AT240" s="233" t="s">
        <v>152</v>
      </c>
      <c r="AU240" s="233" t="s">
        <v>89</v>
      </c>
      <c r="AV240" s="15" t="s">
        <v>96</v>
      </c>
      <c r="AW240" s="15" t="s">
        <v>33</v>
      </c>
      <c r="AX240" s="15" t="s">
        <v>84</v>
      </c>
      <c r="AY240" s="233" t="s">
        <v>145</v>
      </c>
    </row>
    <row r="241" spans="1:65" s="2" customFormat="1" ht="21.75" customHeight="1">
      <c r="A241" s="34"/>
      <c r="B241" s="35"/>
      <c r="C241" s="234" t="s">
        <v>324</v>
      </c>
      <c r="D241" s="234" t="s">
        <v>247</v>
      </c>
      <c r="E241" s="235" t="s">
        <v>1119</v>
      </c>
      <c r="F241" s="236" t="s">
        <v>1120</v>
      </c>
      <c r="G241" s="237" t="s">
        <v>337</v>
      </c>
      <c r="H241" s="238">
        <v>32.027</v>
      </c>
      <c r="I241" s="239"/>
      <c r="J241" s="240">
        <f>ROUND(I241*H241,2)</f>
        <v>0</v>
      </c>
      <c r="K241" s="241"/>
      <c r="L241" s="242"/>
      <c r="M241" s="243" t="s">
        <v>1</v>
      </c>
      <c r="N241" s="244" t="s">
        <v>44</v>
      </c>
      <c r="O241" s="71"/>
      <c r="P241" s="197">
        <f>O241*H241</f>
        <v>0</v>
      </c>
      <c r="Q241" s="197">
        <v>0.01662</v>
      </c>
      <c r="R241" s="197">
        <f>Q241*H241</f>
        <v>0.53228874</v>
      </c>
      <c r="S241" s="197">
        <v>0</v>
      </c>
      <c r="T241" s="19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9" t="s">
        <v>203</v>
      </c>
      <c r="AT241" s="199" t="s">
        <v>247</v>
      </c>
      <c r="AU241" s="199" t="s">
        <v>89</v>
      </c>
      <c r="AY241" s="17" t="s">
        <v>145</v>
      </c>
      <c r="BE241" s="200">
        <f>IF(N241="základní",J241,0)</f>
        <v>0</v>
      </c>
      <c r="BF241" s="200">
        <f>IF(N241="snížená",J241,0)</f>
        <v>0</v>
      </c>
      <c r="BG241" s="200">
        <f>IF(N241="zákl. přenesená",J241,0)</f>
        <v>0</v>
      </c>
      <c r="BH241" s="200">
        <f>IF(N241="sníž. přenesená",J241,0)</f>
        <v>0</v>
      </c>
      <c r="BI241" s="200">
        <f>IF(N241="nulová",J241,0)</f>
        <v>0</v>
      </c>
      <c r="BJ241" s="17" t="s">
        <v>84</v>
      </c>
      <c r="BK241" s="200">
        <f>ROUND(I241*H241,2)</f>
        <v>0</v>
      </c>
      <c r="BL241" s="17" t="s">
        <v>96</v>
      </c>
      <c r="BM241" s="199" t="s">
        <v>1121</v>
      </c>
    </row>
    <row r="242" spans="2:51" s="13" customFormat="1" ht="10.2">
      <c r="B242" s="201"/>
      <c r="C242" s="202"/>
      <c r="D242" s="203" t="s">
        <v>152</v>
      </c>
      <c r="E242" s="204" t="s">
        <v>1</v>
      </c>
      <c r="F242" s="205" t="s">
        <v>1122</v>
      </c>
      <c r="G242" s="202"/>
      <c r="H242" s="204" t="s">
        <v>1</v>
      </c>
      <c r="I242" s="206"/>
      <c r="J242" s="202"/>
      <c r="K242" s="202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152</v>
      </c>
      <c r="AU242" s="211" t="s">
        <v>89</v>
      </c>
      <c r="AV242" s="13" t="s">
        <v>84</v>
      </c>
      <c r="AW242" s="13" t="s">
        <v>33</v>
      </c>
      <c r="AX242" s="13" t="s">
        <v>79</v>
      </c>
      <c r="AY242" s="211" t="s">
        <v>145</v>
      </c>
    </row>
    <row r="243" spans="2:51" s="14" customFormat="1" ht="10.2">
      <c r="B243" s="212"/>
      <c r="C243" s="213"/>
      <c r="D243" s="203" t="s">
        <v>152</v>
      </c>
      <c r="E243" s="214" t="s">
        <v>1</v>
      </c>
      <c r="F243" s="215" t="s">
        <v>1238</v>
      </c>
      <c r="G243" s="213"/>
      <c r="H243" s="216">
        <v>32.027</v>
      </c>
      <c r="I243" s="217"/>
      <c r="J243" s="213"/>
      <c r="K243" s="213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152</v>
      </c>
      <c r="AU243" s="222" t="s">
        <v>89</v>
      </c>
      <c r="AV243" s="14" t="s">
        <v>89</v>
      </c>
      <c r="AW243" s="14" t="s">
        <v>33</v>
      </c>
      <c r="AX243" s="14" t="s">
        <v>79</v>
      </c>
      <c r="AY243" s="222" t="s">
        <v>145</v>
      </c>
    </row>
    <row r="244" spans="2:51" s="15" customFormat="1" ht="10.2">
      <c r="B244" s="223"/>
      <c r="C244" s="224"/>
      <c r="D244" s="203" t="s">
        <v>152</v>
      </c>
      <c r="E244" s="225" t="s">
        <v>1</v>
      </c>
      <c r="F244" s="226" t="s">
        <v>156</v>
      </c>
      <c r="G244" s="224"/>
      <c r="H244" s="227">
        <v>32.027</v>
      </c>
      <c r="I244" s="228"/>
      <c r="J244" s="224"/>
      <c r="K244" s="224"/>
      <c r="L244" s="229"/>
      <c r="M244" s="230"/>
      <c r="N244" s="231"/>
      <c r="O244" s="231"/>
      <c r="P244" s="231"/>
      <c r="Q244" s="231"/>
      <c r="R244" s="231"/>
      <c r="S244" s="231"/>
      <c r="T244" s="232"/>
      <c r="AT244" s="233" t="s">
        <v>152</v>
      </c>
      <c r="AU244" s="233" t="s">
        <v>89</v>
      </c>
      <c r="AV244" s="15" t="s">
        <v>96</v>
      </c>
      <c r="AW244" s="15" t="s">
        <v>33</v>
      </c>
      <c r="AX244" s="15" t="s">
        <v>84</v>
      </c>
      <c r="AY244" s="233" t="s">
        <v>145</v>
      </c>
    </row>
    <row r="245" spans="1:65" s="2" customFormat="1" ht="21.75" customHeight="1">
      <c r="A245" s="34"/>
      <c r="B245" s="35"/>
      <c r="C245" s="234" t="s">
        <v>328</v>
      </c>
      <c r="D245" s="234" t="s">
        <v>247</v>
      </c>
      <c r="E245" s="235" t="s">
        <v>1124</v>
      </c>
      <c r="F245" s="236" t="s">
        <v>1125</v>
      </c>
      <c r="G245" s="237" t="s">
        <v>337</v>
      </c>
      <c r="H245" s="238">
        <v>13.726</v>
      </c>
      <c r="I245" s="239"/>
      <c r="J245" s="240">
        <f>ROUND(I245*H245,2)</f>
        <v>0</v>
      </c>
      <c r="K245" s="241"/>
      <c r="L245" s="242"/>
      <c r="M245" s="243" t="s">
        <v>1</v>
      </c>
      <c r="N245" s="244" t="s">
        <v>44</v>
      </c>
      <c r="O245" s="71"/>
      <c r="P245" s="197">
        <f>O245*H245</f>
        <v>0</v>
      </c>
      <c r="Q245" s="197">
        <v>0.01662</v>
      </c>
      <c r="R245" s="197">
        <f>Q245*H245</f>
        <v>0.22812612000000002</v>
      </c>
      <c r="S245" s="197">
        <v>0</v>
      </c>
      <c r="T245" s="19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203</v>
      </c>
      <c r="AT245" s="199" t="s">
        <v>247</v>
      </c>
      <c r="AU245" s="199" t="s">
        <v>89</v>
      </c>
      <c r="AY245" s="17" t="s">
        <v>145</v>
      </c>
      <c r="BE245" s="200">
        <f>IF(N245="základní",J245,0)</f>
        <v>0</v>
      </c>
      <c r="BF245" s="200">
        <f>IF(N245="snížená",J245,0)</f>
        <v>0</v>
      </c>
      <c r="BG245" s="200">
        <f>IF(N245="zákl. přenesená",J245,0)</f>
        <v>0</v>
      </c>
      <c r="BH245" s="200">
        <f>IF(N245="sníž. přenesená",J245,0)</f>
        <v>0</v>
      </c>
      <c r="BI245" s="200">
        <f>IF(N245="nulová",J245,0)</f>
        <v>0</v>
      </c>
      <c r="BJ245" s="17" t="s">
        <v>84</v>
      </c>
      <c r="BK245" s="200">
        <f>ROUND(I245*H245,2)</f>
        <v>0</v>
      </c>
      <c r="BL245" s="17" t="s">
        <v>96</v>
      </c>
      <c r="BM245" s="199" t="s">
        <v>1126</v>
      </c>
    </row>
    <row r="246" spans="2:51" s="13" customFormat="1" ht="10.2">
      <c r="B246" s="201"/>
      <c r="C246" s="202"/>
      <c r="D246" s="203" t="s">
        <v>152</v>
      </c>
      <c r="E246" s="204" t="s">
        <v>1</v>
      </c>
      <c r="F246" s="205" t="s">
        <v>1122</v>
      </c>
      <c r="G246" s="202"/>
      <c r="H246" s="204" t="s">
        <v>1</v>
      </c>
      <c r="I246" s="206"/>
      <c r="J246" s="202"/>
      <c r="K246" s="202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152</v>
      </c>
      <c r="AU246" s="211" t="s">
        <v>89</v>
      </c>
      <c r="AV246" s="13" t="s">
        <v>84</v>
      </c>
      <c r="AW246" s="13" t="s">
        <v>33</v>
      </c>
      <c r="AX246" s="13" t="s">
        <v>79</v>
      </c>
      <c r="AY246" s="211" t="s">
        <v>145</v>
      </c>
    </row>
    <row r="247" spans="2:51" s="14" customFormat="1" ht="10.2">
      <c r="B247" s="212"/>
      <c r="C247" s="213"/>
      <c r="D247" s="203" t="s">
        <v>152</v>
      </c>
      <c r="E247" s="214" t="s">
        <v>1</v>
      </c>
      <c r="F247" s="215" t="s">
        <v>1239</v>
      </c>
      <c r="G247" s="213"/>
      <c r="H247" s="216">
        <v>13.726</v>
      </c>
      <c r="I247" s="217"/>
      <c r="J247" s="213"/>
      <c r="K247" s="213"/>
      <c r="L247" s="218"/>
      <c r="M247" s="219"/>
      <c r="N247" s="220"/>
      <c r="O247" s="220"/>
      <c r="P247" s="220"/>
      <c r="Q247" s="220"/>
      <c r="R247" s="220"/>
      <c r="S247" s="220"/>
      <c r="T247" s="221"/>
      <c r="AT247" s="222" t="s">
        <v>152</v>
      </c>
      <c r="AU247" s="222" t="s">
        <v>89</v>
      </c>
      <c r="AV247" s="14" t="s">
        <v>89</v>
      </c>
      <c r="AW247" s="14" t="s">
        <v>33</v>
      </c>
      <c r="AX247" s="14" t="s">
        <v>79</v>
      </c>
      <c r="AY247" s="222" t="s">
        <v>145</v>
      </c>
    </row>
    <row r="248" spans="2:51" s="15" customFormat="1" ht="10.2">
      <c r="B248" s="223"/>
      <c r="C248" s="224"/>
      <c r="D248" s="203" t="s">
        <v>152</v>
      </c>
      <c r="E248" s="225" t="s">
        <v>1</v>
      </c>
      <c r="F248" s="226" t="s">
        <v>156</v>
      </c>
      <c r="G248" s="224"/>
      <c r="H248" s="227">
        <v>13.726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AT248" s="233" t="s">
        <v>152</v>
      </c>
      <c r="AU248" s="233" t="s">
        <v>89</v>
      </c>
      <c r="AV248" s="15" t="s">
        <v>96</v>
      </c>
      <c r="AW248" s="15" t="s">
        <v>33</v>
      </c>
      <c r="AX248" s="15" t="s">
        <v>84</v>
      </c>
      <c r="AY248" s="233" t="s">
        <v>145</v>
      </c>
    </row>
    <row r="249" spans="1:65" s="2" customFormat="1" ht="33" customHeight="1">
      <c r="A249" s="34"/>
      <c r="B249" s="35"/>
      <c r="C249" s="187" t="s">
        <v>330</v>
      </c>
      <c r="D249" s="187" t="s">
        <v>147</v>
      </c>
      <c r="E249" s="188" t="s">
        <v>1240</v>
      </c>
      <c r="F249" s="189" t="s">
        <v>1241</v>
      </c>
      <c r="G249" s="190" t="s">
        <v>150</v>
      </c>
      <c r="H249" s="191">
        <v>0.675</v>
      </c>
      <c r="I249" s="192"/>
      <c r="J249" s="193">
        <f>ROUND(I249*H249,2)</f>
        <v>0</v>
      </c>
      <c r="K249" s="194"/>
      <c r="L249" s="39"/>
      <c r="M249" s="195" t="s">
        <v>1</v>
      </c>
      <c r="N249" s="196" t="s">
        <v>44</v>
      </c>
      <c r="O249" s="71"/>
      <c r="P249" s="197">
        <f>O249*H249</f>
        <v>0</v>
      </c>
      <c r="Q249" s="197">
        <v>0</v>
      </c>
      <c r="R249" s="197">
        <f>Q249*H249</f>
        <v>0</v>
      </c>
      <c r="S249" s="197">
        <v>0</v>
      </c>
      <c r="T249" s="19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96</v>
      </c>
      <c r="AT249" s="199" t="s">
        <v>147</v>
      </c>
      <c r="AU249" s="199" t="s">
        <v>89</v>
      </c>
      <c r="AY249" s="17" t="s">
        <v>145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7" t="s">
        <v>84</v>
      </c>
      <c r="BK249" s="200">
        <f>ROUND(I249*H249,2)</f>
        <v>0</v>
      </c>
      <c r="BL249" s="17" t="s">
        <v>96</v>
      </c>
      <c r="BM249" s="199" t="s">
        <v>1242</v>
      </c>
    </row>
    <row r="250" spans="2:51" s="13" customFormat="1" ht="10.2">
      <c r="B250" s="201"/>
      <c r="C250" s="202"/>
      <c r="D250" s="203" t="s">
        <v>152</v>
      </c>
      <c r="E250" s="204" t="s">
        <v>1</v>
      </c>
      <c r="F250" s="205" t="s">
        <v>1140</v>
      </c>
      <c r="G250" s="202"/>
      <c r="H250" s="204" t="s">
        <v>1</v>
      </c>
      <c r="I250" s="206"/>
      <c r="J250" s="202"/>
      <c r="K250" s="202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152</v>
      </c>
      <c r="AU250" s="211" t="s">
        <v>89</v>
      </c>
      <c r="AV250" s="13" t="s">
        <v>84</v>
      </c>
      <c r="AW250" s="13" t="s">
        <v>33</v>
      </c>
      <c r="AX250" s="13" t="s">
        <v>79</v>
      </c>
      <c r="AY250" s="211" t="s">
        <v>145</v>
      </c>
    </row>
    <row r="251" spans="2:51" s="14" customFormat="1" ht="10.2">
      <c r="B251" s="212"/>
      <c r="C251" s="213"/>
      <c r="D251" s="203" t="s">
        <v>152</v>
      </c>
      <c r="E251" s="214" t="s">
        <v>1</v>
      </c>
      <c r="F251" s="215" t="s">
        <v>1243</v>
      </c>
      <c r="G251" s="213"/>
      <c r="H251" s="216">
        <v>0.675</v>
      </c>
      <c r="I251" s="217"/>
      <c r="J251" s="213"/>
      <c r="K251" s="213"/>
      <c r="L251" s="218"/>
      <c r="M251" s="219"/>
      <c r="N251" s="220"/>
      <c r="O251" s="220"/>
      <c r="P251" s="220"/>
      <c r="Q251" s="220"/>
      <c r="R251" s="220"/>
      <c r="S251" s="220"/>
      <c r="T251" s="221"/>
      <c r="AT251" s="222" t="s">
        <v>152</v>
      </c>
      <c r="AU251" s="222" t="s">
        <v>89</v>
      </c>
      <c r="AV251" s="14" t="s">
        <v>89</v>
      </c>
      <c r="AW251" s="14" t="s">
        <v>33</v>
      </c>
      <c r="AX251" s="14" t="s">
        <v>79</v>
      </c>
      <c r="AY251" s="222" t="s">
        <v>145</v>
      </c>
    </row>
    <row r="252" spans="2:51" s="15" customFormat="1" ht="10.2">
      <c r="B252" s="223"/>
      <c r="C252" s="224"/>
      <c r="D252" s="203" t="s">
        <v>152</v>
      </c>
      <c r="E252" s="225" t="s">
        <v>1</v>
      </c>
      <c r="F252" s="226" t="s">
        <v>156</v>
      </c>
      <c r="G252" s="224"/>
      <c r="H252" s="227">
        <v>0.675</v>
      </c>
      <c r="I252" s="228"/>
      <c r="J252" s="224"/>
      <c r="K252" s="224"/>
      <c r="L252" s="229"/>
      <c r="M252" s="230"/>
      <c r="N252" s="231"/>
      <c r="O252" s="231"/>
      <c r="P252" s="231"/>
      <c r="Q252" s="231"/>
      <c r="R252" s="231"/>
      <c r="S252" s="231"/>
      <c r="T252" s="232"/>
      <c r="AT252" s="233" t="s">
        <v>152</v>
      </c>
      <c r="AU252" s="233" t="s">
        <v>89</v>
      </c>
      <c r="AV252" s="15" t="s">
        <v>96</v>
      </c>
      <c r="AW252" s="15" t="s">
        <v>33</v>
      </c>
      <c r="AX252" s="15" t="s">
        <v>84</v>
      </c>
      <c r="AY252" s="233" t="s">
        <v>145</v>
      </c>
    </row>
    <row r="253" spans="1:65" s="2" customFormat="1" ht="24.15" customHeight="1">
      <c r="A253" s="34"/>
      <c r="B253" s="35"/>
      <c r="C253" s="187" t="s">
        <v>334</v>
      </c>
      <c r="D253" s="187" t="s">
        <v>147</v>
      </c>
      <c r="E253" s="188" t="s">
        <v>1244</v>
      </c>
      <c r="F253" s="189" t="s">
        <v>1245</v>
      </c>
      <c r="G253" s="190" t="s">
        <v>688</v>
      </c>
      <c r="H253" s="191">
        <v>3</v>
      </c>
      <c r="I253" s="192"/>
      <c r="J253" s="193">
        <f>ROUND(I253*H253,2)</f>
        <v>0</v>
      </c>
      <c r="K253" s="194"/>
      <c r="L253" s="39"/>
      <c r="M253" s="195" t="s">
        <v>1</v>
      </c>
      <c r="N253" s="196" t="s">
        <v>44</v>
      </c>
      <c r="O253" s="71"/>
      <c r="P253" s="197">
        <f>O253*H253</f>
        <v>0</v>
      </c>
      <c r="Q253" s="197">
        <v>0.41489</v>
      </c>
      <c r="R253" s="197">
        <f>Q253*H253</f>
        <v>1.24467</v>
      </c>
      <c r="S253" s="197">
        <v>0</v>
      </c>
      <c r="T253" s="19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96</v>
      </c>
      <c r="AT253" s="199" t="s">
        <v>147</v>
      </c>
      <c r="AU253" s="199" t="s">
        <v>89</v>
      </c>
      <c r="AY253" s="17" t="s">
        <v>145</v>
      </c>
      <c r="BE253" s="200">
        <f>IF(N253="základní",J253,0)</f>
        <v>0</v>
      </c>
      <c r="BF253" s="200">
        <f>IF(N253="snížená",J253,0)</f>
        <v>0</v>
      </c>
      <c r="BG253" s="200">
        <f>IF(N253="zákl. přenesená",J253,0)</f>
        <v>0</v>
      </c>
      <c r="BH253" s="200">
        <f>IF(N253="sníž. přenesená",J253,0)</f>
        <v>0</v>
      </c>
      <c r="BI253" s="200">
        <f>IF(N253="nulová",J253,0)</f>
        <v>0</v>
      </c>
      <c r="BJ253" s="17" t="s">
        <v>84</v>
      </c>
      <c r="BK253" s="200">
        <f>ROUND(I253*H253,2)</f>
        <v>0</v>
      </c>
      <c r="BL253" s="17" t="s">
        <v>96</v>
      </c>
      <c r="BM253" s="199" t="s">
        <v>1246</v>
      </c>
    </row>
    <row r="254" spans="2:51" s="13" customFormat="1" ht="10.2">
      <c r="B254" s="201"/>
      <c r="C254" s="202"/>
      <c r="D254" s="203" t="s">
        <v>152</v>
      </c>
      <c r="E254" s="204" t="s">
        <v>1</v>
      </c>
      <c r="F254" s="205" t="s">
        <v>1140</v>
      </c>
      <c r="G254" s="202"/>
      <c r="H254" s="204" t="s">
        <v>1</v>
      </c>
      <c r="I254" s="206"/>
      <c r="J254" s="202"/>
      <c r="K254" s="202"/>
      <c r="L254" s="207"/>
      <c r="M254" s="208"/>
      <c r="N254" s="209"/>
      <c r="O254" s="209"/>
      <c r="P254" s="209"/>
      <c r="Q254" s="209"/>
      <c r="R254" s="209"/>
      <c r="S254" s="209"/>
      <c r="T254" s="210"/>
      <c r="AT254" s="211" t="s">
        <v>152</v>
      </c>
      <c r="AU254" s="211" t="s">
        <v>89</v>
      </c>
      <c r="AV254" s="13" t="s">
        <v>84</v>
      </c>
      <c r="AW254" s="13" t="s">
        <v>33</v>
      </c>
      <c r="AX254" s="13" t="s">
        <v>79</v>
      </c>
      <c r="AY254" s="211" t="s">
        <v>145</v>
      </c>
    </row>
    <row r="255" spans="2:51" s="14" customFormat="1" ht="10.2">
      <c r="B255" s="212"/>
      <c r="C255" s="213"/>
      <c r="D255" s="203" t="s">
        <v>152</v>
      </c>
      <c r="E255" s="214" t="s">
        <v>1</v>
      </c>
      <c r="F255" s="215" t="s">
        <v>1247</v>
      </c>
      <c r="G255" s="213"/>
      <c r="H255" s="216">
        <v>3</v>
      </c>
      <c r="I255" s="217"/>
      <c r="J255" s="213"/>
      <c r="K255" s="213"/>
      <c r="L255" s="218"/>
      <c r="M255" s="219"/>
      <c r="N255" s="220"/>
      <c r="O255" s="220"/>
      <c r="P255" s="220"/>
      <c r="Q255" s="220"/>
      <c r="R255" s="220"/>
      <c r="S255" s="220"/>
      <c r="T255" s="221"/>
      <c r="AT255" s="222" t="s">
        <v>152</v>
      </c>
      <c r="AU255" s="222" t="s">
        <v>89</v>
      </c>
      <c r="AV255" s="14" t="s">
        <v>89</v>
      </c>
      <c r="AW255" s="14" t="s">
        <v>33</v>
      </c>
      <c r="AX255" s="14" t="s">
        <v>79</v>
      </c>
      <c r="AY255" s="222" t="s">
        <v>145</v>
      </c>
    </row>
    <row r="256" spans="2:51" s="15" customFormat="1" ht="10.2">
      <c r="B256" s="223"/>
      <c r="C256" s="224"/>
      <c r="D256" s="203" t="s">
        <v>152</v>
      </c>
      <c r="E256" s="225" t="s">
        <v>1</v>
      </c>
      <c r="F256" s="226" t="s">
        <v>156</v>
      </c>
      <c r="G256" s="224"/>
      <c r="H256" s="227">
        <v>3</v>
      </c>
      <c r="I256" s="228"/>
      <c r="J256" s="224"/>
      <c r="K256" s="224"/>
      <c r="L256" s="229"/>
      <c r="M256" s="230"/>
      <c r="N256" s="231"/>
      <c r="O256" s="231"/>
      <c r="P256" s="231"/>
      <c r="Q256" s="231"/>
      <c r="R256" s="231"/>
      <c r="S256" s="231"/>
      <c r="T256" s="232"/>
      <c r="AT256" s="233" t="s">
        <v>152</v>
      </c>
      <c r="AU256" s="233" t="s">
        <v>89</v>
      </c>
      <c r="AV256" s="15" t="s">
        <v>96</v>
      </c>
      <c r="AW256" s="15" t="s">
        <v>33</v>
      </c>
      <c r="AX256" s="15" t="s">
        <v>84</v>
      </c>
      <c r="AY256" s="233" t="s">
        <v>145</v>
      </c>
    </row>
    <row r="257" spans="1:65" s="2" customFormat="1" ht="24.15" customHeight="1">
      <c r="A257" s="34"/>
      <c r="B257" s="35"/>
      <c r="C257" s="234" t="s">
        <v>340</v>
      </c>
      <c r="D257" s="234" t="s">
        <v>247</v>
      </c>
      <c r="E257" s="235" t="s">
        <v>1248</v>
      </c>
      <c r="F257" s="236" t="s">
        <v>1249</v>
      </c>
      <c r="G257" s="237" t="s">
        <v>688</v>
      </c>
      <c r="H257" s="238">
        <v>3</v>
      </c>
      <c r="I257" s="239"/>
      <c r="J257" s="240">
        <f>ROUND(I257*H257,2)</f>
        <v>0</v>
      </c>
      <c r="K257" s="241"/>
      <c r="L257" s="242"/>
      <c r="M257" s="243" t="s">
        <v>1</v>
      </c>
      <c r="N257" s="244" t="s">
        <v>44</v>
      </c>
      <c r="O257" s="71"/>
      <c r="P257" s="197">
        <f>O257*H257</f>
        <v>0</v>
      </c>
      <c r="Q257" s="197">
        <v>1.29</v>
      </c>
      <c r="R257" s="197">
        <f>Q257*H257</f>
        <v>3.87</v>
      </c>
      <c r="S257" s="197">
        <v>0</v>
      </c>
      <c r="T257" s="19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203</v>
      </c>
      <c r="AT257" s="199" t="s">
        <v>247</v>
      </c>
      <c r="AU257" s="199" t="s">
        <v>89</v>
      </c>
      <c r="AY257" s="17" t="s">
        <v>145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7" t="s">
        <v>84</v>
      </c>
      <c r="BK257" s="200">
        <f>ROUND(I257*H257,2)</f>
        <v>0</v>
      </c>
      <c r="BL257" s="17" t="s">
        <v>96</v>
      </c>
      <c r="BM257" s="199" t="s">
        <v>1250</v>
      </c>
    </row>
    <row r="258" spans="2:51" s="14" customFormat="1" ht="10.2">
      <c r="B258" s="212"/>
      <c r="C258" s="213"/>
      <c r="D258" s="203" t="s">
        <v>152</v>
      </c>
      <c r="E258" s="214" t="s">
        <v>1</v>
      </c>
      <c r="F258" s="215" t="s">
        <v>1247</v>
      </c>
      <c r="G258" s="213"/>
      <c r="H258" s="216">
        <v>3</v>
      </c>
      <c r="I258" s="217"/>
      <c r="J258" s="213"/>
      <c r="K258" s="213"/>
      <c r="L258" s="218"/>
      <c r="M258" s="219"/>
      <c r="N258" s="220"/>
      <c r="O258" s="220"/>
      <c r="P258" s="220"/>
      <c r="Q258" s="220"/>
      <c r="R258" s="220"/>
      <c r="S258" s="220"/>
      <c r="T258" s="221"/>
      <c r="AT258" s="222" t="s">
        <v>152</v>
      </c>
      <c r="AU258" s="222" t="s">
        <v>89</v>
      </c>
      <c r="AV258" s="14" t="s">
        <v>89</v>
      </c>
      <c r="AW258" s="14" t="s">
        <v>33</v>
      </c>
      <c r="AX258" s="14" t="s">
        <v>79</v>
      </c>
      <c r="AY258" s="222" t="s">
        <v>145</v>
      </c>
    </row>
    <row r="259" spans="2:51" s="15" customFormat="1" ht="10.2">
      <c r="B259" s="223"/>
      <c r="C259" s="224"/>
      <c r="D259" s="203" t="s">
        <v>152</v>
      </c>
      <c r="E259" s="225" t="s">
        <v>1</v>
      </c>
      <c r="F259" s="226" t="s">
        <v>156</v>
      </c>
      <c r="G259" s="224"/>
      <c r="H259" s="227">
        <v>3</v>
      </c>
      <c r="I259" s="228"/>
      <c r="J259" s="224"/>
      <c r="K259" s="224"/>
      <c r="L259" s="229"/>
      <c r="M259" s="230"/>
      <c r="N259" s="231"/>
      <c r="O259" s="231"/>
      <c r="P259" s="231"/>
      <c r="Q259" s="231"/>
      <c r="R259" s="231"/>
      <c r="S259" s="231"/>
      <c r="T259" s="232"/>
      <c r="AT259" s="233" t="s">
        <v>152</v>
      </c>
      <c r="AU259" s="233" t="s">
        <v>89</v>
      </c>
      <c r="AV259" s="15" t="s">
        <v>96</v>
      </c>
      <c r="AW259" s="15" t="s">
        <v>33</v>
      </c>
      <c r="AX259" s="15" t="s">
        <v>84</v>
      </c>
      <c r="AY259" s="233" t="s">
        <v>145</v>
      </c>
    </row>
    <row r="260" spans="1:65" s="2" customFormat="1" ht="24.15" customHeight="1">
      <c r="A260" s="34"/>
      <c r="B260" s="35"/>
      <c r="C260" s="187" t="s">
        <v>345</v>
      </c>
      <c r="D260" s="187" t="s">
        <v>147</v>
      </c>
      <c r="E260" s="188" t="s">
        <v>1251</v>
      </c>
      <c r="F260" s="189" t="s">
        <v>1252</v>
      </c>
      <c r="G260" s="190" t="s">
        <v>688</v>
      </c>
      <c r="H260" s="191">
        <v>4</v>
      </c>
      <c r="I260" s="192"/>
      <c r="J260" s="193">
        <f>ROUND(I260*H260,2)</f>
        <v>0</v>
      </c>
      <c r="K260" s="194"/>
      <c r="L260" s="39"/>
      <c r="M260" s="195" t="s">
        <v>1</v>
      </c>
      <c r="N260" s="196" t="s">
        <v>44</v>
      </c>
      <c r="O260" s="71"/>
      <c r="P260" s="197">
        <f>O260*H260</f>
        <v>0</v>
      </c>
      <c r="Q260" s="197">
        <v>0.00989</v>
      </c>
      <c r="R260" s="197">
        <f>Q260*H260</f>
        <v>0.03956</v>
      </c>
      <c r="S260" s="197">
        <v>0</v>
      </c>
      <c r="T260" s="19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9" t="s">
        <v>96</v>
      </c>
      <c r="AT260" s="199" t="s">
        <v>147</v>
      </c>
      <c r="AU260" s="199" t="s">
        <v>89</v>
      </c>
      <c r="AY260" s="17" t="s">
        <v>145</v>
      </c>
      <c r="BE260" s="200">
        <f>IF(N260="základní",J260,0)</f>
        <v>0</v>
      </c>
      <c r="BF260" s="200">
        <f>IF(N260="snížená",J260,0)</f>
        <v>0</v>
      </c>
      <c r="BG260" s="200">
        <f>IF(N260="zákl. přenesená",J260,0)</f>
        <v>0</v>
      </c>
      <c r="BH260" s="200">
        <f>IF(N260="sníž. přenesená",J260,0)</f>
        <v>0</v>
      </c>
      <c r="BI260" s="200">
        <f>IF(N260="nulová",J260,0)</f>
        <v>0</v>
      </c>
      <c r="BJ260" s="17" t="s">
        <v>84</v>
      </c>
      <c r="BK260" s="200">
        <f>ROUND(I260*H260,2)</f>
        <v>0</v>
      </c>
      <c r="BL260" s="17" t="s">
        <v>96</v>
      </c>
      <c r="BM260" s="199" t="s">
        <v>1253</v>
      </c>
    </row>
    <row r="261" spans="2:51" s="13" customFormat="1" ht="10.2">
      <c r="B261" s="201"/>
      <c r="C261" s="202"/>
      <c r="D261" s="203" t="s">
        <v>152</v>
      </c>
      <c r="E261" s="204" t="s">
        <v>1</v>
      </c>
      <c r="F261" s="205" t="s">
        <v>1140</v>
      </c>
      <c r="G261" s="202"/>
      <c r="H261" s="204" t="s">
        <v>1</v>
      </c>
      <c r="I261" s="206"/>
      <c r="J261" s="202"/>
      <c r="K261" s="202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152</v>
      </c>
      <c r="AU261" s="211" t="s">
        <v>89</v>
      </c>
      <c r="AV261" s="13" t="s">
        <v>84</v>
      </c>
      <c r="AW261" s="13" t="s">
        <v>33</v>
      </c>
      <c r="AX261" s="13" t="s">
        <v>79</v>
      </c>
      <c r="AY261" s="211" t="s">
        <v>145</v>
      </c>
    </row>
    <row r="262" spans="2:51" s="14" customFormat="1" ht="10.2">
      <c r="B262" s="212"/>
      <c r="C262" s="213"/>
      <c r="D262" s="203" t="s">
        <v>152</v>
      </c>
      <c r="E262" s="214" t="s">
        <v>1</v>
      </c>
      <c r="F262" s="215" t="s">
        <v>1254</v>
      </c>
      <c r="G262" s="213"/>
      <c r="H262" s="216">
        <v>4</v>
      </c>
      <c r="I262" s="217"/>
      <c r="J262" s="213"/>
      <c r="K262" s="213"/>
      <c r="L262" s="218"/>
      <c r="M262" s="219"/>
      <c r="N262" s="220"/>
      <c r="O262" s="220"/>
      <c r="P262" s="220"/>
      <c r="Q262" s="220"/>
      <c r="R262" s="220"/>
      <c r="S262" s="220"/>
      <c r="T262" s="221"/>
      <c r="AT262" s="222" t="s">
        <v>152</v>
      </c>
      <c r="AU262" s="222" t="s">
        <v>89</v>
      </c>
      <c r="AV262" s="14" t="s">
        <v>89</v>
      </c>
      <c r="AW262" s="14" t="s">
        <v>33</v>
      </c>
      <c r="AX262" s="14" t="s">
        <v>79</v>
      </c>
      <c r="AY262" s="222" t="s">
        <v>145</v>
      </c>
    </row>
    <row r="263" spans="2:51" s="15" customFormat="1" ht="10.2">
      <c r="B263" s="223"/>
      <c r="C263" s="224"/>
      <c r="D263" s="203" t="s">
        <v>152</v>
      </c>
      <c r="E263" s="225" t="s">
        <v>1</v>
      </c>
      <c r="F263" s="226" t="s">
        <v>156</v>
      </c>
      <c r="G263" s="224"/>
      <c r="H263" s="227">
        <v>4</v>
      </c>
      <c r="I263" s="228"/>
      <c r="J263" s="224"/>
      <c r="K263" s="224"/>
      <c r="L263" s="229"/>
      <c r="M263" s="230"/>
      <c r="N263" s="231"/>
      <c r="O263" s="231"/>
      <c r="P263" s="231"/>
      <c r="Q263" s="231"/>
      <c r="R263" s="231"/>
      <c r="S263" s="231"/>
      <c r="T263" s="232"/>
      <c r="AT263" s="233" t="s">
        <v>152</v>
      </c>
      <c r="AU263" s="233" t="s">
        <v>89</v>
      </c>
      <c r="AV263" s="15" t="s">
        <v>96</v>
      </c>
      <c r="AW263" s="15" t="s">
        <v>33</v>
      </c>
      <c r="AX263" s="15" t="s">
        <v>84</v>
      </c>
      <c r="AY263" s="233" t="s">
        <v>145</v>
      </c>
    </row>
    <row r="264" spans="1:65" s="2" customFormat="1" ht="16.5" customHeight="1">
      <c r="A264" s="34"/>
      <c r="B264" s="35"/>
      <c r="C264" s="234" t="s">
        <v>350</v>
      </c>
      <c r="D264" s="234" t="s">
        <v>247</v>
      </c>
      <c r="E264" s="235" t="s">
        <v>1142</v>
      </c>
      <c r="F264" s="236" t="s">
        <v>1143</v>
      </c>
      <c r="G264" s="237" t="s">
        <v>688</v>
      </c>
      <c r="H264" s="238">
        <v>4</v>
      </c>
      <c r="I264" s="239"/>
      <c r="J264" s="240">
        <f>ROUND(I264*H264,2)</f>
        <v>0</v>
      </c>
      <c r="K264" s="241"/>
      <c r="L264" s="242"/>
      <c r="M264" s="243" t="s">
        <v>1</v>
      </c>
      <c r="N264" s="244" t="s">
        <v>44</v>
      </c>
      <c r="O264" s="71"/>
      <c r="P264" s="197">
        <f>O264*H264</f>
        <v>0</v>
      </c>
      <c r="Q264" s="197">
        <v>0.262</v>
      </c>
      <c r="R264" s="197">
        <f>Q264*H264</f>
        <v>1.048</v>
      </c>
      <c r="S264" s="197">
        <v>0</v>
      </c>
      <c r="T264" s="19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203</v>
      </c>
      <c r="AT264" s="199" t="s">
        <v>247</v>
      </c>
      <c r="AU264" s="199" t="s">
        <v>89</v>
      </c>
      <c r="AY264" s="17" t="s">
        <v>145</v>
      </c>
      <c r="BE264" s="200">
        <f>IF(N264="základní",J264,0)</f>
        <v>0</v>
      </c>
      <c r="BF264" s="200">
        <f>IF(N264="snížená",J264,0)</f>
        <v>0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17" t="s">
        <v>84</v>
      </c>
      <c r="BK264" s="200">
        <f>ROUND(I264*H264,2)</f>
        <v>0</v>
      </c>
      <c r="BL264" s="17" t="s">
        <v>96</v>
      </c>
      <c r="BM264" s="199" t="s">
        <v>1144</v>
      </c>
    </row>
    <row r="265" spans="2:51" s="13" customFormat="1" ht="10.2">
      <c r="B265" s="201"/>
      <c r="C265" s="202"/>
      <c r="D265" s="203" t="s">
        <v>152</v>
      </c>
      <c r="E265" s="204" t="s">
        <v>1</v>
      </c>
      <c r="F265" s="205" t="s">
        <v>1140</v>
      </c>
      <c r="G265" s="202"/>
      <c r="H265" s="204" t="s">
        <v>1</v>
      </c>
      <c r="I265" s="206"/>
      <c r="J265" s="202"/>
      <c r="K265" s="202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152</v>
      </c>
      <c r="AU265" s="211" t="s">
        <v>89</v>
      </c>
      <c r="AV265" s="13" t="s">
        <v>84</v>
      </c>
      <c r="AW265" s="13" t="s">
        <v>33</v>
      </c>
      <c r="AX265" s="13" t="s">
        <v>79</v>
      </c>
      <c r="AY265" s="211" t="s">
        <v>145</v>
      </c>
    </row>
    <row r="266" spans="2:51" s="14" customFormat="1" ht="10.2">
      <c r="B266" s="212"/>
      <c r="C266" s="213"/>
      <c r="D266" s="203" t="s">
        <v>152</v>
      </c>
      <c r="E266" s="214" t="s">
        <v>1</v>
      </c>
      <c r="F266" s="215" t="s">
        <v>1254</v>
      </c>
      <c r="G266" s="213"/>
      <c r="H266" s="216">
        <v>4</v>
      </c>
      <c r="I266" s="217"/>
      <c r="J266" s="213"/>
      <c r="K266" s="213"/>
      <c r="L266" s="218"/>
      <c r="M266" s="219"/>
      <c r="N266" s="220"/>
      <c r="O266" s="220"/>
      <c r="P266" s="220"/>
      <c r="Q266" s="220"/>
      <c r="R266" s="220"/>
      <c r="S266" s="220"/>
      <c r="T266" s="221"/>
      <c r="AT266" s="222" t="s">
        <v>152</v>
      </c>
      <c r="AU266" s="222" t="s">
        <v>89</v>
      </c>
      <c r="AV266" s="14" t="s">
        <v>89</v>
      </c>
      <c r="AW266" s="14" t="s">
        <v>33</v>
      </c>
      <c r="AX266" s="14" t="s">
        <v>79</v>
      </c>
      <c r="AY266" s="222" t="s">
        <v>145</v>
      </c>
    </row>
    <row r="267" spans="2:51" s="15" customFormat="1" ht="10.2">
      <c r="B267" s="223"/>
      <c r="C267" s="224"/>
      <c r="D267" s="203" t="s">
        <v>152</v>
      </c>
      <c r="E267" s="225" t="s">
        <v>1</v>
      </c>
      <c r="F267" s="226" t="s">
        <v>156</v>
      </c>
      <c r="G267" s="224"/>
      <c r="H267" s="227">
        <v>4</v>
      </c>
      <c r="I267" s="228"/>
      <c r="J267" s="224"/>
      <c r="K267" s="224"/>
      <c r="L267" s="229"/>
      <c r="M267" s="230"/>
      <c r="N267" s="231"/>
      <c r="O267" s="231"/>
      <c r="P267" s="231"/>
      <c r="Q267" s="231"/>
      <c r="R267" s="231"/>
      <c r="S267" s="231"/>
      <c r="T267" s="232"/>
      <c r="AT267" s="233" t="s">
        <v>152</v>
      </c>
      <c r="AU267" s="233" t="s">
        <v>89</v>
      </c>
      <c r="AV267" s="15" t="s">
        <v>96</v>
      </c>
      <c r="AW267" s="15" t="s">
        <v>33</v>
      </c>
      <c r="AX267" s="15" t="s">
        <v>84</v>
      </c>
      <c r="AY267" s="233" t="s">
        <v>145</v>
      </c>
    </row>
    <row r="268" spans="1:65" s="2" customFormat="1" ht="24.15" customHeight="1">
      <c r="A268" s="34"/>
      <c r="B268" s="35"/>
      <c r="C268" s="187" t="s">
        <v>355</v>
      </c>
      <c r="D268" s="187" t="s">
        <v>147</v>
      </c>
      <c r="E268" s="188" t="s">
        <v>1255</v>
      </c>
      <c r="F268" s="189" t="s">
        <v>1256</v>
      </c>
      <c r="G268" s="190" t="s">
        <v>688</v>
      </c>
      <c r="H268" s="191">
        <v>3</v>
      </c>
      <c r="I268" s="192"/>
      <c r="J268" s="193">
        <f>ROUND(I268*H268,2)</f>
        <v>0</v>
      </c>
      <c r="K268" s="194"/>
      <c r="L268" s="39"/>
      <c r="M268" s="195" t="s">
        <v>1</v>
      </c>
      <c r="N268" s="196" t="s">
        <v>44</v>
      </c>
      <c r="O268" s="71"/>
      <c r="P268" s="197">
        <f>O268*H268</f>
        <v>0</v>
      </c>
      <c r="Q268" s="197">
        <v>0.01218</v>
      </c>
      <c r="R268" s="197">
        <f>Q268*H268</f>
        <v>0.03654</v>
      </c>
      <c r="S268" s="197">
        <v>0</v>
      </c>
      <c r="T268" s="19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9" t="s">
        <v>96</v>
      </c>
      <c r="AT268" s="199" t="s">
        <v>147</v>
      </c>
      <c r="AU268" s="199" t="s">
        <v>89</v>
      </c>
      <c r="AY268" s="17" t="s">
        <v>145</v>
      </c>
      <c r="BE268" s="200">
        <f>IF(N268="základní",J268,0)</f>
        <v>0</v>
      </c>
      <c r="BF268" s="200">
        <f>IF(N268="snížená",J268,0)</f>
        <v>0</v>
      </c>
      <c r="BG268" s="200">
        <f>IF(N268="zákl. přenesená",J268,0)</f>
        <v>0</v>
      </c>
      <c r="BH268" s="200">
        <f>IF(N268="sníž. přenesená",J268,0)</f>
        <v>0</v>
      </c>
      <c r="BI268" s="200">
        <f>IF(N268="nulová",J268,0)</f>
        <v>0</v>
      </c>
      <c r="BJ268" s="17" t="s">
        <v>84</v>
      </c>
      <c r="BK268" s="200">
        <f>ROUND(I268*H268,2)</f>
        <v>0</v>
      </c>
      <c r="BL268" s="17" t="s">
        <v>96</v>
      </c>
      <c r="BM268" s="199" t="s">
        <v>1257</v>
      </c>
    </row>
    <row r="269" spans="2:51" s="13" customFormat="1" ht="10.2">
      <c r="B269" s="201"/>
      <c r="C269" s="202"/>
      <c r="D269" s="203" t="s">
        <v>152</v>
      </c>
      <c r="E269" s="204" t="s">
        <v>1</v>
      </c>
      <c r="F269" s="205" t="s">
        <v>1140</v>
      </c>
      <c r="G269" s="202"/>
      <c r="H269" s="204" t="s">
        <v>1</v>
      </c>
      <c r="I269" s="206"/>
      <c r="J269" s="202"/>
      <c r="K269" s="202"/>
      <c r="L269" s="207"/>
      <c r="M269" s="208"/>
      <c r="N269" s="209"/>
      <c r="O269" s="209"/>
      <c r="P269" s="209"/>
      <c r="Q269" s="209"/>
      <c r="R269" s="209"/>
      <c r="S269" s="209"/>
      <c r="T269" s="210"/>
      <c r="AT269" s="211" t="s">
        <v>152</v>
      </c>
      <c r="AU269" s="211" t="s">
        <v>89</v>
      </c>
      <c r="AV269" s="13" t="s">
        <v>84</v>
      </c>
      <c r="AW269" s="13" t="s">
        <v>33</v>
      </c>
      <c r="AX269" s="13" t="s">
        <v>79</v>
      </c>
      <c r="AY269" s="211" t="s">
        <v>145</v>
      </c>
    </row>
    <row r="270" spans="2:51" s="14" customFormat="1" ht="10.2">
      <c r="B270" s="212"/>
      <c r="C270" s="213"/>
      <c r="D270" s="203" t="s">
        <v>152</v>
      </c>
      <c r="E270" s="214" t="s">
        <v>1</v>
      </c>
      <c r="F270" s="215" t="s">
        <v>1247</v>
      </c>
      <c r="G270" s="213"/>
      <c r="H270" s="216">
        <v>3</v>
      </c>
      <c r="I270" s="217"/>
      <c r="J270" s="213"/>
      <c r="K270" s="213"/>
      <c r="L270" s="218"/>
      <c r="M270" s="219"/>
      <c r="N270" s="220"/>
      <c r="O270" s="220"/>
      <c r="P270" s="220"/>
      <c r="Q270" s="220"/>
      <c r="R270" s="220"/>
      <c r="S270" s="220"/>
      <c r="T270" s="221"/>
      <c r="AT270" s="222" t="s">
        <v>152</v>
      </c>
      <c r="AU270" s="222" t="s">
        <v>89</v>
      </c>
      <c r="AV270" s="14" t="s">
        <v>89</v>
      </c>
      <c r="AW270" s="14" t="s">
        <v>33</v>
      </c>
      <c r="AX270" s="14" t="s">
        <v>79</v>
      </c>
      <c r="AY270" s="222" t="s">
        <v>145</v>
      </c>
    </row>
    <row r="271" spans="2:51" s="15" customFormat="1" ht="10.2">
      <c r="B271" s="223"/>
      <c r="C271" s="224"/>
      <c r="D271" s="203" t="s">
        <v>152</v>
      </c>
      <c r="E271" s="225" t="s">
        <v>1</v>
      </c>
      <c r="F271" s="226" t="s">
        <v>156</v>
      </c>
      <c r="G271" s="224"/>
      <c r="H271" s="227">
        <v>3</v>
      </c>
      <c r="I271" s="228"/>
      <c r="J271" s="224"/>
      <c r="K271" s="224"/>
      <c r="L271" s="229"/>
      <c r="M271" s="230"/>
      <c r="N271" s="231"/>
      <c r="O271" s="231"/>
      <c r="P271" s="231"/>
      <c r="Q271" s="231"/>
      <c r="R271" s="231"/>
      <c r="S271" s="231"/>
      <c r="T271" s="232"/>
      <c r="AT271" s="233" t="s">
        <v>152</v>
      </c>
      <c r="AU271" s="233" t="s">
        <v>89</v>
      </c>
      <c r="AV271" s="15" t="s">
        <v>96</v>
      </c>
      <c r="AW271" s="15" t="s">
        <v>33</v>
      </c>
      <c r="AX271" s="15" t="s">
        <v>84</v>
      </c>
      <c r="AY271" s="233" t="s">
        <v>145</v>
      </c>
    </row>
    <row r="272" spans="1:65" s="2" customFormat="1" ht="24.15" customHeight="1">
      <c r="A272" s="34"/>
      <c r="B272" s="35"/>
      <c r="C272" s="234" t="s">
        <v>360</v>
      </c>
      <c r="D272" s="234" t="s">
        <v>247</v>
      </c>
      <c r="E272" s="235" t="s">
        <v>1150</v>
      </c>
      <c r="F272" s="236" t="s">
        <v>1151</v>
      </c>
      <c r="G272" s="237" t="s">
        <v>688</v>
      </c>
      <c r="H272" s="238">
        <v>3</v>
      </c>
      <c r="I272" s="239"/>
      <c r="J272" s="240">
        <f>ROUND(I272*H272,2)</f>
        <v>0</v>
      </c>
      <c r="K272" s="241"/>
      <c r="L272" s="242"/>
      <c r="M272" s="243" t="s">
        <v>1</v>
      </c>
      <c r="N272" s="244" t="s">
        <v>44</v>
      </c>
      <c r="O272" s="71"/>
      <c r="P272" s="197">
        <f>O272*H272</f>
        <v>0</v>
      </c>
      <c r="Q272" s="197">
        <v>0.585</v>
      </c>
      <c r="R272" s="197">
        <f>Q272*H272</f>
        <v>1.755</v>
      </c>
      <c r="S272" s="197">
        <v>0</v>
      </c>
      <c r="T272" s="19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9" t="s">
        <v>203</v>
      </c>
      <c r="AT272" s="199" t="s">
        <v>247</v>
      </c>
      <c r="AU272" s="199" t="s">
        <v>89</v>
      </c>
      <c r="AY272" s="17" t="s">
        <v>145</v>
      </c>
      <c r="BE272" s="200">
        <f>IF(N272="základní",J272,0)</f>
        <v>0</v>
      </c>
      <c r="BF272" s="200">
        <f>IF(N272="snížená",J272,0)</f>
        <v>0</v>
      </c>
      <c r="BG272" s="200">
        <f>IF(N272="zákl. přenesená",J272,0)</f>
        <v>0</v>
      </c>
      <c r="BH272" s="200">
        <f>IF(N272="sníž. přenesená",J272,0)</f>
        <v>0</v>
      </c>
      <c r="BI272" s="200">
        <f>IF(N272="nulová",J272,0)</f>
        <v>0</v>
      </c>
      <c r="BJ272" s="17" t="s">
        <v>84</v>
      </c>
      <c r="BK272" s="200">
        <f>ROUND(I272*H272,2)</f>
        <v>0</v>
      </c>
      <c r="BL272" s="17" t="s">
        <v>96</v>
      </c>
      <c r="BM272" s="199" t="s">
        <v>1152</v>
      </c>
    </row>
    <row r="273" spans="2:51" s="13" customFormat="1" ht="10.2">
      <c r="B273" s="201"/>
      <c r="C273" s="202"/>
      <c r="D273" s="203" t="s">
        <v>152</v>
      </c>
      <c r="E273" s="204" t="s">
        <v>1</v>
      </c>
      <c r="F273" s="205" t="s">
        <v>1140</v>
      </c>
      <c r="G273" s="202"/>
      <c r="H273" s="204" t="s">
        <v>1</v>
      </c>
      <c r="I273" s="206"/>
      <c r="J273" s="202"/>
      <c r="K273" s="202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152</v>
      </c>
      <c r="AU273" s="211" t="s">
        <v>89</v>
      </c>
      <c r="AV273" s="13" t="s">
        <v>84</v>
      </c>
      <c r="AW273" s="13" t="s">
        <v>33</v>
      </c>
      <c r="AX273" s="13" t="s">
        <v>79</v>
      </c>
      <c r="AY273" s="211" t="s">
        <v>145</v>
      </c>
    </row>
    <row r="274" spans="2:51" s="14" customFormat="1" ht="10.2">
      <c r="B274" s="212"/>
      <c r="C274" s="213"/>
      <c r="D274" s="203" t="s">
        <v>152</v>
      </c>
      <c r="E274" s="214" t="s">
        <v>1</v>
      </c>
      <c r="F274" s="215" t="s">
        <v>1247</v>
      </c>
      <c r="G274" s="213"/>
      <c r="H274" s="216">
        <v>3</v>
      </c>
      <c r="I274" s="217"/>
      <c r="J274" s="213"/>
      <c r="K274" s="213"/>
      <c r="L274" s="218"/>
      <c r="M274" s="219"/>
      <c r="N274" s="220"/>
      <c r="O274" s="220"/>
      <c r="P274" s="220"/>
      <c r="Q274" s="220"/>
      <c r="R274" s="220"/>
      <c r="S274" s="220"/>
      <c r="T274" s="221"/>
      <c r="AT274" s="222" t="s">
        <v>152</v>
      </c>
      <c r="AU274" s="222" t="s">
        <v>89</v>
      </c>
      <c r="AV274" s="14" t="s">
        <v>89</v>
      </c>
      <c r="AW274" s="14" t="s">
        <v>33</v>
      </c>
      <c r="AX274" s="14" t="s">
        <v>79</v>
      </c>
      <c r="AY274" s="222" t="s">
        <v>145</v>
      </c>
    </row>
    <row r="275" spans="2:51" s="15" customFormat="1" ht="10.2">
      <c r="B275" s="223"/>
      <c r="C275" s="224"/>
      <c r="D275" s="203" t="s">
        <v>152</v>
      </c>
      <c r="E275" s="225" t="s">
        <v>1</v>
      </c>
      <c r="F275" s="226" t="s">
        <v>156</v>
      </c>
      <c r="G275" s="224"/>
      <c r="H275" s="227">
        <v>3</v>
      </c>
      <c r="I275" s="228"/>
      <c r="J275" s="224"/>
      <c r="K275" s="224"/>
      <c r="L275" s="229"/>
      <c r="M275" s="230"/>
      <c r="N275" s="231"/>
      <c r="O275" s="231"/>
      <c r="P275" s="231"/>
      <c r="Q275" s="231"/>
      <c r="R275" s="231"/>
      <c r="S275" s="231"/>
      <c r="T275" s="232"/>
      <c r="AT275" s="233" t="s">
        <v>152</v>
      </c>
      <c r="AU275" s="233" t="s">
        <v>89</v>
      </c>
      <c r="AV275" s="15" t="s">
        <v>96</v>
      </c>
      <c r="AW275" s="15" t="s">
        <v>33</v>
      </c>
      <c r="AX275" s="15" t="s">
        <v>84</v>
      </c>
      <c r="AY275" s="233" t="s">
        <v>145</v>
      </c>
    </row>
    <row r="276" spans="1:65" s="2" customFormat="1" ht="24.15" customHeight="1">
      <c r="A276" s="34"/>
      <c r="B276" s="35"/>
      <c r="C276" s="187" t="s">
        <v>365</v>
      </c>
      <c r="D276" s="187" t="s">
        <v>147</v>
      </c>
      <c r="E276" s="188" t="s">
        <v>866</v>
      </c>
      <c r="F276" s="189" t="s">
        <v>1258</v>
      </c>
      <c r="G276" s="190" t="s">
        <v>688</v>
      </c>
      <c r="H276" s="191">
        <v>5</v>
      </c>
      <c r="I276" s="192"/>
      <c r="J276" s="193">
        <f>ROUND(I276*H276,2)</f>
        <v>0</v>
      </c>
      <c r="K276" s="194"/>
      <c r="L276" s="39"/>
      <c r="M276" s="195" t="s">
        <v>1</v>
      </c>
      <c r="N276" s="196" t="s">
        <v>44</v>
      </c>
      <c r="O276" s="71"/>
      <c r="P276" s="197">
        <f>O276*H276</f>
        <v>0</v>
      </c>
      <c r="Q276" s="197">
        <v>0.08742</v>
      </c>
      <c r="R276" s="197">
        <f>Q276*H276</f>
        <v>0.4371</v>
      </c>
      <c r="S276" s="197">
        <v>0</v>
      </c>
      <c r="T276" s="19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96</v>
      </c>
      <c r="AT276" s="199" t="s">
        <v>147</v>
      </c>
      <c r="AU276" s="199" t="s">
        <v>89</v>
      </c>
      <c r="AY276" s="17" t="s">
        <v>145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7" t="s">
        <v>84</v>
      </c>
      <c r="BK276" s="200">
        <f>ROUND(I276*H276,2)</f>
        <v>0</v>
      </c>
      <c r="BL276" s="17" t="s">
        <v>96</v>
      </c>
      <c r="BM276" s="199" t="s">
        <v>1259</v>
      </c>
    </row>
    <row r="277" spans="2:51" s="13" customFormat="1" ht="10.2">
      <c r="B277" s="201"/>
      <c r="C277" s="202"/>
      <c r="D277" s="203" t="s">
        <v>152</v>
      </c>
      <c r="E277" s="204" t="s">
        <v>1</v>
      </c>
      <c r="F277" s="205" t="s">
        <v>1140</v>
      </c>
      <c r="G277" s="202"/>
      <c r="H277" s="204" t="s">
        <v>1</v>
      </c>
      <c r="I277" s="206"/>
      <c r="J277" s="202"/>
      <c r="K277" s="202"/>
      <c r="L277" s="207"/>
      <c r="M277" s="208"/>
      <c r="N277" s="209"/>
      <c r="O277" s="209"/>
      <c r="P277" s="209"/>
      <c r="Q277" s="209"/>
      <c r="R277" s="209"/>
      <c r="S277" s="209"/>
      <c r="T277" s="210"/>
      <c r="AT277" s="211" t="s">
        <v>152</v>
      </c>
      <c r="AU277" s="211" t="s">
        <v>89</v>
      </c>
      <c r="AV277" s="13" t="s">
        <v>84</v>
      </c>
      <c r="AW277" s="13" t="s">
        <v>33</v>
      </c>
      <c r="AX277" s="13" t="s">
        <v>79</v>
      </c>
      <c r="AY277" s="211" t="s">
        <v>145</v>
      </c>
    </row>
    <row r="278" spans="2:51" s="14" customFormat="1" ht="10.2">
      <c r="B278" s="212"/>
      <c r="C278" s="213"/>
      <c r="D278" s="203" t="s">
        <v>152</v>
      </c>
      <c r="E278" s="214" t="s">
        <v>1</v>
      </c>
      <c r="F278" s="215" t="s">
        <v>1260</v>
      </c>
      <c r="G278" s="213"/>
      <c r="H278" s="216">
        <v>5</v>
      </c>
      <c r="I278" s="217"/>
      <c r="J278" s="213"/>
      <c r="K278" s="213"/>
      <c r="L278" s="218"/>
      <c r="M278" s="219"/>
      <c r="N278" s="220"/>
      <c r="O278" s="220"/>
      <c r="P278" s="220"/>
      <c r="Q278" s="220"/>
      <c r="R278" s="220"/>
      <c r="S278" s="220"/>
      <c r="T278" s="221"/>
      <c r="AT278" s="222" t="s">
        <v>152</v>
      </c>
      <c r="AU278" s="222" t="s">
        <v>89</v>
      </c>
      <c r="AV278" s="14" t="s">
        <v>89</v>
      </c>
      <c r="AW278" s="14" t="s">
        <v>33</v>
      </c>
      <c r="AX278" s="14" t="s">
        <v>79</v>
      </c>
      <c r="AY278" s="222" t="s">
        <v>145</v>
      </c>
    </row>
    <row r="279" spans="2:51" s="15" customFormat="1" ht="10.2">
      <c r="B279" s="223"/>
      <c r="C279" s="224"/>
      <c r="D279" s="203" t="s">
        <v>152</v>
      </c>
      <c r="E279" s="225" t="s">
        <v>1</v>
      </c>
      <c r="F279" s="226" t="s">
        <v>156</v>
      </c>
      <c r="G279" s="224"/>
      <c r="H279" s="227">
        <v>5</v>
      </c>
      <c r="I279" s="228"/>
      <c r="J279" s="224"/>
      <c r="K279" s="224"/>
      <c r="L279" s="229"/>
      <c r="M279" s="230"/>
      <c r="N279" s="231"/>
      <c r="O279" s="231"/>
      <c r="P279" s="231"/>
      <c r="Q279" s="231"/>
      <c r="R279" s="231"/>
      <c r="S279" s="231"/>
      <c r="T279" s="232"/>
      <c r="AT279" s="233" t="s">
        <v>152</v>
      </c>
      <c r="AU279" s="233" t="s">
        <v>89</v>
      </c>
      <c r="AV279" s="15" t="s">
        <v>96</v>
      </c>
      <c r="AW279" s="15" t="s">
        <v>33</v>
      </c>
      <c r="AX279" s="15" t="s">
        <v>84</v>
      </c>
      <c r="AY279" s="233" t="s">
        <v>145</v>
      </c>
    </row>
    <row r="280" spans="1:65" s="2" customFormat="1" ht="24.15" customHeight="1">
      <c r="A280" s="34"/>
      <c r="B280" s="35"/>
      <c r="C280" s="234" t="s">
        <v>370</v>
      </c>
      <c r="D280" s="234" t="s">
        <v>247</v>
      </c>
      <c r="E280" s="235" t="s">
        <v>1153</v>
      </c>
      <c r="F280" s="236" t="s">
        <v>1261</v>
      </c>
      <c r="G280" s="237" t="s">
        <v>688</v>
      </c>
      <c r="H280" s="238">
        <v>1</v>
      </c>
      <c r="I280" s="239"/>
      <c r="J280" s="240">
        <f>ROUND(I280*H280,2)</f>
        <v>0</v>
      </c>
      <c r="K280" s="241"/>
      <c r="L280" s="242"/>
      <c r="M280" s="243" t="s">
        <v>1</v>
      </c>
      <c r="N280" s="244" t="s">
        <v>44</v>
      </c>
      <c r="O280" s="71"/>
      <c r="P280" s="197">
        <f>O280*H280</f>
        <v>0</v>
      </c>
      <c r="Q280" s="197">
        <v>0.04</v>
      </c>
      <c r="R280" s="197">
        <f>Q280*H280</f>
        <v>0.04</v>
      </c>
      <c r="S280" s="197">
        <v>0</v>
      </c>
      <c r="T280" s="19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9" t="s">
        <v>203</v>
      </c>
      <c r="AT280" s="199" t="s">
        <v>247</v>
      </c>
      <c r="AU280" s="199" t="s">
        <v>89</v>
      </c>
      <c r="AY280" s="17" t="s">
        <v>145</v>
      </c>
      <c r="BE280" s="200">
        <f>IF(N280="základní",J280,0)</f>
        <v>0</v>
      </c>
      <c r="BF280" s="200">
        <f>IF(N280="snížená",J280,0)</f>
        <v>0</v>
      </c>
      <c r="BG280" s="200">
        <f>IF(N280="zákl. přenesená",J280,0)</f>
        <v>0</v>
      </c>
      <c r="BH280" s="200">
        <f>IF(N280="sníž. přenesená",J280,0)</f>
        <v>0</v>
      </c>
      <c r="BI280" s="200">
        <f>IF(N280="nulová",J280,0)</f>
        <v>0</v>
      </c>
      <c r="BJ280" s="17" t="s">
        <v>84</v>
      </c>
      <c r="BK280" s="200">
        <f>ROUND(I280*H280,2)</f>
        <v>0</v>
      </c>
      <c r="BL280" s="17" t="s">
        <v>96</v>
      </c>
      <c r="BM280" s="199" t="s">
        <v>1155</v>
      </c>
    </row>
    <row r="281" spans="2:51" s="13" customFormat="1" ht="10.2">
      <c r="B281" s="201"/>
      <c r="C281" s="202"/>
      <c r="D281" s="203" t="s">
        <v>152</v>
      </c>
      <c r="E281" s="204" t="s">
        <v>1</v>
      </c>
      <c r="F281" s="205" t="s">
        <v>1140</v>
      </c>
      <c r="G281" s="202"/>
      <c r="H281" s="204" t="s">
        <v>1</v>
      </c>
      <c r="I281" s="206"/>
      <c r="J281" s="202"/>
      <c r="K281" s="202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152</v>
      </c>
      <c r="AU281" s="211" t="s">
        <v>89</v>
      </c>
      <c r="AV281" s="13" t="s">
        <v>84</v>
      </c>
      <c r="AW281" s="13" t="s">
        <v>33</v>
      </c>
      <c r="AX281" s="13" t="s">
        <v>79</v>
      </c>
      <c r="AY281" s="211" t="s">
        <v>145</v>
      </c>
    </row>
    <row r="282" spans="2:51" s="14" customFormat="1" ht="10.2">
      <c r="B282" s="212"/>
      <c r="C282" s="213"/>
      <c r="D282" s="203" t="s">
        <v>152</v>
      </c>
      <c r="E282" s="214" t="s">
        <v>1</v>
      </c>
      <c r="F282" s="215" t="s">
        <v>1262</v>
      </c>
      <c r="G282" s="213"/>
      <c r="H282" s="216">
        <v>1</v>
      </c>
      <c r="I282" s="217"/>
      <c r="J282" s="213"/>
      <c r="K282" s="213"/>
      <c r="L282" s="218"/>
      <c r="M282" s="219"/>
      <c r="N282" s="220"/>
      <c r="O282" s="220"/>
      <c r="P282" s="220"/>
      <c r="Q282" s="220"/>
      <c r="R282" s="220"/>
      <c r="S282" s="220"/>
      <c r="T282" s="221"/>
      <c r="AT282" s="222" t="s">
        <v>152</v>
      </c>
      <c r="AU282" s="222" t="s">
        <v>89</v>
      </c>
      <c r="AV282" s="14" t="s">
        <v>89</v>
      </c>
      <c r="AW282" s="14" t="s">
        <v>33</v>
      </c>
      <c r="AX282" s="14" t="s">
        <v>79</v>
      </c>
      <c r="AY282" s="222" t="s">
        <v>145</v>
      </c>
    </row>
    <row r="283" spans="2:51" s="15" customFormat="1" ht="10.2">
      <c r="B283" s="223"/>
      <c r="C283" s="224"/>
      <c r="D283" s="203" t="s">
        <v>152</v>
      </c>
      <c r="E283" s="225" t="s">
        <v>1</v>
      </c>
      <c r="F283" s="226" t="s">
        <v>156</v>
      </c>
      <c r="G283" s="224"/>
      <c r="H283" s="227">
        <v>1</v>
      </c>
      <c r="I283" s="228"/>
      <c r="J283" s="224"/>
      <c r="K283" s="224"/>
      <c r="L283" s="229"/>
      <c r="M283" s="230"/>
      <c r="N283" s="231"/>
      <c r="O283" s="231"/>
      <c r="P283" s="231"/>
      <c r="Q283" s="231"/>
      <c r="R283" s="231"/>
      <c r="S283" s="231"/>
      <c r="T283" s="232"/>
      <c r="AT283" s="233" t="s">
        <v>152</v>
      </c>
      <c r="AU283" s="233" t="s">
        <v>89</v>
      </c>
      <c r="AV283" s="15" t="s">
        <v>96</v>
      </c>
      <c r="AW283" s="15" t="s">
        <v>33</v>
      </c>
      <c r="AX283" s="15" t="s">
        <v>84</v>
      </c>
      <c r="AY283" s="233" t="s">
        <v>145</v>
      </c>
    </row>
    <row r="284" spans="1:65" s="2" customFormat="1" ht="24.15" customHeight="1">
      <c r="A284" s="34"/>
      <c r="B284" s="35"/>
      <c r="C284" s="234" t="s">
        <v>375</v>
      </c>
      <c r="D284" s="234" t="s">
        <v>247</v>
      </c>
      <c r="E284" s="235" t="s">
        <v>1263</v>
      </c>
      <c r="F284" s="236" t="s">
        <v>1264</v>
      </c>
      <c r="G284" s="237" t="s">
        <v>688</v>
      </c>
      <c r="H284" s="238">
        <v>2</v>
      </c>
      <c r="I284" s="239"/>
      <c r="J284" s="240">
        <f>ROUND(I284*H284,2)</f>
        <v>0</v>
      </c>
      <c r="K284" s="241"/>
      <c r="L284" s="242"/>
      <c r="M284" s="243" t="s">
        <v>1</v>
      </c>
      <c r="N284" s="244" t="s">
        <v>44</v>
      </c>
      <c r="O284" s="71"/>
      <c r="P284" s="197">
        <f>O284*H284</f>
        <v>0</v>
      </c>
      <c r="Q284" s="197">
        <v>0.051</v>
      </c>
      <c r="R284" s="197">
        <f>Q284*H284</f>
        <v>0.102</v>
      </c>
      <c r="S284" s="197">
        <v>0</v>
      </c>
      <c r="T284" s="19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9" t="s">
        <v>203</v>
      </c>
      <c r="AT284" s="199" t="s">
        <v>247</v>
      </c>
      <c r="AU284" s="199" t="s">
        <v>89</v>
      </c>
      <c r="AY284" s="17" t="s">
        <v>145</v>
      </c>
      <c r="BE284" s="200">
        <f>IF(N284="základní",J284,0)</f>
        <v>0</v>
      </c>
      <c r="BF284" s="200">
        <f>IF(N284="snížená",J284,0)</f>
        <v>0</v>
      </c>
      <c r="BG284" s="200">
        <f>IF(N284="zákl. přenesená",J284,0)</f>
        <v>0</v>
      </c>
      <c r="BH284" s="200">
        <f>IF(N284="sníž. přenesená",J284,0)</f>
        <v>0</v>
      </c>
      <c r="BI284" s="200">
        <f>IF(N284="nulová",J284,0)</f>
        <v>0</v>
      </c>
      <c r="BJ284" s="17" t="s">
        <v>84</v>
      </c>
      <c r="BK284" s="200">
        <f>ROUND(I284*H284,2)</f>
        <v>0</v>
      </c>
      <c r="BL284" s="17" t="s">
        <v>96</v>
      </c>
      <c r="BM284" s="199" t="s">
        <v>1265</v>
      </c>
    </row>
    <row r="285" spans="2:51" s="13" customFormat="1" ht="10.2">
      <c r="B285" s="201"/>
      <c r="C285" s="202"/>
      <c r="D285" s="203" t="s">
        <v>152</v>
      </c>
      <c r="E285" s="204" t="s">
        <v>1</v>
      </c>
      <c r="F285" s="205" t="s">
        <v>1140</v>
      </c>
      <c r="G285" s="202"/>
      <c r="H285" s="204" t="s">
        <v>1</v>
      </c>
      <c r="I285" s="206"/>
      <c r="J285" s="202"/>
      <c r="K285" s="202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152</v>
      </c>
      <c r="AU285" s="211" t="s">
        <v>89</v>
      </c>
      <c r="AV285" s="13" t="s">
        <v>84</v>
      </c>
      <c r="AW285" s="13" t="s">
        <v>33</v>
      </c>
      <c r="AX285" s="13" t="s">
        <v>79</v>
      </c>
      <c r="AY285" s="211" t="s">
        <v>145</v>
      </c>
    </row>
    <row r="286" spans="2:51" s="14" customFormat="1" ht="10.2">
      <c r="B286" s="212"/>
      <c r="C286" s="213"/>
      <c r="D286" s="203" t="s">
        <v>152</v>
      </c>
      <c r="E286" s="214" t="s">
        <v>1</v>
      </c>
      <c r="F286" s="215" t="s">
        <v>1266</v>
      </c>
      <c r="G286" s="213"/>
      <c r="H286" s="216">
        <v>2</v>
      </c>
      <c r="I286" s="217"/>
      <c r="J286" s="213"/>
      <c r="K286" s="213"/>
      <c r="L286" s="218"/>
      <c r="M286" s="219"/>
      <c r="N286" s="220"/>
      <c r="O286" s="220"/>
      <c r="P286" s="220"/>
      <c r="Q286" s="220"/>
      <c r="R286" s="220"/>
      <c r="S286" s="220"/>
      <c r="T286" s="221"/>
      <c r="AT286" s="222" t="s">
        <v>152</v>
      </c>
      <c r="AU286" s="222" t="s">
        <v>89</v>
      </c>
      <c r="AV286" s="14" t="s">
        <v>89</v>
      </c>
      <c r="AW286" s="14" t="s">
        <v>33</v>
      </c>
      <c r="AX286" s="14" t="s">
        <v>79</v>
      </c>
      <c r="AY286" s="222" t="s">
        <v>145</v>
      </c>
    </row>
    <row r="287" spans="2:51" s="15" customFormat="1" ht="10.2">
      <c r="B287" s="223"/>
      <c r="C287" s="224"/>
      <c r="D287" s="203" t="s">
        <v>152</v>
      </c>
      <c r="E287" s="225" t="s">
        <v>1</v>
      </c>
      <c r="F287" s="226" t="s">
        <v>156</v>
      </c>
      <c r="G287" s="224"/>
      <c r="H287" s="227">
        <v>2</v>
      </c>
      <c r="I287" s="228"/>
      <c r="J287" s="224"/>
      <c r="K287" s="224"/>
      <c r="L287" s="229"/>
      <c r="M287" s="230"/>
      <c r="N287" s="231"/>
      <c r="O287" s="231"/>
      <c r="P287" s="231"/>
      <c r="Q287" s="231"/>
      <c r="R287" s="231"/>
      <c r="S287" s="231"/>
      <c r="T287" s="232"/>
      <c r="AT287" s="233" t="s">
        <v>152</v>
      </c>
      <c r="AU287" s="233" t="s">
        <v>89</v>
      </c>
      <c r="AV287" s="15" t="s">
        <v>96</v>
      </c>
      <c r="AW287" s="15" t="s">
        <v>33</v>
      </c>
      <c r="AX287" s="15" t="s">
        <v>84</v>
      </c>
      <c r="AY287" s="233" t="s">
        <v>145</v>
      </c>
    </row>
    <row r="288" spans="1:65" s="2" customFormat="1" ht="24.15" customHeight="1">
      <c r="A288" s="34"/>
      <c r="B288" s="35"/>
      <c r="C288" s="234" t="s">
        <v>378</v>
      </c>
      <c r="D288" s="234" t="s">
        <v>247</v>
      </c>
      <c r="E288" s="235" t="s">
        <v>1267</v>
      </c>
      <c r="F288" s="236" t="s">
        <v>1268</v>
      </c>
      <c r="G288" s="237" t="s">
        <v>688</v>
      </c>
      <c r="H288" s="238">
        <v>2</v>
      </c>
      <c r="I288" s="239"/>
      <c r="J288" s="240">
        <f>ROUND(I288*H288,2)</f>
        <v>0</v>
      </c>
      <c r="K288" s="241"/>
      <c r="L288" s="242"/>
      <c r="M288" s="243" t="s">
        <v>1</v>
      </c>
      <c r="N288" s="244" t="s">
        <v>44</v>
      </c>
      <c r="O288" s="71"/>
      <c r="P288" s="197">
        <f>O288*H288</f>
        <v>0</v>
      </c>
      <c r="Q288" s="197">
        <v>0.068</v>
      </c>
      <c r="R288" s="197">
        <f>Q288*H288</f>
        <v>0.136</v>
      </c>
      <c r="S288" s="197">
        <v>0</v>
      </c>
      <c r="T288" s="19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9" t="s">
        <v>203</v>
      </c>
      <c r="AT288" s="199" t="s">
        <v>247</v>
      </c>
      <c r="AU288" s="199" t="s">
        <v>89</v>
      </c>
      <c r="AY288" s="17" t="s">
        <v>145</v>
      </c>
      <c r="BE288" s="200">
        <f>IF(N288="základní",J288,0)</f>
        <v>0</v>
      </c>
      <c r="BF288" s="200">
        <f>IF(N288="snížená",J288,0)</f>
        <v>0</v>
      </c>
      <c r="BG288" s="200">
        <f>IF(N288="zákl. přenesená",J288,0)</f>
        <v>0</v>
      </c>
      <c r="BH288" s="200">
        <f>IF(N288="sníž. přenesená",J288,0)</f>
        <v>0</v>
      </c>
      <c r="BI288" s="200">
        <f>IF(N288="nulová",J288,0)</f>
        <v>0</v>
      </c>
      <c r="BJ288" s="17" t="s">
        <v>84</v>
      </c>
      <c r="BK288" s="200">
        <f>ROUND(I288*H288,2)</f>
        <v>0</v>
      </c>
      <c r="BL288" s="17" t="s">
        <v>96</v>
      </c>
      <c r="BM288" s="199" t="s">
        <v>1269</v>
      </c>
    </row>
    <row r="289" spans="2:51" s="13" customFormat="1" ht="10.2">
      <c r="B289" s="201"/>
      <c r="C289" s="202"/>
      <c r="D289" s="203" t="s">
        <v>152</v>
      </c>
      <c r="E289" s="204" t="s">
        <v>1</v>
      </c>
      <c r="F289" s="205" t="s">
        <v>1140</v>
      </c>
      <c r="G289" s="202"/>
      <c r="H289" s="204" t="s">
        <v>1</v>
      </c>
      <c r="I289" s="206"/>
      <c r="J289" s="202"/>
      <c r="K289" s="202"/>
      <c r="L289" s="207"/>
      <c r="M289" s="208"/>
      <c r="N289" s="209"/>
      <c r="O289" s="209"/>
      <c r="P289" s="209"/>
      <c r="Q289" s="209"/>
      <c r="R289" s="209"/>
      <c r="S289" s="209"/>
      <c r="T289" s="210"/>
      <c r="AT289" s="211" t="s">
        <v>152</v>
      </c>
      <c r="AU289" s="211" t="s">
        <v>89</v>
      </c>
      <c r="AV289" s="13" t="s">
        <v>84</v>
      </c>
      <c r="AW289" s="13" t="s">
        <v>33</v>
      </c>
      <c r="AX289" s="13" t="s">
        <v>79</v>
      </c>
      <c r="AY289" s="211" t="s">
        <v>145</v>
      </c>
    </row>
    <row r="290" spans="2:51" s="14" customFormat="1" ht="10.2">
      <c r="B290" s="212"/>
      <c r="C290" s="213"/>
      <c r="D290" s="203" t="s">
        <v>152</v>
      </c>
      <c r="E290" s="214" t="s">
        <v>1</v>
      </c>
      <c r="F290" s="215" t="s">
        <v>1266</v>
      </c>
      <c r="G290" s="213"/>
      <c r="H290" s="216">
        <v>2</v>
      </c>
      <c r="I290" s="217"/>
      <c r="J290" s="213"/>
      <c r="K290" s="213"/>
      <c r="L290" s="218"/>
      <c r="M290" s="219"/>
      <c r="N290" s="220"/>
      <c r="O290" s="220"/>
      <c r="P290" s="220"/>
      <c r="Q290" s="220"/>
      <c r="R290" s="220"/>
      <c r="S290" s="220"/>
      <c r="T290" s="221"/>
      <c r="AT290" s="222" t="s">
        <v>152</v>
      </c>
      <c r="AU290" s="222" t="s">
        <v>89</v>
      </c>
      <c r="AV290" s="14" t="s">
        <v>89</v>
      </c>
      <c r="AW290" s="14" t="s">
        <v>33</v>
      </c>
      <c r="AX290" s="14" t="s">
        <v>79</v>
      </c>
      <c r="AY290" s="222" t="s">
        <v>145</v>
      </c>
    </row>
    <row r="291" spans="2:51" s="15" customFormat="1" ht="10.2">
      <c r="B291" s="223"/>
      <c r="C291" s="224"/>
      <c r="D291" s="203" t="s">
        <v>152</v>
      </c>
      <c r="E291" s="225" t="s">
        <v>1</v>
      </c>
      <c r="F291" s="226" t="s">
        <v>156</v>
      </c>
      <c r="G291" s="224"/>
      <c r="H291" s="227">
        <v>2</v>
      </c>
      <c r="I291" s="228"/>
      <c r="J291" s="224"/>
      <c r="K291" s="224"/>
      <c r="L291" s="229"/>
      <c r="M291" s="230"/>
      <c r="N291" s="231"/>
      <c r="O291" s="231"/>
      <c r="P291" s="231"/>
      <c r="Q291" s="231"/>
      <c r="R291" s="231"/>
      <c r="S291" s="231"/>
      <c r="T291" s="232"/>
      <c r="AT291" s="233" t="s">
        <v>152</v>
      </c>
      <c r="AU291" s="233" t="s">
        <v>89</v>
      </c>
      <c r="AV291" s="15" t="s">
        <v>96</v>
      </c>
      <c r="AW291" s="15" t="s">
        <v>33</v>
      </c>
      <c r="AX291" s="15" t="s">
        <v>84</v>
      </c>
      <c r="AY291" s="233" t="s">
        <v>145</v>
      </c>
    </row>
    <row r="292" spans="1:65" s="2" customFormat="1" ht="37.8" customHeight="1">
      <c r="A292" s="34"/>
      <c r="B292" s="35"/>
      <c r="C292" s="187" t="s">
        <v>380</v>
      </c>
      <c r="D292" s="187" t="s">
        <v>147</v>
      </c>
      <c r="E292" s="188" t="s">
        <v>1156</v>
      </c>
      <c r="F292" s="189" t="s">
        <v>1157</v>
      </c>
      <c r="G292" s="190" t="s">
        <v>688</v>
      </c>
      <c r="H292" s="191">
        <v>3</v>
      </c>
      <c r="I292" s="192"/>
      <c r="J292" s="193">
        <f>ROUND(I292*H292,2)</f>
        <v>0</v>
      </c>
      <c r="K292" s="194"/>
      <c r="L292" s="39"/>
      <c r="M292" s="195" t="s">
        <v>1</v>
      </c>
      <c r="N292" s="196" t="s">
        <v>44</v>
      </c>
      <c r="O292" s="71"/>
      <c r="P292" s="197">
        <f>O292*H292</f>
        <v>0</v>
      </c>
      <c r="Q292" s="197">
        <v>0.09</v>
      </c>
      <c r="R292" s="197">
        <f>Q292*H292</f>
        <v>0.27</v>
      </c>
      <c r="S292" s="197">
        <v>0</v>
      </c>
      <c r="T292" s="19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9" t="s">
        <v>96</v>
      </c>
      <c r="AT292" s="199" t="s">
        <v>147</v>
      </c>
      <c r="AU292" s="199" t="s">
        <v>89</v>
      </c>
      <c r="AY292" s="17" t="s">
        <v>145</v>
      </c>
      <c r="BE292" s="200">
        <f>IF(N292="základní",J292,0)</f>
        <v>0</v>
      </c>
      <c r="BF292" s="200">
        <f>IF(N292="snížená",J292,0)</f>
        <v>0</v>
      </c>
      <c r="BG292" s="200">
        <f>IF(N292="zákl. přenesená",J292,0)</f>
        <v>0</v>
      </c>
      <c r="BH292" s="200">
        <f>IF(N292="sníž. přenesená",J292,0)</f>
        <v>0</v>
      </c>
      <c r="BI292" s="200">
        <f>IF(N292="nulová",J292,0)</f>
        <v>0</v>
      </c>
      <c r="BJ292" s="17" t="s">
        <v>84</v>
      </c>
      <c r="BK292" s="200">
        <f>ROUND(I292*H292,2)</f>
        <v>0</v>
      </c>
      <c r="BL292" s="17" t="s">
        <v>96</v>
      </c>
      <c r="BM292" s="199" t="s">
        <v>1158</v>
      </c>
    </row>
    <row r="293" spans="2:51" s="14" customFormat="1" ht="10.2">
      <c r="B293" s="212"/>
      <c r="C293" s="213"/>
      <c r="D293" s="203" t="s">
        <v>152</v>
      </c>
      <c r="E293" s="214" t="s">
        <v>1</v>
      </c>
      <c r="F293" s="215" t="s">
        <v>1270</v>
      </c>
      <c r="G293" s="213"/>
      <c r="H293" s="216">
        <v>3</v>
      </c>
      <c r="I293" s="217"/>
      <c r="J293" s="213"/>
      <c r="K293" s="213"/>
      <c r="L293" s="218"/>
      <c r="M293" s="219"/>
      <c r="N293" s="220"/>
      <c r="O293" s="220"/>
      <c r="P293" s="220"/>
      <c r="Q293" s="220"/>
      <c r="R293" s="220"/>
      <c r="S293" s="220"/>
      <c r="T293" s="221"/>
      <c r="AT293" s="222" t="s">
        <v>152</v>
      </c>
      <c r="AU293" s="222" t="s">
        <v>89</v>
      </c>
      <c r="AV293" s="14" t="s">
        <v>89</v>
      </c>
      <c r="AW293" s="14" t="s">
        <v>33</v>
      </c>
      <c r="AX293" s="14" t="s">
        <v>79</v>
      </c>
      <c r="AY293" s="222" t="s">
        <v>145</v>
      </c>
    </row>
    <row r="294" spans="2:51" s="15" customFormat="1" ht="10.2">
      <c r="B294" s="223"/>
      <c r="C294" s="224"/>
      <c r="D294" s="203" t="s">
        <v>152</v>
      </c>
      <c r="E294" s="225" t="s">
        <v>1</v>
      </c>
      <c r="F294" s="226" t="s">
        <v>156</v>
      </c>
      <c r="G294" s="224"/>
      <c r="H294" s="227">
        <v>3</v>
      </c>
      <c r="I294" s="228"/>
      <c r="J294" s="224"/>
      <c r="K294" s="224"/>
      <c r="L294" s="229"/>
      <c r="M294" s="230"/>
      <c r="N294" s="231"/>
      <c r="O294" s="231"/>
      <c r="P294" s="231"/>
      <c r="Q294" s="231"/>
      <c r="R294" s="231"/>
      <c r="S294" s="231"/>
      <c r="T294" s="232"/>
      <c r="AT294" s="233" t="s">
        <v>152</v>
      </c>
      <c r="AU294" s="233" t="s">
        <v>89</v>
      </c>
      <c r="AV294" s="15" t="s">
        <v>96</v>
      </c>
      <c r="AW294" s="15" t="s">
        <v>33</v>
      </c>
      <c r="AX294" s="15" t="s">
        <v>84</v>
      </c>
      <c r="AY294" s="233" t="s">
        <v>145</v>
      </c>
    </row>
    <row r="295" spans="1:65" s="2" customFormat="1" ht="21.75" customHeight="1">
      <c r="A295" s="34"/>
      <c r="B295" s="35"/>
      <c r="C295" s="234" t="s">
        <v>383</v>
      </c>
      <c r="D295" s="234" t="s">
        <v>247</v>
      </c>
      <c r="E295" s="235" t="s">
        <v>1160</v>
      </c>
      <c r="F295" s="236" t="s">
        <v>1161</v>
      </c>
      <c r="G295" s="237" t="s">
        <v>688</v>
      </c>
      <c r="H295" s="238">
        <v>3</v>
      </c>
      <c r="I295" s="239"/>
      <c r="J295" s="240">
        <f>ROUND(I295*H295,2)</f>
        <v>0</v>
      </c>
      <c r="K295" s="241"/>
      <c r="L295" s="242"/>
      <c r="M295" s="243" t="s">
        <v>1</v>
      </c>
      <c r="N295" s="244" t="s">
        <v>44</v>
      </c>
      <c r="O295" s="71"/>
      <c r="P295" s="197">
        <f>O295*H295</f>
        <v>0</v>
      </c>
      <c r="Q295" s="197">
        <v>0.196</v>
      </c>
      <c r="R295" s="197">
        <f>Q295*H295</f>
        <v>0.5880000000000001</v>
      </c>
      <c r="S295" s="197">
        <v>0</v>
      </c>
      <c r="T295" s="19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9" t="s">
        <v>203</v>
      </c>
      <c r="AT295" s="199" t="s">
        <v>247</v>
      </c>
      <c r="AU295" s="199" t="s">
        <v>89</v>
      </c>
      <c r="AY295" s="17" t="s">
        <v>145</v>
      </c>
      <c r="BE295" s="200">
        <f>IF(N295="základní",J295,0)</f>
        <v>0</v>
      </c>
      <c r="BF295" s="200">
        <f>IF(N295="snížená",J295,0)</f>
        <v>0</v>
      </c>
      <c r="BG295" s="200">
        <f>IF(N295="zákl. přenesená",J295,0)</f>
        <v>0</v>
      </c>
      <c r="BH295" s="200">
        <f>IF(N295="sníž. přenesená",J295,0)</f>
        <v>0</v>
      </c>
      <c r="BI295" s="200">
        <f>IF(N295="nulová",J295,0)</f>
        <v>0</v>
      </c>
      <c r="BJ295" s="17" t="s">
        <v>84</v>
      </c>
      <c r="BK295" s="200">
        <f>ROUND(I295*H295,2)</f>
        <v>0</v>
      </c>
      <c r="BL295" s="17" t="s">
        <v>96</v>
      </c>
      <c r="BM295" s="199" t="s">
        <v>1162</v>
      </c>
    </row>
    <row r="296" spans="1:65" s="2" customFormat="1" ht="21.75" customHeight="1">
      <c r="A296" s="34"/>
      <c r="B296" s="35"/>
      <c r="C296" s="187" t="s">
        <v>386</v>
      </c>
      <c r="D296" s="187" t="s">
        <v>147</v>
      </c>
      <c r="E296" s="188" t="s">
        <v>1163</v>
      </c>
      <c r="F296" s="189" t="s">
        <v>1164</v>
      </c>
      <c r="G296" s="190" t="s">
        <v>928</v>
      </c>
      <c r="H296" s="191">
        <v>1</v>
      </c>
      <c r="I296" s="192"/>
      <c r="J296" s="193">
        <f>ROUND(I296*H296,2)</f>
        <v>0</v>
      </c>
      <c r="K296" s="194"/>
      <c r="L296" s="39"/>
      <c r="M296" s="195" t="s">
        <v>1</v>
      </c>
      <c r="N296" s="196" t="s">
        <v>44</v>
      </c>
      <c r="O296" s="71"/>
      <c r="P296" s="197">
        <f>O296*H296</f>
        <v>0</v>
      </c>
      <c r="Q296" s="197">
        <v>0</v>
      </c>
      <c r="R296" s="197">
        <f>Q296*H296</f>
        <v>0</v>
      </c>
      <c r="S296" s="197">
        <v>0</v>
      </c>
      <c r="T296" s="19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9" t="s">
        <v>434</v>
      </c>
      <c r="AT296" s="199" t="s">
        <v>147</v>
      </c>
      <c r="AU296" s="199" t="s">
        <v>89</v>
      </c>
      <c r="AY296" s="17" t="s">
        <v>145</v>
      </c>
      <c r="BE296" s="200">
        <f>IF(N296="základní",J296,0)</f>
        <v>0</v>
      </c>
      <c r="BF296" s="200">
        <f>IF(N296="snížená",J296,0)</f>
        <v>0</v>
      </c>
      <c r="BG296" s="200">
        <f>IF(N296="zákl. přenesená",J296,0)</f>
        <v>0</v>
      </c>
      <c r="BH296" s="200">
        <f>IF(N296="sníž. přenesená",J296,0)</f>
        <v>0</v>
      </c>
      <c r="BI296" s="200">
        <f>IF(N296="nulová",J296,0)</f>
        <v>0</v>
      </c>
      <c r="BJ296" s="17" t="s">
        <v>84</v>
      </c>
      <c r="BK296" s="200">
        <f>ROUND(I296*H296,2)</f>
        <v>0</v>
      </c>
      <c r="BL296" s="17" t="s">
        <v>434</v>
      </c>
      <c r="BM296" s="199" t="s">
        <v>1165</v>
      </c>
    </row>
    <row r="297" spans="2:51" s="14" customFormat="1" ht="10.2">
      <c r="B297" s="212"/>
      <c r="C297" s="213"/>
      <c r="D297" s="203" t="s">
        <v>152</v>
      </c>
      <c r="E297" s="214" t="s">
        <v>1</v>
      </c>
      <c r="F297" s="215" t="s">
        <v>1166</v>
      </c>
      <c r="G297" s="213"/>
      <c r="H297" s="216">
        <v>1</v>
      </c>
      <c r="I297" s="217"/>
      <c r="J297" s="213"/>
      <c r="K297" s="213"/>
      <c r="L297" s="218"/>
      <c r="M297" s="219"/>
      <c r="N297" s="220"/>
      <c r="O297" s="220"/>
      <c r="P297" s="220"/>
      <c r="Q297" s="220"/>
      <c r="R297" s="220"/>
      <c r="S297" s="220"/>
      <c r="T297" s="221"/>
      <c r="AT297" s="222" t="s">
        <v>152</v>
      </c>
      <c r="AU297" s="222" t="s">
        <v>89</v>
      </c>
      <c r="AV297" s="14" t="s">
        <v>89</v>
      </c>
      <c r="AW297" s="14" t="s">
        <v>33</v>
      </c>
      <c r="AX297" s="14" t="s">
        <v>79</v>
      </c>
      <c r="AY297" s="222" t="s">
        <v>145</v>
      </c>
    </row>
    <row r="298" spans="2:51" s="15" customFormat="1" ht="10.2">
      <c r="B298" s="223"/>
      <c r="C298" s="224"/>
      <c r="D298" s="203" t="s">
        <v>152</v>
      </c>
      <c r="E298" s="225" t="s">
        <v>1</v>
      </c>
      <c r="F298" s="226" t="s">
        <v>156</v>
      </c>
      <c r="G298" s="224"/>
      <c r="H298" s="227">
        <v>1</v>
      </c>
      <c r="I298" s="228"/>
      <c r="J298" s="224"/>
      <c r="K298" s="224"/>
      <c r="L298" s="229"/>
      <c r="M298" s="230"/>
      <c r="N298" s="231"/>
      <c r="O298" s="231"/>
      <c r="P298" s="231"/>
      <c r="Q298" s="231"/>
      <c r="R298" s="231"/>
      <c r="S298" s="231"/>
      <c r="T298" s="232"/>
      <c r="AT298" s="233" t="s">
        <v>152</v>
      </c>
      <c r="AU298" s="233" t="s">
        <v>89</v>
      </c>
      <c r="AV298" s="15" t="s">
        <v>96</v>
      </c>
      <c r="AW298" s="15" t="s">
        <v>33</v>
      </c>
      <c r="AX298" s="15" t="s">
        <v>84</v>
      </c>
      <c r="AY298" s="233" t="s">
        <v>145</v>
      </c>
    </row>
    <row r="299" spans="1:65" s="2" customFormat="1" ht="21.75" customHeight="1">
      <c r="A299" s="34"/>
      <c r="B299" s="35"/>
      <c r="C299" s="187" t="s">
        <v>389</v>
      </c>
      <c r="D299" s="187" t="s">
        <v>147</v>
      </c>
      <c r="E299" s="188" t="s">
        <v>1167</v>
      </c>
      <c r="F299" s="189" t="s">
        <v>1168</v>
      </c>
      <c r="G299" s="190" t="s">
        <v>337</v>
      </c>
      <c r="H299" s="191">
        <v>45.3</v>
      </c>
      <c r="I299" s="192"/>
      <c r="J299" s="193">
        <f>ROUND(I299*H299,2)</f>
        <v>0</v>
      </c>
      <c r="K299" s="194"/>
      <c r="L299" s="39"/>
      <c r="M299" s="195" t="s">
        <v>1</v>
      </c>
      <c r="N299" s="196" t="s">
        <v>44</v>
      </c>
      <c r="O299" s="71"/>
      <c r="P299" s="197">
        <f>O299*H299</f>
        <v>0</v>
      </c>
      <c r="Q299" s="197">
        <v>0</v>
      </c>
      <c r="R299" s="197">
        <f>Q299*H299</f>
        <v>0</v>
      </c>
      <c r="S299" s="197">
        <v>0</v>
      </c>
      <c r="T299" s="198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9" t="s">
        <v>434</v>
      </c>
      <c r="AT299" s="199" t="s">
        <v>147</v>
      </c>
      <c r="AU299" s="199" t="s">
        <v>89</v>
      </c>
      <c r="AY299" s="17" t="s">
        <v>145</v>
      </c>
      <c r="BE299" s="200">
        <f>IF(N299="základní",J299,0)</f>
        <v>0</v>
      </c>
      <c r="BF299" s="200">
        <f>IF(N299="snížená",J299,0)</f>
        <v>0</v>
      </c>
      <c r="BG299" s="200">
        <f>IF(N299="zákl. přenesená",J299,0)</f>
        <v>0</v>
      </c>
      <c r="BH299" s="200">
        <f>IF(N299="sníž. přenesená",J299,0)</f>
        <v>0</v>
      </c>
      <c r="BI299" s="200">
        <f>IF(N299="nulová",J299,0)</f>
        <v>0</v>
      </c>
      <c r="BJ299" s="17" t="s">
        <v>84</v>
      </c>
      <c r="BK299" s="200">
        <f>ROUND(I299*H299,2)</f>
        <v>0</v>
      </c>
      <c r="BL299" s="17" t="s">
        <v>434</v>
      </c>
      <c r="BM299" s="199" t="s">
        <v>1169</v>
      </c>
    </row>
    <row r="300" spans="2:51" s="14" customFormat="1" ht="10.2">
      <c r="B300" s="212"/>
      <c r="C300" s="213"/>
      <c r="D300" s="203" t="s">
        <v>152</v>
      </c>
      <c r="E300" s="214" t="s">
        <v>1</v>
      </c>
      <c r="F300" s="215" t="s">
        <v>1271</v>
      </c>
      <c r="G300" s="213"/>
      <c r="H300" s="216">
        <v>45.3</v>
      </c>
      <c r="I300" s="217"/>
      <c r="J300" s="213"/>
      <c r="K300" s="213"/>
      <c r="L300" s="218"/>
      <c r="M300" s="219"/>
      <c r="N300" s="220"/>
      <c r="O300" s="220"/>
      <c r="P300" s="220"/>
      <c r="Q300" s="220"/>
      <c r="R300" s="220"/>
      <c r="S300" s="220"/>
      <c r="T300" s="221"/>
      <c r="AT300" s="222" t="s">
        <v>152</v>
      </c>
      <c r="AU300" s="222" t="s">
        <v>89</v>
      </c>
      <c r="AV300" s="14" t="s">
        <v>89</v>
      </c>
      <c r="AW300" s="14" t="s">
        <v>33</v>
      </c>
      <c r="AX300" s="14" t="s">
        <v>79</v>
      </c>
      <c r="AY300" s="222" t="s">
        <v>145</v>
      </c>
    </row>
    <row r="301" spans="2:51" s="15" customFormat="1" ht="10.2">
      <c r="B301" s="223"/>
      <c r="C301" s="224"/>
      <c r="D301" s="203" t="s">
        <v>152</v>
      </c>
      <c r="E301" s="225" t="s">
        <v>1</v>
      </c>
      <c r="F301" s="226" t="s">
        <v>156</v>
      </c>
      <c r="G301" s="224"/>
      <c r="H301" s="227">
        <v>45.3</v>
      </c>
      <c r="I301" s="228"/>
      <c r="J301" s="224"/>
      <c r="K301" s="224"/>
      <c r="L301" s="229"/>
      <c r="M301" s="230"/>
      <c r="N301" s="231"/>
      <c r="O301" s="231"/>
      <c r="P301" s="231"/>
      <c r="Q301" s="231"/>
      <c r="R301" s="231"/>
      <c r="S301" s="231"/>
      <c r="T301" s="232"/>
      <c r="AT301" s="233" t="s">
        <v>152</v>
      </c>
      <c r="AU301" s="233" t="s">
        <v>89</v>
      </c>
      <c r="AV301" s="15" t="s">
        <v>96</v>
      </c>
      <c r="AW301" s="15" t="s">
        <v>33</v>
      </c>
      <c r="AX301" s="15" t="s">
        <v>84</v>
      </c>
      <c r="AY301" s="233" t="s">
        <v>145</v>
      </c>
    </row>
    <row r="302" spans="1:65" s="2" customFormat="1" ht="24.15" customHeight="1">
      <c r="A302" s="34"/>
      <c r="B302" s="35"/>
      <c r="C302" s="187" t="s">
        <v>392</v>
      </c>
      <c r="D302" s="187" t="s">
        <v>147</v>
      </c>
      <c r="E302" s="188" t="s">
        <v>937</v>
      </c>
      <c r="F302" s="189" t="s">
        <v>938</v>
      </c>
      <c r="G302" s="190" t="s">
        <v>237</v>
      </c>
      <c r="H302" s="191">
        <v>10.328</v>
      </c>
      <c r="I302" s="192"/>
      <c r="J302" s="193">
        <f>ROUND(I302*H302,2)</f>
        <v>0</v>
      </c>
      <c r="K302" s="194"/>
      <c r="L302" s="39"/>
      <c r="M302" s="195" t="s">
        <v>1</v>
      </c>
      <c r="N302" s="196" t="s">
        <v>44</v>
      </c>
      <c r="O302" s="71"/>
      <c r="P302" s="197">
        <f>O302*H302</f>
        <v>0</v>
      </c>
      <c r="Q302" s="197">
        <v>0</v>
      </c>
      <c r="R302" s="197">
        <f>Q302*H302</f>
        <v>0</v>
      </c>
      <c r="S302" s="197">
        <v>0</v>
      </c>
      <c r="T302" s="198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9" t="s">
        <v>96</v>
      </c>
      <c r="AT302" s="199" t="s">
        <v>147</v>
      </c>
      <c r="AU302" s="199" t="s">
        <v>89</v>
      </c>
      <c r="AY302" s="17" t="s">
        <v>145</v>
      </c>
      <c r="BE302" s="200">
        <f>IF(N302="základní",J302,0)</f>
        <v>0</v>
      </c>
      <c r="BF302" s="200">
        <f>IF(N302="snížená",J302,0)</f>
        <v>0</v>
      </c>
      <c r="BG302" s="200">
        <f>IF(N302="zákl. přenesená",J302,0)</f>
        <v>0</v>
      </c>
      <c r="BH302" s="200">
        <f>IF(N302="sníž. přenesená",J302,0)</f>
        <v>0</v>
      </c>
      <c r="BI302" s="200">
        <f>IF(N302="nulová",J302,0)</f>
        <v>0</v>
      </c>
      <c r="BJ302" s="17" t="s">
        <v>84</v>
      </c>
      <c r="BK302" s="200">
        <f>ROUND(I302*H302,2)</f>
        <v>0</v>
      </c>
      <c r="BL302" s="17" t="s">
        <v>96</v>
      </c>
      <c r="BM302" s="199" t="s">
        <v>1171</v>
      </c>
    </row>
    <row r="303" spans="2:63" s="12" customFormat="1" ht="22.8" customHeight="1">
      <c r="B303" s="171"/>
      <c r="C303" s="172"/>
      <c r="D303" s="173" t="s">
        <v>78</v>
      </c>
      <c r="E303" s="185" t="s">
        <v>208</v>
      </c>
      <c r="F303" s="185" t="s">
        <v>955</v>
      </c>
      <c r="G303" s="172"/>
      <c r="H303" s="172"/>
      <c r="I303" s="175"/>
      <c r="J303" s="186">
        <f>BK303</f>
        <v>0</v>
      </c>
      <c r="K303" s="172"/>
      <c r="L303" s="177"/>
      <c r="M303" s="178"/>
      <c r="N303" s="179"/>
      <c r="O303" s="179"/>
      <c r="P303" s="180">
        <f>SUM(P304:P311)</f>
        <v>0</v>
      </c>
      <c r="Q303" s="179"/>
      <c r="R303" s="180">
        <f>SUM(R304:R311)</f>
        <v>0</v>
      </c>
      <c r="S303" s="179"/>
      <c r="T303" s="181">
        <f>SUM(T304:T311)</f>
        <v>0</v>
      </c>
      <c r="AR303" s="182" t="s">
        <v>84</v>
      </c>
      <c r="AT303" s="183" t="s">
        <v>78</v>
      </c>
      <c r="AU303" s="183" t="s">
        <v>84</v>
      </c>
      <c r="AY303" s="182" t="s">
        <v>145</v>
      </c>
      <c r="BK303" s="184">
        <f>SUM(BK304:BK311)</f>
        <v>0</v>
      </c>
    </row>
    <row r="304" spans="1:65" s="2" customFormat="1" ht="24.15" customHeight="1">
      <c r="A304" s="34"/>
      <c r="B304" s="35"/>
      <c r="C304" s="187" t="s">
        <v>394</v>
      </c>
      <c r="D304" s="187" t="s">
        <v>147</v>
      </c>
      <c r="E304" s="188" t="s">
        <v>1272</v>
      </c>
      <c r="F304" s="189" t="s">
        <v>1273</v>
      </c>
      <c r="G304" s="190" t="s">
        <v>337</v>
      </c>
      <c r="H304" s="191">
        <v>8</v>
      </c>
      <c r="I304" s="192"/>
      <c r="J304" s="193">
        <f>ROUND(I304*H304,2)</f>
        <v>0</v>
      </c>
      <c r="K304" s="194"/>
      <c r="L304" s="39"/>
      <c r="M304" s="195" t="s">
        <v>1</v>
      </c>
      <c r="N304" s="196" t="s">
        <v>44</v>
      </c>
      <c r="O304" s="71"/>
      <c r="P304" s="197">
        <f>O304*H304</f>
        <v>0</v>
      </c>
      <c r="Q304" s="197">
        <v>0</v>
      </c>
      <c r="R304" s="197">
        <f>Q304*H304</f>
        <v>0</v>
      </c>
      <c r="S304" s="197">
        <v>0</v>
      </c>
      <c r="T304" s="19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9" t="s">
        <v>96</v>
      </c>
      <c r="AT304" s="199" t="s">
        <v>147</v>
      </c>
      <c r="AU304" s="199" t="s">
        <v>89</v>
      </c>
      <c r="AY304" s="17" t="s">
        <v>145</v>
      </c>
      <c r="BE304" s="200">
        <f>IF(N304="základní",J304,0)</f>
        <v>0</v>
      </c>
      <c r="BF304" s="200">
        <f>IF(N304="snížená",J304,0)</f>
        <v>0</v>
      </c>
      <c r="BG304" s="200">
        <f>IF(N304="zákl. přenesená",J304,0)</f>
        <v>0</v>
      </c>
      <c r="BH304" s="200">
        <f>IF(N304="sníž. přenesená",J304,0)</f>
        <v>0</v>
      </c>
      <c r="BI304" s="200">
        <f>IF(N304="nulová",J304,0)</f>
        <v>0</v>
      </c>
      <c r="BJ304" s="17" t="s">
        <v>84</v>
      </c>
      <c r="BK304" s="200">
        <f>ROUND(I304*H304,2)</f>
        <v>0</v>
      </c>
      <c r="BL304" s="17" t="s">
        <v>96</v>
      </c>
      <c r="BM304" s="199" t="s">
        <v>1274</v>
      </c>
    </row>
    <row r="305" spans="2:51" s="14" customFormat="1" ht="10.2">
      <c r="B305" s="212"/>
      <c r="C305" s="213"/>
      <c r="D305" s="203" t="s">
        <v>152</v>
      </c>
      <c r="E305" s="214" t="s">
        <v>1</v>
      </c>
      <c r="F305" s="215" t="s">
        <v>1275</v>
      </c>
      <c r="G305" s="213"/>
      <c r="H305" s="216">
        <v>8</v>
      </c>
      <c r="I305" s="217"/>
      <c r="J305" s="213"/>
      <c r="K305" s="213"/>
      <c r="L305" s="218"/>
      <c r="M305" s="219"/>
      <c r="N305" s="220"/>
      <c r="O305" s="220"/>
      <c r="P305" s="220"/>
      <c r="Q305" s="220"/>
      <c r="R305" s="220"/>
      <c r="S305" s="220"/>
      <c r="T305" s="221"/>
      <c r="AT305" s="222" t="s">
        <v>152</v>
      </c>
      <c r="AU305" s="222" t="s">
        <v>89</v>
      </c>
      <c r="AV305" s="14" t="s">
        <v>89</v>
      </c>
      <c r="AW305" s="14" t="s">
        <v>33</v>
      </c>
      <c r="AX305" s="14" t="s">
        <v>79</v>
      </c>
      <c r="AY305" s="222" t="s">
        <v>145</v>
      </c>
    </row>
    <row r="306" spans="2:51" s="15" customFormat="1" ht="10.2">
      <c r="B306" s="223"/>
      <c r="C306" s="224"/>
      <c r="D306" s="203" t="s">
        <v>152</v>
      </c>
      <c r="E306" s="225" t="s">
        <v>1</v>
      </c>
      <c r="F306" s="226" t="s">
        <v>156</v>
      </c>
      <c r="G306" s="224"/>
      <c r="H306" s="227">
        <v>8</v>
      </c>
      <c r="I306" s="228"/>
      <c r="J306" s="224"/>
      <c r="K306" s="224"/>
      <c r="L306" s="229"/>
      <c r="M306" s="230"/>
      <c r="N306" s="231"/>
      <c r="O306" s="231"/>
      <c r="P306" s="231"/>
      <c r="Q306" s="231"/>
      <c r="R306" s="231"/>
      <c r="S306" s="231"/>
      <c r="T306" s="232"/>
      <c r="AT306" s="233" t="s">
        <v>152</v>
      </c>
      <c r="AU306" s="233" t="s">
        <v>89</v>
      </c>
      <c r="AV306" s="15" t="s">
        <v>96</v>
      </c>
      <c r="AW306" s="15" t="s">
        <v>33</v>
      </c>
      <c r="AX306" s="15" t="s">
        <v>84</v>
      </c>
      <c r="AY306" s="233" t="s">
        <v>145</v>
      </c>
    </row>
    <row r="307" spans="1:65" s="2" customFormat="1" ht="16.5" customHeight="1">
      <c r="A307" s="34"/>
      <c r="B307" s="35"/>
      <c r="C307" s="187" t="s">
        <v>396</v>
      </c>
      <c r="D307" s="187" t="s">
        <v>147</v>
      </c>
      <c r="E307" s="188" t="s">
        <v>1172</v>
      </c>
      <c r="F307" s="189" t="s">
        <v>1276</v>
      </c>
      <c r="G307" s="190" t="s">
        <v>771</v>
      </c>
      <c r="H307" s="191">
        <v>1</v>
      </c>
      <c r="I307" s="192"/>
      <c r="J307" s="193">
        <f>ROUND(I307*H307,2)</f>
        <v>0</v>
      </c>
      <c r="K307" s="194"/>
      <c r="L307" s="39"/>
      <c r="M307" s="195" t="s">
        <v>1</v>
      </c>
      <c r="N307" s="196" t="s">
        <v>44</v>
      </c>
      <c r="O307" s="71"/>
      <c r="P307" s="197">
        <f>O307*H307</f>
        <v>0</v>
      </c>
      <c r="Q307" s="197">
        <v>0</v>
      </c>
      <c r="R307" s="197">
        <f>Q307*H307</f>
        <v>0</v>
      </c>
      <c r="S307" s="197">
        <v>0</v>
      </c>
      <c r="T307" s="198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9" t="s">
        <v>96</v>
      </c>
      <c r="AT307" s="199" t="s">
        <v>147</v>
      </c>
      <c r="AU307" s="199" t="s">
        <v>89</v>
      </c>
      <c r="AY307" s="17" t="s">
        <v>145</v>
      </c>
      <c r="BE307" s="200">
        <f>IF(N307="základní",J307,0)</f>
        <v>0</v>
      </c>
      <c r="BF307" s="200">
        <f>IF(N307="snížená",J307,0)</f>
        <v>0</v>
      </c>
      <c r="BG307" s="200">
        <f>IF(N307="zákl. přenesená",J307,0)</f>
        <v>0</v>
      </c>
      <c r="BH307" s="200">
        <f>IF(N307="sníž. přenesená",J307,0)</f>
        <v>0</v>
      </c>
      <c r="BI307" s="200">
        <f>IF(N307="nulová",J307,0)</f>
        <v>0</v>
      </c>
      <c r="BJ307" s="17" t="s">
        <v>84</v>
      </c>
      <c r="BK307" s="200">
        <f>ROUND(I307*H307,2)</f>
        <v>0</v>
      </c>
      <c r="BL307" s="17" t="s">
        <v>96</v>
      </c>
      <c r="BM307" s="199" t="s">
        <v>1174</v>
      </c>
    </row>
    <row r="308" spans="1:65" s="2" customFormat="1" ht="21.75" customHeight="1">
      <c r="A308" s="34"/>
      <c r="B308" s="35"/>
      <c r="C308" s="187" t="s">
        <v>398</v>
      </c>
      <c r="D308" s="187" t="s">
        <v>147</v>
      </c>
      <c r="E308" s="188" t="s">
        <v>1175</v>
      </c>
      <c r="F308" s="189" t="s">
        <v>1176</v>
      </c>
      <c r="G308" s="190" t="s">
        <v>337</v>
      </c>
      <c r="H308" s="191">
        <v>45.3</v>
      </c>
      <c r="I308" s="192"/>
      <c r="J308" s="193">
        <f>ROUND(I308*H308,2)</f>
        <v>0</v>
      </c>
      <c r="K308" s="194"/>
      <c r="L308" s="39"/>
      <c r="M308" s="195" t="s">
        <v>1</v>
      </c>
      <c r="N308" s="196" t="s">
        <v>44</v>
      </c>
      <c r="O308" s="71"/>
      <c r="P308" s="197">
        <f>O308*H308</f>
        <v>0</v>
      </c>
      <c r="Q308" s="197">
        <v>0</v>
      </c>
      <c r="R308" s="197">
        <f>Q308*H308</f>
        <v>0</v>
      </c>
      <c r="S308" s="197">
        <v>0</v>
      </c>
      <c r="T308" s="19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9" t="s">
        <v>96</v>
      </c>
      <c r="AT308" s="199" t="s">
        <v>147</v>
      </c>
      <c r="AU308" s="199" t="s">
        <v>89</v>
      </c>
      <c r="AY308" s="17" t="s">
        <v>145</v>
      </c>
      <c r="BE308" s="200">
        <f>IF(N308="základní",J308,0)</f>
        <v>0</v>
      </c>
      <c r="BF308" s="200">
        <f>IF(N308="snížená",J308,0)</f>
        <v>0</v>
      </c>
      <c r="BG308" s="200">
        <f>IF(N308="zákl. přenesená",J308,0)</f>
        <v>0</v>
      </c>
      <c r="BH308" s="200">
        <f>IF(N308="sníž. přenesená",J308,0)</f>
        <v>0</v>
      </c>
      <c r="BI308" s="200">
        <f>IF(N308="nulová",J308,0)</f>
        <v>0</v>
      </c>
      <c r="BJ308" s="17" t="s">
        <v>84</v>
      </c>
      <c r="BK308" s="200">
        <f>ROUND(I308*H308,2)</f>
        <v>0</v>
      </c>
      <c r="BL308" s="17" t="s">
        <v>96</v>
      </c>
      <c r="BM308" s="199" t="s">
        <v>1177</v>
      </c>
    </row>
    <row r="309" spans="2:51" s="13" customFormat="1" ht="10.2">
      <c r="B309" s="201"/>
      <c r="C309" s="202"/>
      <c r="D309" s="203" t="s">
        <v>152</v>
      </c>
      <c r="E309" s="204" t="s">
        <v>1</v>
      </c>
      <c r="F309" s="205" t="s">
        <v>1117</v>
      </c>
      <c r="G309" s="202"/>
      <c r="H309" s="204" t="s">
        <v>1</v>
      </c>
      <c r="I309" s="206"/>
      <c r="J309" s="202"/>
      <c r="K309" s="202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152</v>
      </c>
      <c r="AU309" s="211" t="s">
        <v>89</v>
      </c>
      <c r="AV309" s="13" t="s">
        <v>84</v>
      </c>
      <c r="AW309" s="13" t="s">
        <v>33</v>
      </c>
      <c r="AX309" s="13" t="s">
        <v>79</v>
      </c>
      <c r="AY309" s="211" t="s">
        <v>145</v>
      </c>
    </row>
    <row r="310" spans="2:51" s="14" customFormat="1" ht="10.2">
      <c r="B310" s="212"/>
      <c r="C310" s="213"/>
      <c r="D310" s="203" t="s">
        <v>152</v>
      </c>
      <c r="E310" s="214" t="s">
        <v>1</v>
      </c>
      <c r="F310" s="215" t="s">
        <v>1237</v>
      </c>
      <c r="G310" s="213"/>
      <c r="H310" s="216">
        <v>45.3</v>
      </c>
      <c r="I310" s="217"/>
      <c r="J310" s="213"/>
      <c r="K310" s="213"/>
      <c r="L310" s="218"/>
      <c r="M310" s="219"/>
      <c r="N310" s="220"/>
      <c r="O310" s="220"/>
      <c r="P310" s="220"/>
      <c r="Q310" s="220"/>
      <c r="R310" s="220"/>
      <c r="S310" s="220"/>
      <c r="T310" s="221"/>
      <c r="AT310" s="222" t="s">
        <v>152</v>
      </c>
      <c r="AU310" s="222" t="s">
        <v>89</v>
      </c>
      <c r="AV310" s="14" t="s">
        <v>89</v>
      </c>
      <c r="AW310" s="14" t="s">
        <v>33</v>
      </c>
      <c r="AX310" s="14" t="s">
        <v>79</v>
      </c>
      <c r="AY310" s="222" t="s">
        <v>145</v>
      </c>
    </row>
    <row r="311" spans="2:51" s="15" customFormat="1" ht="10.2">
      <c r="B311" s="223"/>
      <c r="C311" s="224"/>
      <c r="D311" s="203" t="s">
        <v>152</v>
      </c>
      <c r="E311" s="225" t="s">
        <v>1</v>
      </c>
      <c r="F311" s="226" t="s">
        <v>156</v>
      </c>
      <c r="G311" s="224"/>
      <c r="H311" s="227">
        <v>45.3</v>
      </c>
      <c r="I311" s="228"/>
      <c r="J311" s="224"/>
      <c r="K311" s="224"/>
      <c r="L311" s="229"/>
      <c r="M311" s="230"/>
      <c r="N311" s="231"/>
      <c r="O311" s="231"/>
      <c r="P311" s="231"/>
      <c r="Q311" s="231"/>
      <c r="R311" s="231"/>
      <c r="S311" s="231"/>
      <c r="T311" s="232"/>
      <c r="AT311" s="233" t="s">
        <v>152</v>
      </c>
      <c r="AU311" s="233" t="s">
        <v>89</v>
      </c>
      <c r="AV311" s="15" t="s">
        <v>96</v>
      </c>
      <c r="AW311" s="15" t="s">
        <v>33</v>
      </c>
      <c r="AX311" s="15" t="s">
        <v>84</v>
      </c>
      <c r="AY311" s="233" t="s">
        <v>145</v>
      </c>
    </row>
    <row r="312" spans="2:63" s="12" customFormat="1" ht="22.8" customHeight="1">
      <c r="B312" s="171"/>
      <c r="C312" s="172"/>
      <c r="D312" s="173" t="s">
        <v>78</v>
      </c>
      <c r="E312" s="185" t="s">
        <v>266</v>
      </c>
      <c r="F312" s="185" t="s">
        <v>978</v>
      </c>
      <c r="G312" s="172"/>
      <c r="H312" s="172"/>
      <c r="I312" s="175"/>
      <c r="J312" s="186">
        <f>BK312</f>
        <v>0</v>
      </c>
      <c r="K312" s="172"/>
      <c r="L312" s="177"/>
      <c r="M312" s="178"/>
      <c r="N312" s="179"/>
      <c r="O312" s="179"/>
      <c r="P312" s="180">
        <f>SUM(P313:P337)</f>
        <v>0</v>
      </c>
      <c r="Q312" s="179"/>
      <c r="R312" s="180">
        <f>SUM(R313:R337)</f>
        <v>0.008100000000000001</v>
      </c>
      <c r="S312" s="179"/>
      <c r="T312" s="181">
        <f>SUM(T313:T337)</f>
        <v>63.905</v>
      </c>
      <c r="AR312" s="182" t="s">
        <v>84</v>
      </c>
      <c r="AT312" s="183" t="s">
        <v>78</v>
      </c>
      <c r="AU312" s="183" t="s">
        <v>84</v>
      </c>
      <c r="AY312" s="182" t="s">
        <v>145</v>
      </c>
      <c r="BK312" s="184">
        <f>SUM(BK313:BK337)</f>
        <v>0</v>
      </c>
    </row>
    <row r="313" spans="1:65" s="2" customFormat="1" ht="21.75" customHeight="1">
      <c r="A313" s="34"/>
      <c r="B313" s="35"/>
      <c r="C313" s="187" t="s">
        <v>400</v>
      </c>
      <c r="D313" s="187" t="s">
        <v>147</v>
      </c>
      <c r="E313" s="188" t="s">
        <v>980</v>
      </c>
      <c r="F313" s="189" t="s">
        <v>981</v>
      </c>
      <c r="G313" s="190" t="s">
        <v>337</v>
      </c>
      <c r="H313" s="191">
        <v>94</v>
      </c>
      <c r="I313" s="192"/>
      <c r="J313" s="193">
        <f>ROUND(I313*H313,2)</f>
        <v>0</v>
      </c>
      <c r="K313" s="194"/>
      <c r="L313" s="39"/>
      <c r="M313" s="195" t="s">
        <v>1</v>
      </c>
      <c r="N313" s="196" t="s">
        <v>44</v>
      </c>
      <c r="O313" s="71"/>
      <c r="P313" s="197">
        <f>O313*H313</f>
        <v>0</v>
      </c>
      <c r="Q313" s="197">
        <v>0</v>
      </c>
      <c r="R313" s="197">
        <f>Q313*H313</f>
        <v>0</v>
      </c>
      <c r="S313" s="197">
        <v>0</v>
      </c>
      <c r="T313" s="198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9" t="s">
        <v>96</v>
      </c>
      <c r="AT313" s="199" t="s">
        <v>147</v>
      </c>
      <c r="AU313" s="199" t="s">
        <v>89</v>
      </c>
      <c r="AY313" s="17" t="s">
        <v>145</v>
      </c>
      <c r="BE313" s="200">
        <f>IF(N313="základní",J313,0)</f>
        <v>0</v>
      </c>
      <c r="BF313" s="200">
        <f>IF(N313="snížená",J313,0)</f>
        <v>0</v>
      </c>
      <c r="BG313" s="200">
        <f>IF(N313="zákl. přenesená",J313,0)</f>
        <v>0</v>
      </c>
      <c r="BH313" s="200">
        <f>IF(N313="sníž. přenesená",J313,0)</f>
        <v>0</v>
      </c>
      <c r="BI313" s="200">
        <f>IF(N313="nulová",J313,0)</f>
        <v>0</v>
      </c>
      <c r="BJ313" s="17" t="s">
        <v>84</v>
      </c>
      <c r="BK313" s="200">
        <f>ROUND(I313*H313,2)</f>
        <v>0</v>
      </c>
      <c r="BL313" s="17" t="s">
        <v>96</v>
      </c>
      <c r="BM313" s="199" t="s">
        <v>1277</v>
      </c>
    </row>
    <row r="314" spans="2:51" s="13" customFormat="1" ht="10.2">
      <c r="B314" s="201"/>
      <c r="C314" s="202"/>
      <c r="D314" s="203" t="s">
        <v>152</v>
      </c>
      <c r="E314" s="204" t="s">
        <v>1</v>
      </c>
      <c r="F314" s="205" t="s">
        <v>983</v>
      </c>
      <c r="G314" s="202"/>
      <c r="H314" s="204" t="s">
        <v>1</v>
      </c>
      <c r="I314" s="206"/>
      <c r="J314" s="202"/>
      <c r="K314" s="202"/>
      <c r="L314" s="207"/>
      <c r="M314" s="208"/>
      <c r="N314" s="209"/>
      <c r="O314" s="209"/>
      <c r="P314" s="209"/>
      <c r="Q314" s="209"/>
      <c r="R314" s="209"/>
      <c r="S314" s="209"/>
      <c r="T314" s="210"/>
      <c r="AT314" s="211" t="s">
        <v>152</v>
      </c>
      <c r="AU314" s="211" t="s">
        <v>89</v>
      </c>
      <c r="AV314" s="13" t="s">
        <v>84</v>
      </c>
      <c r="AW314" s="13" t="s">
        <v>33</v>
      </c>
      <c r="AX314" s="13" t="s">
        <v>79</v>
      </c>
      <c r="AY314" s="211" t="s">
        <v>145</v>
      </c>
    </row>
    <row r="315" spans="2:51" s="14" customFormat="1" ht="10.2">
      <c r="B315" s="212"/>
      <c r="C315" s="213"/>
      <c r="D315" s="203" t="s">
        <v>152</v>
      </c>
      <c r="E315" s="214" t="s">
        <v>1</v>
      </c>
      <c r="F315" s="215" t="s">
        <v>1278</v>
      </c>
      <c r="G315" s="213"/>
      <c r="H315" s="216">
        <v>94</v>
      </c>
      <c r="I315" s="217"/>
      <c r="J315" s="213"/>
      <c r="K315" s="213"/>
      <c r="L315" s="218"/>
      <c r="M315" s="219"/>
      <c r="N315" s="220"/>
      <c r="O315" s="220"/>
      <c r="P315" s="220"/>
      <c r="Q315" s="220"/>
      <c r="R315" s="220"/>
      <c r="S315" s="220"/>
      <c r="T315" s="221"/>
      <c r="AT315" s="222" t="s">
        <v>152</v>
      </c>
      <c r="AU315" s="222" t="s">
        <v>89</v>
      </c>
      <c r="AV315" s="14" t="s">
        <v>89</v>
      </c>
      <c r="AW315" s="14" t="s">
        <v>33</v>
      </c>
      <c r="AX315" s="14" t="s">
        <v>79</v>
      </c>
      <c r="AY315" s="222" t="s">
        <v>145</v>
      </c>
    </row>
    <row r="316" spans="2:51" s="15" customFormat="1" ht="10.2">
      <c r="B316" s="223"/>
      <c r="C316" s="224"/>
      <c r="D316" s="203" t="s">
        <v>152</v>
      </c>
      <c r="E316" s="225" t="s">
        <v>1</v>
      </c>
      <c r="F316" s="226" t="s">
        <v>156</v>
      </c>
      <c r="G316" s="224"/>
      <c r="H316" s="227">
        <v>94</v>
      </c>
      <c r="I316" s="228"/>
      <c r="J316" s="224"/>
      <c r="K316" s="224"/>
      <c r="L316" s="229"/>
      <c r="M316" s="230"/>
      <c r="N316" s="231"/>
      <c r="O316" s="231"/>
      <c r="P316" s="231"/>
      <c r="Q316" s="231"/>
      <c r="R316" s="231"/>
      <c r="S316" s="231"/>
      <c r="T316" s="232"/>
      <c r="AT316" s="233" t="s">
        <v>152</v>
      </c>
      <c r="AU316" s="233" t="s">
        <v>89</v>
      </c>
      <c r="AV316" s="15" t="s">
        <v>96</v>
      </c>
      <c r="AW316" s="15" t="s">
        <v>33</v>
      </c>
      <c r="AX316" s="15" t="s">
        <v>84</v>
      </c>
      <c r="AY316" s="233" t="s">
        <v>145</v>
      </c>
    </row>
    <row r="317" spans="1:65" s="2" customFormat="1" ht="24.15" customHeight="1">
      <c r="A317" s="34"/>
      <c r="B317" s="35"/>
      <c r="C317" s="187" t="s">
        <v>402</v>
      </c>
      <c r="D317" s="187" t="s">
        <v>147</v>
      </c>
      <c r="E317" s="188" t="s">
        <v>986</v>
      </c>
      <c r="F317" s="189" t="s">
        <v>987</v>
      </c>
      <c r="G317" s="190" t="s">
        <v>255</v>
      </c>
      <c r="H317" s="191">
        <v>90</v>
      </c>
      <c r="I317" s="192"/>
      <c r="J317" s="193">
        <f>ROUND(I317*H317,2)</f>
        <v>0</v>
      </c>
      <c r="K317" s="194"/>
      <c r="L317" s="39"/>
      <c r="M317" s="195" t="s">
        <v>1</v>
      </c>
      <c r="N317" s="196" t="s">
        <v>44</v>
      </c>
      <c r="O317" s="71"/>
      <c r="P317" s="197">
        <f>O317*H317</f>
        <v>0</v>
      </c>
      <c r="Q317" s="197">
        <v>9E-05</v>
      </c>
      <c r="R317" s="197">
        <f>Q317*H317</f>
        <v>0.008100000000000001</v>
      </c>
      <c r="S317" s="197">
        <v>0.256</v>
      </c>
      <c r="T317" s="198">
        <f>S317*H317</f>
        <v>23.04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9" t="s">
        <v>96</v>
      </c>
      <c r="AT317" s="199" t="s">
        <v>147</v>
      </c>
      <c r="AU317" s="199" t="s">
        <v>89</v>
      </c>
      <c r="AY317" s="17" t="s">
        <v>145</v>
      </c>
      <c r="BE317" s="200">
        <f>IF(N317="základní",J317,0)</f>
        <v>0</v>
      </c>
      <c r="BF317" s="200">
        <f>IF(N317="snížená",J317,0)</f>
        <v>0</v>
      </c>
      <c r="BG317" s="200">
        <f>IF(N317="zákl. přenesená",J317,0)</f>
        <v>0</v>
      </c>
      <c r="BH317" s="200">
        <f>IF(N317="sníž. přenesená",J317,0)</f>
        <v>0</v>
      </c>
      <c r="BI317" s="200">
        <f>IF(N317="nulová",J317,0)</f>
        <v>0</v>
      </c>
      <c r="BJ317" s="17" t="s">
        <v>84</v>
      </c>
      <c r="BK317" s="200">
        <f>ROUND(I317*H317,2)</f>
        <v>0</v>
      </c>
      <c r="BL317" s="17" t="s">
        <v>96</v>
      </c>
      <c r="BM317" s="199" t="s">
        <v>1279</v>
      </c>
    </row>
    <row r="318" spans="2:51" s="14" customFormat="1" ht="10.2">
      <c r="B318" s="212"/>
      <c r="C318" s="213"/>
      <c r="D318" s="203" t="s">
        <v>152</v>
      </c>
      <c r="E318" s="214" t="s">
        <v>1</v>
      </c>
      <c r="F318" s="215" t="s">
        <v>1216</v>
      </c>
      <c r="G318" s="213"/>
      <c r="H318" s="216">
        <v>90</v>
      </c>
      <c r="I318" s="217"/>
      <c r="J318" s="213"/>
      <c r="K318" s="213"/>
      <c r="L318" s="218"/>
      <c r="M318" s="219"/>
      <c r="N318" s="220"/>
      <c r="O318" s="220"/>
      <c r="P318" s="220"/>
      <c r="Q318" s="220"/>
      <c r="R318" s="220"/>
      <c r="S318" s="220"/>
      <c r="T318" s="221"/>
      <c r="AT318" s="222" t="s">
        <v>152</v>
      </c>
      <c r="AU318" s="222" t="s">
        <v>89</v>
      </c>
      <c r="AV318" s="14" t="s">
        <v>89</v>
      </c>
      <c r="AW318" s="14" t="s">
        <v>33</v>
      </c>
      <c r="AX318" s="14" t="s">
        <v>79</v>
      </c>
      <c r="AY318" s="222" t="s">
        <v>145</v>
      </c>
    </row>
    <row r="319" spans="2:51" s="15" customFormat="1" ht="10.2">
      <c r="B319" s="223"/>
      <c r="C319" s="224"/>
      <c r="D319" s="203" t="s">
        <v>152</v>
      </c>
      <c r="E319" s="225" t="s">
        <v>1</v>
      </c>
      <c r="F319" s="226" t="s">
        <v>156</v>
      </c>
      <c r="G319" s="224"/>
      <c r="H319" s="227">
        <v>90</v>
      </c>
      <c r="I319" s="228"/>
      <c r="J319" s="224"/>
      <c r="K319" s="224"/>
      <c r="L319" s="229"/>
      <c r="M319" s="230"/>
      <c r="N319" s="231"/>
      <c r="O319" s="231"/>
      <c r="P319" s="231"/>
      <c r="Q319" s="231"/>
      <c r="R319" s="231"/>
      <c r="S319" s="231"/>
      <c r="T319" s="232"/>
      <c r="AT319" s="233" t="s">
        <v>152</v>
      </c>
      <c r="AU319" s="233" t="s">
        <v>89</v>
      </c>
      <c r="AV319" s="15" t="s">
        <v>96</v>
      </c>
      <c r="AW319" s="15" t="s">
        <v>33</v>
      </c>
      <c r="AX319" s="15" t="s">
        <v>84</v>
      </c>
      <c r="AY319" s="233" t="s">
        <v>145</v>
      </c>
    </row>
    <row r="320" spans="1:65" s="2" customFormat="1" ht="24.15" customHeight="1">
      <c r="A320" s="34"/>
      <c r="B320" s="35"/>
      <c r="C320" s="187" t="s">
        <v>404</v>
      </c>
      <c r="D320" s="187" t="s">
        <v>147</v>
      </c>
      <c r="E320" s="188" t="s">
        <v>991</v>
      </c>
      <c r="F320" s="189" t="s">
        <v>992</v>
      </c>
      <c r="G320" s="190" t="s">
        <v>255</v>
      </c>
      <c r="H320" s="191">
        <v>90</v>
      </c>
      <c r="I320" s="192"/>
      <c r="J320" s="193">
        <f>ROUND(I320*H320,2)</f>
        <v>0</v>
      </c>
      <c r="K320" s="194"/>
      <c r="L320" s="39"/>
      <c r="M320" s="195" t="s">
        <v>1</v>
      </c>
      <c r="N320" s="196" t="s">
        <v>44</v>
      </c>
      <c r="O320" s="71"/>
      <c r="P320" s="197">
        <f>O320*H320</f>
        <v>0</v>
      </c>
      <c r="Q320" s="197">
        <v>0</v>
      </c>
      <c r="R320" s="197">
        <f>Q320*H320</f>
        <v>0</v>
      </c>
      <c r="S320" s="197">
        <v>0.44</v>
      </c>
      <c r="T320" s="198">
        <f>S320*H320</f>
        <v>39.6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9" t="s">
        <v>96</v>
      </c>
      <c r="AT320" s="199" t="s">
        <v>147</v>
      </c>
      <c r="AU320" s="199" t="s">
        <v>89</v>
      </c>
      <c r="AY320" s="17" t="s">
        <v>145</v>
      </c>
      <c r="BE320" s="200">
        <f>IF(N320="základní",J320,0)</f>
        <v>0</v>
      </c>
      <c r="BF320" s="200">
        <f>IF(N320="snížená",J320,0)</f>
        <v>0</v>
      </c>
      <c r="BG320" s="200">
        <f>IF(N320="zákl. přenesená",J320,0)</f>
        <v>0</v>
      </c>
      <c r="BH320" s="200">
        <f>IF(N320="sníž. přenesená",J320,0)</f>
        <v>0</v>
      </c>
      <c r="BI320" s="200">
        <f>IF(N320="nulová",J320,0)</f>
        <v>0</v>
      </c>
      <c r="BJ320" s="17" t="s">
        <v>84</v>
      </c>
      <c r="BK320" s="200">
        <f>ROUND(I320*H320,2)</f>
        <v>0</v>
      </c>
      <c r="BL320" s="17" t="s">
        <v>96</v>
      </c>
      <c r="BM320" s="199" t="s">
        <v>1280</v>
      </c>
    </row>
    <row r="321" spans="2:51" s="14" customFormat="1" ht="10.2">
      <c r="B321" s="212"/>
      <c r="C321" s="213"/>
      <c r="D321" s="203" t="s">
        <v>152</v>
      </c>
      <c r="E321" s="214" t="s">
        <v>1</v>
      </c>
      <c r="F321" s="215" t="s">
        <v>1216</v>
      </c>
      <c r="G321" s="213"/>
      <c r="H321" s="216">
        <v>90</v>
      </c>
      <c r="I321" s="217"/>
      <c r="J321" s="213"/>
      <c r="K321" s="213"/>
      <c r="L321" s="218"/>
      <c r="M321" s="219"/>
      <c r="N321" s="220"/>
      <c r="O321" s="220"/>
      <c r="P321" s="220"/>
      <c r="Q321" s="220"/>
      <c r="R321" s="220"/>
      <c r="S321" s="220"/>
      <c r="T321" s="221"/>
      <c r="AT321" s="222" t="s">
        <v>152</v>
      </c>
      <c r="AU321" s="222" t="s">
        <v>89</v>
      </c>
      <c r="AV321" s="14" t="s">
        <v>89</v>
      </c>
      <c r="AW321" s="14" t="s">
        <v>33</v>
      </c>
      <c r="AX321" s="14" t="s">
        <v>79</v>
      </c>
      <c r="AY321" s="222" t="s">
        <v>145</v>
      </c>
    </row>
    <row r="322" spans="2:51" s="15" customFormat="1" ht="10.2">
      <c r="B322" s="223"/>
      <c r="C322" s="224"/>
      <c r="D322" s="203" t="s">
        <v>152</v>
      </c>
      <c r="E322" s="225" t="s">
        <v>1</v>
      </c>
      <c r="F322" s="226" t="s">
        <v>156</v>
      </c>
      <c r="G322" s="224"/>
      <c r="H322" s="227">
        <v>90</v>
      </c>
      <c r="I322" s="228"/>
      <c r="J322" s="224"/>
      <c r="K322" s="224"/>
      <c r="L322" s="229"/>
      <c r="M322" s="230"/>
      <c r="N322" s="231"/>
      <c r="O322" s="231"/>
      <c r="P322" s="231"/>
      <c r="Q322" s="231"/>
      <c r="R322" s="231"/>
      <c r="S322" s="231"/>
      <c r="T322" s="232"/>
      <c r="AT322" s="233" t="s">
        <v>152</v>
      </c>
      <c r="AU322" s="233" t="s">
        <v>89</v>
      </c>
      <c r="AV322" s="15" t="s">
        <v>96</v>
      </c>
      <c r="AW322" s="15" t="s">
        <v>33</v>
      </c>
      <c r="AX322" s="15" t="s">
        <v>84</v>
      </c>
      <c r="AY322" s="233" t="s">
        <v>145</v>
      </c>
    </row>
    <row r="323" spans="1:65" s="2" customFormat="1" ht="16.5" customHeight="1">
      <c r="A323" s="34"/>
      <c r="B323" s="35"/>
      <c r="C323" s="187" t="s">
        <v>407</v>
      </c>
      <c r="D323" s="187" t="s">
        <v>147</v>
      </c>
      <c r="E323" s="188" t="s">
        <v>1281</v>
      </c>
      <c r="F323" s="189" t="s">
        <v>1282</v>
      </c>
      <c r="G323" s="190" t="s">
        <v>337</v>
      </c>
      <c r="H323" s="191">
        <v>3</v>
      </c>
      <c r="I323" s="192"/>
      <c r="J323" s="193">
        <f>ROUND(I323*H323,2)</f>
        <v>0</v>
      </c>
      <c r="K323" s="194"/>
      <c r="L323" s="39"/>
      <c r="M323" s="195" t="s">
        <v>1</v>
      </c>
      <c r="N323" s="196" t="s">
        <v>44</v>
      </c>
      <c r="O323" s="71"/>
      <c r="P323" s="197">
        <f>O323*H323</f>
        <v>0</v>
      </c>
      <c r="Q323" s="197">
        <v>0</v>
      </c>
      <c r="R323" s="197">
        <f>Q323*H323</f>
        <v>0</v>
      </c>
      <c r="S323" s="197">
        <v>0.23</v>
      </c>
      <c r="T323" s="198">
        <f>S323*H323</f>
        <v>0.6900000000000001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9" t="s">
        <v>96</v>
      </c>
      <c r="AT323" s="199" t="s">
        <v>147</v>
      </c>
      <c r="AU323" s="199" t="s">
        <v>89</v>
      </c>
      <c r="AY323" s="17" t="s">
        <v>145</v>
      </c>
      <c r="BE323" s="200">
        <f>IF(N323="základní",J323,0)</f>
        <v>0</v>
      </c>
      <c r="BF323" s="200">
        <f>IF(N323="snížená",J323,0)</f>
        <v>0</v>
      </c>
      <c r="BG323" s="200">
        <f>IF(N323="zákl. přenesená",J323,0)</f>
        <v>0</v>
      </c>
      <c r="BH323" s="200">
        <f>IF(N323="sníž. přenesená",J323,0)</f>
        <v>0</v>
      </c>
      <c r="BI323" s="200">
        <f>IF(N323="nulová",J323,0)</f>
        <v>0</v>
      </c>
      <c r="BJ323" s="17" t="s">
        <v>84</v>
      </c>
      <c r="BK323" s="200">
        <f>ROUND(I323*H323,2)</f>
        <v>0</v>
      </c>
      <c r="BL323" s="17" t="s">
        <v>96</v>
      </c>
      <c r="BM323" s="199" t="s">
        <v>1283</v>
      </c>
    </row>
    <row r="324" spans="2:51" s="14" customFormat="1" ht="10.2">
      <c r="B324" s="212"/>
      <c r="C324" s="213"/>
      <c r="D324" s="203" t="s">
        <v>152</v>
      </c>
      <c r="E324" s="214" t="s">
        <v>1</v>
      </c>
      <c r="F324" s="215" t="s">
        <v>1232</v>
      </c>
      <c r="G324" s="213"/>
      <c r="H324" s="216">
        <v>3</v>
      </c>
      <c r="I324" s="217"/>
      <c r="J324" s="213"/>
      <c r="K324" s="213"/>
      <c r="L324" s="218"/>
      <c r="M324" s="219"/>
      <c r="N324" s="220"/>
      <c r="O324" s="220"/>
      <c r="P324" s="220"/>
      <c r="Q324" s="220"/>
      <c r="R324" s="220"/>
      <c r="S324" s="220"/>
      <c r="T324" s="221"/>
      <c r="AT324" s="222" t="s">
        <v>152</v>
      </c>
      <c r="AU324" s="222" t="s">
        <v>89</v>
      </c>
      <c r="AV324" s="14" t="s">
        <v>89</v>
      </c>
      <c r="AW324" s="14" t="s">
        <v>33</v>
      </c>
      <c r="AX324" s="14" t="s">
        <v>79</v>
      </c>
      <c r="AY324" s="222" t="s">
        <v>145</v>
      </c>
    </row>
    <row r="325" spans="2:51" s="15" customFormat="1" ht="10.2">
      <c r="B325" s="223"/>
      <c r="C325" s="224"/>
      <c r="D325" s="203" t="s">
        <v>152</v>
      </c>
      <c r="E325" s="225" t="s">
        <v>1</v>
      </c>
      <c r="F325" s="226" t="s">
        <v>156</v>
      </c>
      <c r="G325" s="224"/>
      <c r="H325" s="227">
        <v>3</v>
      </c>
      <c r="I325" s="228"/>
      <c r="J325" s="224"/>
      <c r="K325" s="224"/>
      <c r="L325" s="229"/>
      <c r="M325" s="230"/>
      <c r="N325" s="231"/>
      <c r="O325" s="231"/>
      <c r="P325" s="231"/>
      <c r="Q325" s="231"/>
      <c r="R325" s="231"/>
      <c r="S325" s="231"/>
      <c r="T325" s="232"/>
      <c r="AT325" s="233" t="s">
        <v>152</v>
      </c>
      <c r="AU325" s="233" t="s">
        <v>89</v>
      </c>
      <c r="AV325" s="15" t="s">
        <v>96</v>
      </c>
      <c r="AW325" s="15" t="s">
        <v>33</v>
      </c>
      <c r="AX325" s="15" t="s">
        <v>84</v>
      </c>
      <c r="AY325" s="233" t="s">
        <v>145</v>
      </c>
    </row>
    <row r="326" spans="1:65" s="2" customFormat="1" ht="16.5" customHeight="1">
      <c r="A326" s="34"/>
      <c r="B326" s="35"/>
      <c r="C326" s="187" t="s">
        <v>410</v>
      </c>
      <c r="D326" s="187" t="s">
        <v>147</v>
      </c>
      <c r="E326" s="188" t="s">
        <v>1284</v>
      </c>
      <c r="F326" s="189" t="s">
        <v>1285</v>
      </c>
      <c r="G326" s="190" t="s">
        <v>337</v>
      </c>
      <c r="H326" s="191">
        <v>5</v>
      </c>
      <c r="I326" s="192"/>
      <c r="J326" s="193">
        <f>ROUND(I326*H326,2)</f>
        <v>0</v>
      </c>
      <c r="K326" s="194"/>
      <c r="L326" s="39"/>
      <c r="M326" s="195" t="s">
        <v>1</v>
      </c>
      <c r="N326" s="196" t="s">
        <v>44</v>
      </c>
      <c r="O326" s="71"/>
      <c r="P326" s="197">
        <f>O326*H326</f>
        <v>0</v>
      </c>
      <c r="Q326" s="197">
        <v>0</v>
      </c>
      <c r="R326" s="197">
        <f>Q326*H326</f>
        <v>0</v>
      </c>
      <c r="S326" s="197">
        <v>0.115</v>
      </c>
      <c r="T326" s="198">
        <f>S326*H326</f>
        <v>0.5750000000000001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9" t="s">
        <v>96</v>
      </c>
      <c r="AT326" s="199" t="s">
        <v>147</v>
      </c>
      <c r="AU326" s="199" t="s">
        <v>89</v>
      </c>
      <c r="AY326" s="17" t="s">
        <v>145</v>
      </c>
      <c r="BE326" s="200">
        <f>IF(N326="základní",J326,0)</f>
        <v>0</v>
      </c>
      <c r="BF326" s="200">
        <f>IF(N326="snížená",J326,0)</f>
        <v>0</v>
      </c>
      <c r="BG326" s="200">
        <f>IF(N326="zákl. přenesená",J326,0)</f>
        <v>0</v>
      </c>
      <c r="BH326" s="200">
        <f>IF(N326="sníž. přenesená",J326,0)</f>
        <v>0</v>
      </c>
      <c r="BI326" s="200">
        <f>IF(N326="nulová",J326,0)</f>
        <v>0</v>
      </c>
      <c r="BJ326" s="17" t="s">
        <v>84</v>
      </c>
      <c r="BK326" s="200">
        <f>ROUND(I326*H326,2)</f>
        <v>0</v>
      </c>
      <c r="BL326" s="17" t="s">
        <v>96</v>
      </c>
      <c r="BM326" s="199" t="s">
        <v>1286</v>
      </c>
    </row>
    <row r="327" spans="2:51" s="14" customFormat="1" ht="10.2">
      <c r="B327" s="212"/>
      <c r="C327" s="213"/>
      <c r="D327" s="203" t="s">
        <v>152</v>
      </c>
      <c r="E327" s="214" t="s">
        <v>1</v>
      </c>
      <c r="F327" s="215" t="s">
        <v>1228</v>
      </c>
      <c r="G327" s="213"/>
      <c r="H327" s="216">
        <v>5</v>
      </c>
      <c r="I327" s="217"/>
      <c r="J327" s="213"/>
      <c r="K327" s="213"/>
      <c r="L327" s="218"/>
      <c r="M327" s="219"/>
      <c r="N327" s="220"/>
      <c r="O327" s="220"/>
      <c r="P327" s="220"/>
      <c r="Q327" s="220"/>
      <c r="R327" s="220"/>
      <c r="S327" s="220"/>
      <c r="T327" s="221"/>
      <c r="AT327" s="222" t="s">
        <v>152</v>
      </c>
      <c r="AU327" s="222" t="s">
        <v>89</v>
      </c>
      <c r="AV327" s="14" t="s">
        <v>89</v>
      </c>
      <c r="AW327" s="14" t="s">
        <v>33</v>
      </c>
      <c r="AX327" s="14" t="s">
        <v>79</v>
      </c>
      <c r="AY327" s="222" t="s">
        <v>145</v>
      </c>
    </row>
    <row r="328" spans="2:51" s="15" customFormat="1" ht="10.2">
      <c r="B328" s="223"/>
      <c r="C328" s="224"/>
      <c r="D328" s="203" t="s">
        <v>152</v>
      </c>
      <c r="E328" s="225" t="s">
        <v>1</v>
      </c>
      <c r="F328" s="226" t="s">
        <v>156</v>
      </c>
      <c r="G328" s="224"/>
      <c r="H328" s="227">
        <v>5</v>
      </c>
      <c r="I328" s="228"/>
      <c r="J328" s="224"/>
      <c r="K328" s="224"/>
      <c r="L328" s="229"/>
      <c r="M328" s="230"/>
      <c r="N328" s="231"/>
      <c r="O328" s="231"/>
      <c r="P328" s="231"/>
      <c r="Q328" s="231"/>
      <c r="R328" s="231"/>
      <c r="S328" s="231"/>
      <c r="T328" s="232"/>
      <c r="AT328" s="233" t="s">
        <v>152</v>
      </c>
      <c r="AU328" s="233" t="s">
        <v>89</v>
      </c>
      <c r="AV328" s="15" t="s">
        <v>96</v>
      </c>
      <c r="AW328" s="15" t="s">
        <v>33</v>
      </c>
      <c r="AX328" s="15" t="s">
        <v>84</v>
      </c>
      <c r="AY328" s="233" t="s">
        <v>145</v>
      </c>
    </row>
    <row r="329" spans="1:65" s="2" customFormat="1" ht="24.15" customHeight="1">
      <c r="A329" s="34"/>
      <c r="B329" s="35"/>
      <c r="C329" s="187" t="s">
        <v>412</v>
      </c>
      <c r="D329" s="187" t="s">
        <v>147</v>
      </c>
      <c r="E329" s="188" t="s">
        <v>1035</v>
      </c>
      <c r="F329" s="189" t="s">
        <v>1036</v>
      </c>
      <c r="G329" s="190" t="s">
        <v>237</v>
      </c>
      <c r="H329" s="191">
        <v>62.64</v>
      </c>
      <c r="I329" s="192"/>
      <c r="J329" s="193">
        <f>ROUND(I329*H329,2)</f>
        <v>0</v>
      </c>
      <c r="K329" s="194"/>
      <c r="L329" s="39"/>
      <c r="M329" s="195" t="s">
        <v>1</v>
      </c>
      <c r="N329" s="196" t="s">
        <v>44</v>
      </c>
      <c r="O329" s="71"/>
      <c r="P329" s="197">
        <f>O329*H329</f>
        <v>0</v>
      </c>
      <c r="Q329" s="197">
        <v>0</v>
      </c>
      <c r="R329" s="197">
        <f>Q329*H329</f>
        <v>0</v>
      </c>
      <c r="S329" s="197">
        <v>0</v>
      </c>
      <c r="T329" s="198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9" t="s">
        <v>96</v>
      </c>
      <c r="AT329" s="199" t="s">
        <v>147</v>
      </c>
      <c r="AU329" s="199" t="s">
        <v>89</v>
      </c>
      <c r="AY329" s="17" t="s">
        <v>145</v>
      </c>
      <c r="BE329" s="200">
        <f>IF(N329="základní",J329,0)</f>
        <v>0</v>
      </c>
      <c r="BF329" s="200">
        <f>IF(N329="snížená",J329,0)</f>
        <v>0</v>
      </c>
      <c r="BG329" s="200">
        <f>IF(N329="zákl. přenesená",J329,0)</f>
        <v>0</v>
      </c>
      <c r="BH329" s="200">
        <f>IF(N329="sníž. přenesená",J329,0)</f>
        <v>0</v>
      </c>
      <c r="BI329" s="200">
        <f>IF(N329="nulová",J329,0)</f>
        <v>0</v>
      </c>
      <c r="BJ329" s="17" t="s">
        <v>84</v>
      </c>
      <c r="BK329" s="200">
        <f>ROUND(I329*H329,2)</f>
        <v>0</v>
      </c>
      <c r="BL329" s="17" t="s">
        <v>96</v>
      </c>
      <c r="BM329" s="199" t="s">
        <v>1287</v>
      </c>
    </row>
    <row r="330" spans="2:51" s="14" customFormat="1" ht="10.2">
      <c r="B330" s="212"/>
      <c r="C330" s="213"/>
      <c r="D330" s="203" t="s">
        <v>152</v>
      </c>
      <c r="E330" s="214" t="s">
        <v>1</v>
      </c>
      <c r="F330" s="215" t="s">
        <v>1288</v>
      </c>
      <c r="G330" s="213"/>
      <c r="H330" s="216">
        <v>62.64</v>
      </c>
      <c r="I330" s="217"/>
      <c r="J330" s="213"/>
      <c r="K330" s="213"/>
      <c r="L330" s="218"/>
      <c r="M330" s="219"/>
      <c r="N330" s="220"/>
      <c r="O330" s="220"/>
      <c r="P330" s="220"/>
      <c r="Q330" s="220"/>
      <c r="R330" s="220"/>
      <c r="S330" s="220"/>
      <c r="T330" s="221"/>
      <c r="AT330" s="222" t="s">
        <v>152</v>
      </c>
      <c r="AU330" s="222" t="s">
        <v>89</v>
      </c>
      <c r="AV330" s="14" t="s">
        <v>89</v>
      </c>
      <c r="AW330" s="14" t="s">
        <v>33</v>
      </c>
      <c r="AX330" s="14" t="s">
        <v>79</v>
      </c>
      <c r="AY330" s="222" t="s">
        <v>145</v>
      </c>
    </row>
    <row r="331" spans="2:51" s="15" customFormat="1" ht="10.2">
      <c r="B331" s="223"/>
      <c r="C331" s="224"/>
      <c r="D331" s="203" t="s">
        <v>152</v>
      </c>
      <c r="E331" s="225" t="s">
        <v>1</v>
      </c>
      <c r="F331" s="226" t="s">
        <v>156</v>
      </c>
      <c r="G331" s="224"/>
      <c r="H331" s="227">
        <v>62.64</v>
      </c>
      <c r="I331" s="228"/>
      <c r="J331" s="224"/>
      <c r="K331" s="224"/>
      <c r="L331" s="229"/>
      <c r="M331" s="230"/>
      <c r="N331" s="231"/>
      <c r="O331" s="231"/>
      <c r="P331" s="231"/>
      <c r="Q331" s="231"/>
      <c r="R331" s="231"/>
      <c r="S331" s="231"/>
      <c r="T331" s="232"/>
      <c r="AT331" s="233" t="s">
        <v>152</v>
      </c>
      <c r="AU331" s="233" t="s">
        <v>89</v>
      </c>
      <c r="AV331" s="15" t="s">
        <v>96</v>
      </c>
      <c r="AW331" s="15" t="s">
        <v>33</v>
      </c>
      <c r="AX331" s="15" t="s">
        <v>84</v>
      </c>
      <c r="AY331" s="233" t="s">
        <v>145</v>
      </c>
    </row>
    <row r="332" spans="1:65" s="2" customFormat="1" ht="33" customHeight="1">
      <c r="A332" s="34"/>
      <c r="B332" s="35"/>
      <c r="C332" s="187" t="s">
        <v>415</v>
      </c>
      <c r="D332" s="187" t="s">
        <v>147</v>
      </c>
      <c r="E332" s="188" t="s">
        <v>1045</v>
      </c>
      <c r="F332" s="189" t="s">
        <v>236</v>
      </c>
      <c r="G332" s="190" t="s">
        <v>237</v>
      </c>
      <c r="H332" s="191">
        <v>23.04</v>
      </c>
      <c r="I332" s="192"/>
      <c r="J332" s="193">
        <f>ROUND(I332*H332,2)</f>
        <v>0</v>
      </c>
      <c r="K332" s="194"/>
      <c r="L332" s="39"/>
      <c r="M332" s="195" t="s">
        <v>1</v>
      </c>
      <c r="N332" s="196" t="s">
        <v>44</v>
      </c>
      <c r="O332" s="71"/>
      <c r="P332" s="197">
        <f>O332*H332</f>
        <v>0</v>
      </c>
      <c r="Q332" s="197">
        <v>0</v>
      </c>
      <c r="R332" s="197">
        <f>Q332*H332</f>
        <v>0</v>
      </c>
      <c r="S332" s="197">
        <v>0</v>
      </c>
      <c r="T332" s="198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9" t="s">
        <v>96</v>
      </c>
      <c r="AT332" s="199" t="s">
        <v>147</v>
      </c>
      <c r="AU332" s="199" t="s">
        <v>89</v>
      </c>
      <c r="AY332" s="17" t="s">
        <v>145</v>
      </c>
      <c r="BE332" s="200">
        <f>IF(N332="základní",J332,0)</f>
        <v>0</v>
      </c>
      <c r="BF332" s="200">
        <f>IF(N332="snížená",J332,0)</f>
        <v>0</v>
      </c>
      <c r="BG332" s="200">
        <f>IF(N332="zákl. přenesená",J332,0)</f>
        <v>0</v>
      </c>
      <c r="BH332" s="200">
        <f>IF(N332="sníž. přenesená",J332,0)</f>
        <v>0</v>
      </c>
      <c r="BI332" s="200">
        <f>IF(N332="nulová",J332,0)</f>
        <v>0</v>
      </c>
      <c r="BJ332" s="17" t="s">
        <v>84</v>
      </c>
      <c r="BK332" s="200">
        <f>ROUND(I332*H332,2)</f>
        <v>0</v>
      </c>
      <c r="BL332" s="17" t="s">
        <v>96</v>
      </c>
      <c r="BM332" s="199" t="s">
        <v>1289</v>
      </c>
    </row>
    <row r="333" spans="2:51" s="14" customFormat="1" ht="10.2">
      <c r="B333" s="212"/>
      <c r="C333" s="213"/>
      <c r="D333" s="203" t="s">
        <v>152</v>
      </c>
      <c r="E333" s="214" t="s">
        <v>1</v>
      </c>
      <c r="F333" s="215" t="s">
        <v>1290</v>
      </c>
      <c r="G333" s="213"/>
      <c r="H333" s="216">
        <v>23.04</v>
      </c>
      <c r="I333" s="217"/>
      <c r="J333" s="213"/>
      <c r="K333" s="213"/>
      <c r="L333" s="218"/>
      <c r="M333" s="219"/>
      <c r="N333" s="220"/>
      <c r="O333" s="220"/>
      <c r="P333" s="220"/>
      <c r="Q333" s="220"/>
      <c r="R333" s="220"/>
      <c r="S333" s="220"/>
      <c r="T333" s="221"/>
      <c r="AT333" s="222" t="s">
        <v>152</v>
      </c>
      <c r="AU333" s="222" t="s">
        <v>89</v>
      </c>
      <c r="AV333" s="14" t="s">
        <v>89</v>
      </c>
      <c r="AW333" s="14" t="s">
        <v>33</v>
      </c>
      <c r="AX333" s="14" t="s">
        <v>79</v>
      </c>
      <c r="AY333" s="222" t="s">
        <v>145</v>
      </c>
    </row>
    <row r="334" spans="2:51" s="15" customFormat="1" ht="10.2">
      <c r="B334" s="223"/>
      <c r="C334" s="224"/>
      <c r="D334" s="203" t="s">
        <v>152</v>
      </c>
      <c r="E334" s="225" t="s">
        <v>1</v>
      </c>
      <c r="F334" s="226" t="s">
        <v>156</v>
      </c>
      <c r="G334" s="224"/>
      <c r="H334" s="227">
        <v>23.04</v>
      </c>
      <c r="I334" s="228"/>
      <c r="J334" s="224"/>
      <c r="K334" s="224"/>
      <c r="L334" s="229"/>
      <c r="M334" s="230"/>
      <c r="N334" s="231"/>
      <c r="O334" s="231"/>
      <c r="P334" s="231"/>
      <c r="Q334" s="231"/>
      <c r="R334" s="231"/>
      <c r="S334" s="231"/>
      <c r="T334" s="232"/>
      <c r="AT334" s="233" t="s">
        <v>152</v>
      </c>
      <c r="AU334" s="233" t="s">
        <v>89</v>
      </c>
      <c r="AV334" s="15" t="s">
        <v>96</v>
      </c>
      <c r="AW334" s="15" t="s">
        <v>33</v>
      </c>
      <c r="AX334" s="15" t="s">
        <v>84</v>
      </c>
      <c r="AY334" s="233" t="s">
        <v>145</v>
      </c>
    </row>
    <row r="335" spans="1:65" s="2" customFormat="1" ht="44.25" customHeight="1">
      <c r="A335" s="34"/>
      <c r="B335" s="35"/>
      <c r="C335" s="187" t="s">
        <v>418</v>
      </c>
      <c r="D335" s="187" t="s">
        <v>147</v>
      </c>
      <c r="E335" s="188" t="s">
        <v>1049</v>
      </c>
      <c r="F335" s="189" t="s">
        <v>1050</v>
      </c>
      <c r="G335" s="190" t="s">
        <v>237</v>
      </c>
      <c r="H335" s="191">
        <v>39.6</v>
      </c>
      <c r="I335" s="192"/>
      <c r="J335" s="193">
        <f>ROUND(I335*H335,2)</f>
        <v>0</v>
      </c>
      <c r="K335" s="194"/>
      <c r="L335" s="39"/>
      <c r="M335" s="195" t="s">
        <v>1</v>
      </c>
      <c r="N335" s="196" t="s">
        <v>44</v>
      </c>
      <c r="O335" s="71"/>
      <c r="P335" s="197">
        <f>O335*H335</f>
        <v>0</v>
      </c>
      <c r="Q335" s="197">
        <v>0</v>
      </c>
      <c r="R335" s="197">
        <f>Q335*H335</f>
        <v>0</v>
      </c>
      <c r="S335" s="197">
        <v>0</v>
      </c>
      <c r="T335" s="198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9" t="s">
        <v>96</v>
      </c>
      <c r="AT335" s="199" t="s">
        <v>147</v>
      </c>
      <c r="AU335" s="199" t="s">
        <v>89</v>
      </c>
      <c r="AY335" s="17" t="s">
        <v>145</v>
      </c>
      <c r="BE335" s="200">
        <f>IF(N335="základní",J335,0)</f>
        <v>0</v>
      </c>
      <c r="BF335" s="200">
        <f>IF(N335="snížená",J335,0)</f>
        <v>0</v>
      </c>
      <c r="BG335" s="200">
        <f>IF(N335="zákl. přenesená",J335,0)</f>
        <v>0</v>
      </c>
      <c r="BH335" s="200">
        <f>IF(N335="sníž. přenesená",J335,0)</f>
        <v>0</v>
      </c>
      <c r="BI335" s="200">
        <f>IF(N335="nulová",J335,0)</f>
        <v>0</v>
      </c>
      <c r="BJ335" s="17" t="s">
        <v>84</v>
      </c>
      <c r="BK335" s="200">
        <f>ROUND(I335*H335,2)</f>
        <v>0</v>
      </c>
      <c r="BL335" s="17" t="s">
        <v>96</v>
      </c>
      <c r="BM335" s="199" t="s">
        <v>1291</v>
      </c>
    </row>
    <row r="336" spans="2:51" s="14" customFormat="1" ht="10.2">
      <c r="B336" s="212"/>
      <c r="C336" s="213"/>
      <c r="D336" s="203" t="s">
        <v>152</v>
      </c>
      <c r="E336" s="214" t="s">
        <v>1</v>
      </c>
      <c r="F336" s="215" t="s">
        <v>1292</v>
      </c>
      <c r="G336" s="213"/>
      <c r="H336" s="216">
        <v>39.6</v>
      </c>
      <c r="I336" s="217"/>
      <c r="J336" s="213"/>
      <c r="K336" s="213"/>
      <c r="L336" s="218"/>
      <c r="M336" s="219"/>
      <c r="N336" s="220"/>
      <c r="O336" s="220"/>
      <c r="P336" s="220"/>
      <c r="Q336" s="220"/>
      <c r="R336" s="220"/>
      <c r="S336" s="220"/>
      <c r="T336" s="221"/>
      <c r="AT336" s="222" t="s">
        <v>152</v>
      </c>
      <c r="AU336" s="222" t="s">
        <v>89</v>
      </c>
      <c r="AV336" s="14" t="s">
        <v>89</v>
      </c>
      <c r="AW336" s="14" t="s">
        <v>33</v>
      </c>
      <c r="AX336" s="14" t="s">
        <v>79</v>
      </c>
      <c r="AY336" s="222" t="s">
        <v>145</v>
      </c>
    </row>
    <row r="337" spans="2:51" s="15" customFormat="1" ht="10.2">
      <c r="B337" s="223"/>
      <c r="C337" s="224"/>
      <c r="D337" s="203" t="s">
        <v>152</v>
      </c>
      <c r="E337" s="225" t="s">
        <v>1</v>
      </c>
      <c r="F337" s="226" t="s">
        <v>156</v>
      </c>
      <c r="G337" s="224"/>
      <c r="H337" s="227">
        <v>39.6</v>
      </c>
      <c r="I337" s="228"/>
      <c r="J337" s="224"/>
      <c r="K337" s="224"/>
      <c r="L337" s="229"/>
      <c r="M337" s="245"/>
      <c r="N337" s="246"/>
      <c r="O337" s="246"/>
      <c r="P337" s="246"/>
      <c r="Q337" s="246"/>
      <c r="R337" s="246"/>
      <c r="S337" s="246"/>
      <c r="T337" s="247"/>
      <c r="AT337" s="233" t="s">
        <v>152</v>
      </c>
      <c r="AU337" s="233" t="s">
        <v>89</v>
      </c>
      <c r="AV337" s="15" t="s">
        <v>96</v>
      </c>
      <c r="AW337" s="15" t="s">
        <v>33</v>
      </c>
      <c r="AX337" s="15" t="s">
        <v>84</v>
      </c>
      <c r="AY337" s="233" t="s">
        <v>145</v>
      </c>
    </row>
    <row r="338" spans="1:31" s="2" customFormat="1" ht="6.9" customHeight="1">
      <c r="A338" s="34"/>
      <c r="B338" s="54"/>
      <c r="C338" s="55"/>
      <c r="D338" s="55"/>
      <c r="E338" s="55"/>
      <c r="F338" s="55"/>
      <c r="G338" s="55"/>
      <c r="H338" s="55"/>
      <c r="I338" s="55"/>
      <c r="J338" s="55"/>
      <c r="K338" s="55"/>
      <c r="L338" s="39"/>
      <c r="M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</row>
  </sheetData>
  <sheetProtection algorithmName="SHA-512" hashValue="rfh9zaUPAKbDpNuie4IH5Kbza5BJPp0Iv3TBHkj2oQXov2cEC6dttMIw5Tnat9MR8ezARZdk/e6ceNWUK5W3JQ==" saltValue="vqOgMLpaJVV+eA8M9s7FwzTalbkvu0H3NuHgUZGZJzsCSiF4h838FweHpMsoEXYTnO2nXZfjDZdrrZkfGSRP/w==" spinCount="100000" sheet="1" objects="1" scenarios="1" formatColumns="0" formatRows="0" autoFilter="0"/>
  <autoFilter ref="C121:K33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98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89</v>
      </c>
    </row>
    <row r="4" spans="2:46" s="1" customFormat="1" ht="24.9" customHeight="1">
      <c r="B4" s="20"/>
      <c r="D4" s="110" t="s">
        <v>103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II/180 Záluží-Stabilizace svahu silnice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104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1293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99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18. 1. 2024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">
        <v>30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26</v>
      </c>
      <c r="J21" s="113" t="s">
        <v>32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25</v>
      </c>
      <c r="J23" s="113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36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37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39</v>
      </c>
      <c r="E30" s="34"/>
      <c r="F30" s="34"/>
      <c r="G30" s="34"/>
      <c r="H30" s="34"/>
      <c r="I30" s="34"/>
      <c r="J30" s="120">
        <f>ROUND(J118,2)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41</v>
      </c>
      <c r="G32" s="34"/>
      <c r="H32" s="34"/>
      <c r="I32" s="121" t="s">
        <v>40</v>
      </c>
      <c r="J32" s="121" t="s">
        <v>42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43</v>
      </c>
      <c r="E33" s="112" t="s">
        <v>44</v>
      </c>
      <c r="F33" s="123">
        <f>ROUND((SUM(BE118:BE189)),2)</f>
        <v>0</v>
      </c>
      <c r="G33" s="34"/>
      <c r="H33" s="34"/>
      <c r="I33" s="124">
        <v>0.21</v>
      </c>
      <c r="J33" s="123">
        <f>ROUND(((SUM(BE118:BE189))*I33),2)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45</v>
      </c>
      <c r="F34" s="123">
        <f>ROUND((SUM(BF118:BF189)),2)</f>
        <v>0</v>
      </c>
      <c r="G34" s="34"/>
      <c r="H34" s="34"/>
      <c r="I34" s="124">
        <v>0.12</v>
      </c>
      <c r="J34" s="123">
        <f>ROUND(((SUM(BF118:BF189))*I34),2)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46</v>
      </c>
      <c r="F35" s="123">
        <f>ROUND((SUM(BG118:BG189)),2)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47</v>
      </c>
      <c r="F36" s="123">
        <f>ROUND((SUM(BH118:BH189)),2)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48</v>
      </c>
      <c r="F37" s="123">
        <f>ROUND((SUM(BI118:BI189)),2)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49</v>
      </c>
      <c r="E39" s="127"/>
      <c r="F39" s="127"/>
      <c r="G39" s="128" t="s">
        <v>50</v>
      </c>
      <c r="H39" s="129" t="s">
        <v>51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52</v>
      </c>
      <c r="E50" s="133"/>
      <c r="F50" s="133"/>
      <c r="G50" s="132" t="s">
        <v>53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54</v>
      </c>
      <c r="E61" s="135"/>
      <c r="F61" s="136" t="s">
        <v>55</v>
      </c>
      <c r="G61" s="134" t="s">
        <v>54</v>
      </c>
      <c r="H61" s="135"/>
      <c r="I61" s="135"/>
      <c r="J61" s="137" t="s">
        <v>55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56</v>
      </c>
      <c r="E65" s="138"/>
      <c r="F65" s="138"/>
      <c r="G65" s="132" t="s">
        <v>57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54</v>
      </c>
      <c r="E76" s="135"/>
      <c r="F76" s="136" t="s">
        <v>55</v>
      </c>
      <c r="G76" s="134" t="s">
        <v>54</v>
      </c>
      <c r="H76" s="135"/>
      <c r="I76" s="135"/>
      <c r="J76" s="137" t="s">
        <v>55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II/180 Záluží-Stabilizace svahu silnice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3" t="str">
        <f>E9</f>
        <v>4 - SO 810 Sadové úpravy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18. 1. 2024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40.05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>MENE Industry s.r.o., Lobezská 53, 326 00 Plzeň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>Jiří Marek, Stýskaly 7, 330 11 Třemošná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107</v>
      </c>
      <c r="D94" s="144"/>
      <c r="E94" s="144"/>
      <c r="F94" s="144"/>
      <c r="G94" s="144"/>
      <c r="H94" s="144"/>
      <c r="I94" s="144"/>
      <c r="J94" s="145" t="s">
        <v>108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109</v>
      </c>
      <c r="D96" s="36"/>
      <c r="E96" s="36"/>
      <c r="F96" s="36"/>
      <c r="G96" s="36"/>
      <c r="H96" s="36"/>
      <c r="I96" s="36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" customHeight="1">
      <c r="B97" s="147"/>
      <c r="C97" s="148"/>
      <c r="D97" s="149" t="s">
        <v>111</v>
      </c>
      <c r="E97" s="150"/>
      <c r="F97" s="150"/>
      <c r="G97" s="150"/>
      <c r="H97" s="150"/>
      <c r="I97" s="150"/>
      <c r="J97" s="151">
        <f>J119</f>
        <v>0</v>
      </c>
      <c r="K97" s="148"/>
      <c r="L97" s="152"/>
    </row>
    <row r="98" spans="2:12" s="10" customFormat="1" ht="19.95" customHeight="1">
      <c r="B98" s="153"/>
      <c r="C98" s="154"/>
      <c r="D98" s="155" t="s">
        <v>112</v>
      </c>
      <c r="E98" s="156"/>
      <c r="F98" s="156"/>
      <c r="G98" s="156"/>
      <c r="H98" s="156"/>
      <c r="I98" s="156"/>
      <c r="J98" s="157">
        <f>J120</f>
        <v>0</v>
      </c>
      <c r="K98" s="154"/>
      <c r="L98" s="158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" customHeight="1">
      <c r="A105" s="34"/>
      <c r="B105" s="35"/>
      <c r="C105" s="23" t="s">
        <v>130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01" t="str">
        <f>E7</f>
        <v>II/180 Záluží-Stabilizace svahu silnice</v>
      </c>
      <c r="F108" s="302"/>
      <c r="G108" s="302"/>
      <c r="H108" s="302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104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53" t="str">
        <f>E9</f>
        <v>4 - SO 810 Sadové úpravy</v>
      </c>
      <c r="F110" s="303"/>
      <c r="G110" s="303"/>
      <c r="H110" s="303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 xml:space="preserve"> </v>
      </c>
      <c r="G112" s="36"/>
      <c r="H112" s="36"/>
      <c r="I112" s="29" t="s">
        <v>22</v>
      </c>
      <c r="J112" s="66" t="str">
        <f>IF(J12="","",J12)</f>
        <v>18. 1. 2024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40.05" customHeight="1">
      <c r="A114" s="34"/>
      <c r="B114" s="35"/>
      <c r="C114" s="29" t="s">
        <v>24</v>
      </c>
      <c r="D114" s="36"/>
      <c r="E114" s="36"/>
      <c r="F114" s="27" t="str">
        <f>E15</f>
        <v xml:space="preserve"> </v>
      </c>
      <c r="G114" s="36"/>
      <c r="H114" s="36"/>
      <c r="I114" s="29" t="s">
        <v>29</v>
      </c>
      <c r="J114" s="32" t="str">
        <f>E21</f>
        <v>MENE Industry s.r.o., Lobezská 53, 326 00 Plzeň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5.65" customHeight="1">
      <c r="A115" s="34"/>
      <c r="B115" s="35"/>
      <c r="C115" s="29" t="s">
        <v>27</v>
      </c>
      <c r="D115" s="36"/>
      <c r="E115" s="36"/>
      <c r="F115" s="27" t="str">
        <f>IF(E18="","",E18)</f>
        <v>Vyplň údaj</v>
      </c>
      <c r="G115" s="36"/>
      <c r="H115" s="36"/>
      <c r="I115" s="29" t="s">
        <v>34</v>
      </c>
      <c r="J115" s="32" t="str">
        <f>E24</f>
        <v>Jiří Marek, Stýskaly 7, 330 11 Třemošná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59"/>
      <c r="B117" s="160"/>
      <c r="C117" s="161" t="s">
        <v>131</v>
      </c>
      <c r="D117" s="162" t="s">
        <v>64</v>
      </c>
      <c r="E117" s="162" t="s">
        <v>60</v>
      </c>
      <c r="F117" s="162" t="s">
        <v>61</v>
      </c>
      <c r="G117" s="162" t="s">
        <v>132</v>
      </c>
      <c r="H117" s="162" t="s">
        <v>133</v>
      </c>
      <c r="I117" s="162" t="s">
        <v>134</v>
      </c>
      <c r="J117" s="163" t="s">
        <v>108</v>
      </c>
      <c r="K117" s="164" t="s">
        <v>135</v>
      </c>
      <c r="L117" s="165"/>
      <c r="M117" s="75" t="s">
        <v>1</v>
      </c>
      <c r="N117" s="76" t="s">
        <v>43</v>
      </c>
      <c r="O117" s="76" t="s">
        <v>136</v>
      </c>
      <c r="P117" s="76" t="s">
        <v>137</v>
      </c>
      <c r="Q117" s="76" t="s">
        <v>138</v>
      </c>
      <c r="R117" s="76" t="s">
        <v>139</v>
      </c>
      <c r="S117" s="76" t="s">
        <v>140</v>
      </c>
      <c r="T117" s="77" t="s">
        <v>141</v>
      </c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</row>
    <row r="118" spans="1:63" s="2" customFormat="1" ht="22.8" customHeight="1">
      <c r="A118" s="34"/>
      <c r="B118" s="35"/>
      <c r="C118" s="82" t="s">
        <v>142</v>
      </c>
      <c r="D118" s="36"/>
      <c r="E118" s="36"/>
      <c r="F118" s="36"/>
      <c r="G118" s="36"/>
      <c r="H118" s="36"/>
      <c r="I118" s="36"/>
      <c r="J118" s="166">
        <f>BK118</f>
        <v>0</v>
      </c>
      <c r="K118" s="36"/>
      <c r="L118" s="39"/>
      <c r="M118" s="78"/>
      <c r="N118" s="167"/>
      <c r="O118" s="79"/>
      <c r="P118" s="168">
        <f>P119</f>
        <v>0</v>
      </c>
      <c r="Q118" s="79"/>
      <c r="R118" s="168">
        <f>R119</f>
        <v>0.297488</v>
      </c>
      <c r="S118" s="79"/>
      <c r="T118" s="169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78</v>
      </c>
      <c r="AU118" s="17" t="s">
        <v>110</v>
      </c>
      <c r="BK118" s="170">
        <f>BK119</f>
        <v>0</v>
      </c>
    </row>
    <row r="119" spans="2:63" s="12" customFormat="1" ht="25.95" customHeight="1">
      <c r="B119" s="171"/>
      <c r="C119" s="172"/>
      <c r="D119" s="173" t="s">
        <v>78</v>
      </c>
      <c r="E119" s="174" t="s">
        <v>143</v>
      </c>
      <c r="F119" s="174" t="s">
        <v>144</v>
      </c>
      <c r="G119" s="172"/>
      <c r="H119" s="172"/>
      <c r="I119" s="175"/>
      <c r="J119" s="176">
        <f>BK119</f>
        <v>0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0.297488</v>
      </c>
      <c r="S119" s="179"/>
      <c r="T119" s="181">
        <f>T120</f>
        <v>0</v>
      </c>
      <c r="AR119" s="182" t="s">
        <v>84</v>
      </c>
      <c r="AT119" s="183" t="s">
        <v>78</v>
      </c>
      <c r="AU119" s="183" t="s">
        <v>79</v>
      </c>
      <c r="AY119" s="182" t="s">
        <v>145</v>
      </c>
      <c r="BK119" s="184">
        <f>BK120</f>
        <v>0</v>
      </c>
    </row>
    <row r="120" spans="2:63" s="12" customFormat="1" ht="22.8" customHeight="1">
      <c r="B120" s="171"/>
      <c r="C120" s="172"/>
      <c r="D120" s="173" t="s">
        <v>78</v>
      </c>
      <c r="E120" s="185" t="s">
        <v>84</v>
      </c>
      <c r="F120" s="185" t="s">
        <v>146</v>
      </c>
      <c r="G120" s="172"/>
      <c r="H120" s="172"/>
      <c r="I120" s="175"/>
      <c r="J120" s="186">
        <f>BK120</f>
        <v>0</v>
      </c>
      <c r="K120" s="172"/>
      <c r="L120" s="177"/>
      <c r="M120" s="178"/>
      <c r="N120" s="179"/>
      <c r="O120" s="179"/>
      <c r="P120" s="180">
        <f>SUM(P121:P189)</f>
        <v>0</v>
      </c>
      <c r="Q120" s="179"/>
      <c r="R120" s="180">
        <f>SUM(R121:R189)</f>
        <v>0.297488</v>
      </c>
      <c r="S120" s="179"/>
      <c r="T120" s="181">
        <f>SUM(T121:T189)</f>
        <v>0</v>
      </c>
      <c r="AR120" s="182" t="s">
        <v>84</v>
      </c>
      <c r="AT120" s="183" t="s">
        <v>78</v>
      </c>
      <c r="AU120" s="183" t="s">
        <v>84</v>
      </c>
      <c r="AY120" s="182" t="s">
        <v>145</v>
      </c>
      <c r="BK120" s="184">
        <f>SUM(BK121:BK189)</f>
        <v>0</v>
      </c>
    </row>
    <row r="121" spans="1:65" s="2" customFormat="1" ht="24.15" customHeight="1">
      <c r="A121" s="34"/>
      <c r="B121" s="35"/>
      <c r="C121" s="187" t="s">
        <v>84</v>
      </c>
      <c r="D121" s="187" t="s">
        <v>147</v>
      </c>
      <c r="E121" s="188" t="s">
        <v>1294</v>
      </c>
      <c r="F121" s="189" t="s">
        <v>1295</v>
      </c>
      <c r="G121" s="190" t="s">
        <v>688</v>
      </c>
      <c r="H121" s="191">
        <v>3</v>
      </c>
      <c r="I121" s="192"/>
      <c r="J121" s="193">
        <f>ROUND(I121*H121,2)</f>
        <v>0</v>
      </c>
      <c r="K121" s="194"/>
      <c r="L121" s="39"/>
      <c r="M121" s="195" t="s">
        <v>1</v>
      </c>
      <c r="N121" s="196" t="s">
        <v>44</v>
      </c>
      <c r="O121" s="71"/>
      <c r="P121" s="197">
        <f>O121*H121</f>
        <v>0</v>
      </c>
      <c r="Q121" s="197">
        <v>0.02135</v>
      </c>
      <c r="R121" s="197">
        <f>Q121*H121</f>
        <v>0.06405</v>
      </c>
      <c r="S121" s="197">
        <v>0</v>
      </c>
      <c r="T121" s="19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9" t="s">
        <v>96</v>
      </c>
      <c r="AT121" s="199" t="s">
        <v>147</v>
      </c>
      <c r="AU121" s="199" t="s">
        <v>89</v>
      </c>
      <c r="AY121" s="17" t="s">
        <v>145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7" t="s">
        <v>84</v>
      </c>
      <c r="BK121" s="200">
        <f>ROUND(I121*H121,2)</f>
        <v>0</v>
      </c>
      <c r="BL121" s="17" t="s">
        <v>96</v>
      </c>
      <c r="BM121" s="199" t="s">
        <v>1296</v>
      </c>
    </row>
    <row r="122" spans="2:51" s="14" customFormat="1" ht="10.2">
      <c r="B122" s="212"/>
      <c r="C122" s="213"/>
      <c r="D122" s="203" t="s">
        <v>152</v>
      </c>
      <c r="E122" s="214" t="s">
        <v>1</v>
      </c>
      <c r="F122" s="215" t="s">
        <v>1297</v>
      </c>
      <c r="G122" s="213"/>
      <c r="H122" s="216">
        <v>3</v>
      </c>
      <c r="I122" s="217"/>
      <c r="J122" s="213"/>
      <c r="K122" s="213"/>
      <c r="L122" s="218"/>
      <c r="M122" s="219"/>
      <c r="N122" s="220"/>
      <c r="O122" s="220"/>
      <c r="P122" s="220"/>
      <c r="Q122" s="220"/>
      <c r="R122" s="220"/>
      <c r="S122" s="220"/>
      <c r="T122" s="221"/>
      <c r="AT122" s="222" t="s">
        <v>152</v>
      </c>
      <c r="AU122" s="222" t="s">
        <v>89</v>
      </c>
      <c r="AV122" s="14" t="s">
        <v>89</v>
      </c>
      <c r="AW122" s="14" t="s">
        <v>33</v>
      </c>
      <c r="AX122" s="14" t="s">
        <v>79</v>
      </c>
      <c r="AY122" s="222" t="s">
        <v>145</v>
      </c>
    </row>
    <row r="123" spans="2:51" s="15" customFormat="1" ht="10.2">
      <c r="B123" s="223"/>
      <c r="C123" s="224"/>
      <c r="D123" s="203" t="s">
        <v>152</v>
      </c>
      <c r="E123" s="225" t="s">
        <v>1</v>
      </c>
      <c r="F123" s="226" t="s">
        <v>156</v>
      </c>
      <c r="G123" s="224"/>
      <c r="H123" s="227">
        <v>3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AT123" s="233" t="s">
        <v>152</v>
      </c>
      <c r="AU123" s="233" t="s">
        <v>89</v>
      </c>
      <c r="AV123" s="15" t="s">
        <v>96</v>
      </c>
      <c r="AW123" s="15" t="s">
        <v>33</v>
      </c>
      <c r="AX123" s="15" t="s">
        <v>84</v>
      </c>
      <c r="AY123" s="233" t="s">
        <v>145</v>
      </c>
    </row>
    <row r="124" spans="1:65" s="2" customFormat="1" ht="37.8" customHeight="1">
      <c r="A124" s="34"/>
      <c r="B124" s="35"/>
      <c r="C124" s="187" t="s">
        <v>89</v>
      </c>
      <c r="D124" s="187" t="s">
        <v>147</v>
      </c>
      <c r="E124" s="188" t="s">
        <v>1298</v>
      </c>
      <c r="F124" s="189" t="s">
        <v>1299</v>
      </c>
      <c r="G124" s="190" t="s">
        <v>255</v>
      </c>
      <c r="H124" s="191">
        <v>60</v>
      </c>
      <c r="I124" s="192"/>
      <c r="J124" s="193">
        <f>ROUND(I124*H124,2)</f>
        <v>0</v>
      </c>
      <c r="K124" s="194"/>
      <c r="L124" s="39"/>
      <c r="M124" s="195" t="s">
        <v>1</v>
      </c>
      <c r="N124" s="196" t="s">
        <v>44</v>
      </c>
      <c r="O124" s="71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96</v>
      </c>
      <c r="AT124" s="199" t="s">
        <v>147</v>
      </c>
      <c r="AU124" s="199" t="s">
        <v>89</v>
      </c>
      <c r="AY124" s="17" t="s">
        <v>145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84</v>
      </c>
      <c r="BK124" s="200">
        <f>ROUND(I124*H124,2)</f>
        <v>0</v>
      </c>
      <c r="BL124" s="17" t="s">
        <v>96</v>
      </c>
      <c r="BM124" s="199" t="s">
        <v>1300</v>
      </c>
    </row>
    <row r="125" spans="2:51" s="14" customFormat="1" ht="10.2">
      <c r="B125" s="212"/>
      <c r="C125" s="213"/>
      <c r="D125" s="203" t="s">
        <v>152</v>
      </c>
      <c r="E125" s="214" t="s">
        <v>1</v>
      </c>
      <c r="F125" s="215" t="s">
        <v>1301</v>
      </c>
      <c r="G125" s="213"/>
      <c r="H125" s="216">
        <v>60</v>
      </c>
      <c r="I125" s="217"/>
      <c r="J125" s="213"/>
      <c r="K125" s="213"/>
      <c r="L125" s="218"/>
      <c r="M125" s="219"/>
      <c r="N125" s="220"/>
      <c r="O125" s="220"/>
      <c r="P125" s="220"/>
      <c r="Q125" s="220"/>
      <c r="R125" s="220"/>
      <c r="S125" s="220"/>
      <c r="T125" s="221"/>
      <c r="AT125" s="222" t="s">
        <v>152</v>
      </c>
      <c r="AU125" s="222" t="s">
        <v>89</v>
      </c>
      <c r="AV125" s="14" t="s">
        <v>89</v>
      </c>
      <c r="AW125" s="14" t="s">
        <v>33</v>
      </c>
      <c r="AX125" s="14" t="s">
        <v>79</v>
      </c>
      <c r="AY125" s="222" t="s">
        <v>145</v>
      </c>
    </row>
    <row r="126" spans="2:51" s="15" customFormat="1" ht="10.2">
      <c r="B126" s="223"/>
      <c r="C126" s="224"/>
      <c r="D126" s="203" t="s">
        <v>152</v>
      </c>
      <c r="E126" s="225" t="s">
        <v>1</v>
      </c>
      <c r="F126" s="226" t="s">
        <v>156</v>
      </c>
      <c r="G126" s="224"/>
      <c r="H126" s="227">
        <v>60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AT126" s="233" t="s">
        <v>152</v>
      </c>
      <c r="AU126" s="233" t="s">
        <v>89</v>
      </c>
      <c r="AV126" s="15" t="s">
        <v>96</v>
      </c>
      <c r="AW126" s="15" t="s">
        <v>33</v>
      </c>
      <c r="AX126" s="15" t="s">
        <v>84</v>
      </c>
      <c r="AY126" s="233" t="s">
        <v>145</v>
      </c>
    </row>
    <row r="127" spans="1:65" s="2" customFormat="1" ht="21.75" customHeight="1">
      <c r="A127" s="34"/>
      <c r="B127" s="35"/>
      <c r="C127" s="187" t="s">
        <v>93</v>
      </c>
      <c r="D127" s="187" t="s">
        <v>147</v>
      </c>
      <c r="E127" s="188" t="s">
        <v>1302</v>
      </c>
      <c r="F127" s="189" t="s">
        <v>1303</v>
      </c>
      <c r="G127" s="190" t="s">
        <v>771</v>
      </c>
      <c r="H127" s="191">
        <v>1</v>
      </c>
      <c r="I127" s="192"/>
      <c r="J127" s="193">
        <f>ROUND(I127*H127,2)</f>
        <v>0</v>
      </c>
      <c r="K127" s="194"/>
      <c r="L127" s="39"/>
      <c r="M127" s="195" t="s">
        <v>1</v>
      </c>
      <c r="N127" s="196" t="s">
        <v>44</v>
      </c>
      <c r="O127" s="71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96</v>
      </c>
      <c r="AT127" s="199" t="s">
        <v>147</v>
      </c>
      <c r="AU127" s="199" t="s">
        <v>89</v>
      </c>
      <c r="AY127" s="17" t="s">
        <v>145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7" t="s">
        <v>84</v>
      </c>
      <c r="BK127" s="200">
        <f>ROUND(I127*H127,2)</f>
        <v>0</v>
      </c>
      <c r="BL127" s="17" t="s">
        <v>96</v>
      </c>
      <c r="BM127" s="199" t="s">
        <v>1304</v>
      </c>
    </row>
    <row r="128" spans="1:65" s="2" customFormat="1" ht="24.15" customHeight="1">
      <c r="A128" s="34"/>
      <c r="B128" s="35"/>
      <c r="C128" s="187" t="s">
        <v>96</v>
      </c>
      <c r="D128" s="187" t="s">
        <v>147</v>
      </c>
      <c r="E128" s="188" t="s">
        <v>1305</v>
      </c>
      <c r="F128" s="189" t="s">
        <v>1306</v>
      </c>
      <c r="G128" s="190" t="s">
        <v>688</v>
      </c>
      <c r="H128" s="191">
        <v>1</v>
      </c>
      <c r="I128" s="192"/>
      <c r="J128" s="193">
        <f>ROUND(I128*H128,2)</f>
        <v>0</v>
      </c>
      <c r="K128" s="194"/>
      <c r="L128" s="39"/>
      <c r="M128" s="195" t="s">
        <v>1</v>
      </c>
      <c r="N128" s="196" t="s">
        <v>44</v>
      </c>
      <c r="O128" s="71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96</v>
      </c>
      <c r="AT128" s="199" t="s">
        <v>147</v>
      </c>
      <c r="AU128" s="199" t="s">
        <v>89</v>
      </c>
      <c r="AY128" s="17" t="s">
        <v>145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7" t="s">
        <v>84</v>
      </c>
      <c r="BK128" s="200">
        <f>ROUND(I128*H128,2)</f>
        <v>0</v>
      </c>
      <c r="BL128" s="17" t="s">
        <v>96</v>
      </c>
      <c r="BM128" s="199" t="s">
        <v>1307</v>
      </c>
    </row>
    <row r="129" spans="2:51" s="14" customFormat="1" ht="10.2">
      <c r="B129" s="212"/>
      <c r="C129" s="213"/>
      <c r="D129" s="203" t="s">
        <v>152</v>
      </c>
      <c r="E129" s="214" t="s">
        <v>1</v>
      </c>
      <c r="F129" s="215" t="s">
        <v>1308</v>
      </c>
      <c r="G129" s="213"/>
      <c r="H129" s="216">
        <v>1</v>
      </c>
      <c r="I129" s="217"/>
      <c r="J129" s="213"/>
      <c r="K129" s="213"/>
      <c r="L129" s="218"/>
      <c r="M129" s="219"/>
      <c r="N129" s="220"/>
      <c r="O129" s="220"/>
      <c r="P129" s="220"/>
      <c r="Q129" s="220"/>
      <c r="R129" s="220"/>
      <c r="S129" s="220"/>
      <c r="T129" s="221"/>
      <c r="AT129" s="222" t="s">
        <v>152</v>
      </c>
      <c r="AU129" s="222" t="s">
        <v>89</v>
      </c>
      <c r="AV129" s="14" t="s">
        <v>89</v>
      </c>
      <c r="AW129" s="14" t="s">
        <v>33</v>
      </c>
      <c r="AX129" s="14" t="s">
        <v>79</v>
      </c>
      <c r="AY129" s="222" t="s">
        <v>145</v>
      </c>
    </row>
    <row r="130" spans="2:51" s="15" customFormat="1" ht="10.2">
      <c r="B130" s="223"/>
      <c r="C130" s="224"/>
      <c r="D130" s="203" t="s">
        <v>152</v>
      </c>
      <c r="E130" s="225" t="s">
        <v>1</v>
      </c>
      <c r="F130" s="226" t="s">
        <v>156</v>
      </c>
      <c r="G130" s="224"/>
      <c r="H130" s="227">
        <v>1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AT130" s="233" t="s">
        <v>152</v>
      </c>
      <c r="AU130" s="233" t="s">
        <v>89</v>
      </c>
      <c r="AV130" s="15" t="s">
        <v>96</v>
      </c>
      <c r="AW130" s="15" t="s">
        <v>33</v>
      </c>
      <c r="AX130" s="15" t="s">
        <v>84</v>
      </c>
      <c r="AY130" s="233" t="s">
        <v>145</v>
      </c>
    </row>
    <row r="131" spans="1:65" s="2" customFormat="1" ht="33" customHeight="1">
      <c r="A131" s="34"/>
      <c r="B131" s="35"/>
      <c r="C131" s="187" t="s">
        <v>100</v>
      </c>
      <c r="D131" s="187" t="s">
        <v>147</v>
      </c>
      <c r="E131" s="188" t="s">
        <v>1309</v>
      </c>
      <c r="F131" s="189" t="s">
        <v>1310</v>
      </c>
      <c r="G131" s="190" t="s">
        <v>688</v>
      </c>
      <c r="H131" s="191">
        <v>1</v>
      </c>
      <c r="I131" s="192"/>
      <c r="J131" s="193">
        <f>ROUND(I131*H131,2)</f>
        <v>0</v>
      </c>
      <c r="K131" s="194"/>
      <c r="L131" s="39"/>
      <c r="M131" s="195" t="s">
        <v>1</v>
      </c>
      <c r="N131" s="196" t="s">
        <v>44</v>
      </c>
      <c r="O131" s="71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96</v>
      </c>
      <c r="AT131" s="199" t="s">
        <v>147</v>
      </c>
      <c r="AU131" s="199" t="s">
        <v>89</v>
      </c>
      <c r="AY131" s="17" t="s">
        <v>145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84</v>
      </c>
      <c r="BK131" s="200">
        <f>ROUND(I131*H131,2)</f>
        <v>0</v>
      </c>
      <c r="BL131" s="17" t="s">
        <v>96</v>
      </c>
      <c r="BM131" s="199" t="s">
        <v>1311</v>
      </c>
    </row>
    <row r="132" spans="2:51" s="14" customFormat="1" ht="10.2">
      <c r="B132" s="212"/>
      <c r="C132" s="213"/>
      <c r="D132" s="203" t="s">
        <v>152</v>
      </c>
      <c r="E132" s="214" t="s">
        <v>1</v>
      </c>
      <c r="F132" s="215" t="s">
        <v>1312</v>
      </c>
      <c r="G132" s="213"/>
      <c r="H132" s="216">
        <v>1</v>
      </c>
      <c r="I132" s="217"/>
      <c r="J132" s="213"/>
      <c r="K132" s="213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152</v>
      </c>
      <c r="AU132" s="222" t="s">
        <v>89</v>
      </c>
      <c r="AV132" s="14" t="s">
        <v>89</v>
      </c>
      <c r="AW132" s="14" t="s">
        <v>33</v>
      </c>
      <c r="AX132" s="14" t="s">
        <v>79</v>
      </c>
      <c r="AY132" s="222" t="s">
        <v>145</v>
      </c>
    </row>
    <row r="133" spans="2:51" s="15" customFormat="1" ht="10.2">
      <c r="B133" s="223"/>
      <c r="C133" s="224"/>
      <c r="D133" s="203" t="s">
        <v>152</v>
      </c>
      <c r="E133" s="225" t="s">
        <v>1</v>
      </c>
      <c r="F133" s="226" t="s">
        <v>156</v>
      </c>
      <c r="G133" s="224"/>
      <c r="H133" s="227">
        <v>1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152</v>
      </c>
      <c r="AU133" s="233" t="s">
        <v>89</v>
      </c>
      <c r="AV133" s="15" t="s">
        <v>96</v>
      </c>
      <c r="AW133" s="15" t="s">
        <v>33</v>
      </c>
      <c r="AX133" s="15" t="s">
        <v>84</v>
      </c>
      <c r="AY133" s="233" t="s">
        <v>145</v>
      </c>
    </row>
    <row r="134" spans="1:65" s="2" customFormat="1" ht="16.5" customHeight="1">
      <c r="A134" s="34"/>
      <c r="B134" s="35"/>
      <c r="C134" s="187" t="s">
        <v>193</v>
      </c>
      <c r="D134" s="187" t="s">
        <v>147</v>
      </c>
      <c r="E134" s="188" t="s">
        <v>1313</v>
      </c>
      <c r="F134" s="189" t="s">
        <v>1314</v>
      </c>
      <c r="G134" s="190" t="s">
        <v>688</v>
      </c>
      <c r="H134" s="191">
        <v>1</v>
      </c>
      <c r="I134" s="192"/>
      <c r="J134" s="193">
        <f>ROUND(I134*H134,2)</f>
        <v>0</v>
      </c>
      <c r="K134" s="194"/>
      <c r="L134" s="39"/>
      <c r="M134" s="195" t="s">
        <v>1</v>
      </c>
      <c r="N134" s="196" t="s">
        <v>44</v>
      </c>
      <c r="O134" s="71"/>
      <c r="P134" s="197">
        <f>O134*H134</f>
        <v>0</v>
      </c>
      <c r="Q134" s="197">
        <v>0.00107</v>
      </c>
      <c r="R134" s="197">
        <f>Q134*H134</f>
        <v>0.00107</v>
      </c>
      <c r="S134" s="197">
        <v>0</v>
      </c>
      <c r="T134" s="19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96</v>
      </c>
      <c r="AT134" s="199" t="s">
        <v>147</v>
      </c>
      <c r="AU134" s="199" t="s">
        <v>89</v>
      </c>
      <c r="AY134" s="17" t="s">
        <v>145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7" t="s">
        <v>84</v>
      </c>
      <c r="BK134" s="200">
        <f>ROUND(I134*H134,2)</f>
        <v>0</v>
      </c>
      <c r="BL134" s="17" t="s">
        <v>96</v>
      </c>
      <c r="BM134" s="199" t="s">
        <v>1315</v>
      </c>
    </row>
    <row r="135" spans="2:51" s="14" customFormat="1" ht="10.2">
      <c r="B135" s="212"/>
      <c r="C135" s="213"/>
      <c r="D135" s="203" t="s">
        <v>152</v>
      </c>
      <c r="E135" s="214" t="s">
        <v>1</v>
      </c>
      <c r="F135" s="215" t="s">
        <v>1316</v>
      </c>
      <c r="G135" s="213"/>
      <c r="H135" s="216">
        <v>1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152</v>
      </c>
      <c r="AU135" s="222" t="s">
        <v>89</v>
      </c>
      <c r="AV135" s="14" t="s">
        <v>89</v>
      </c>
      <c r="AW135" s="14" t="s">
        <v>33</v>
      </c>
      <c r="AX135" s="14" t="s">
        <v>79</v>
      </c>
      <c r="AY135" s="222" t="s">
        <v>145</v>
      </c>
    </row>
    <row r="136" spans="2:51" s="15" customFormat="1" ht="10.2">
      <c r="B136" s="223"/>
      <c r="C136" s="224"/>
      <c r="D136" s="203" t="s">
        <v>152</v>
      </c>
      <c r="E136" s="225" t="s">
        <v>1</v>
      </c>
      <c r="F136" s="226" t="s">
        <v>156</v>
      </c>
      <c r="G136" s="224"/>
      <c r="H136" s="227">
        <v>1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152</v>
      </c>
      <c r="AU136" s="233" t="s">
        <v>89</v>
      </c>
      <c r="AV136" s="15" t="s">
        <v>96</v>
      </c>
      <c r="AW136" s="15" t="s">
        <v>33</v>
      </c>
      <c r="AX136" s="15" t="s">
        <v>84</v>
      </c>
      <c r="AY136" s="233" t="s">
        <v>145</v>
      </c>
    </row>
    <row r="137" spans="1:65" s="2" customFormat="1" ht="33" customHeight="1">
      <c r="A137" s="34"/>
      <c r="B137" s="35"/>
      <c r="C137" s="187" t="s">
        <v>198</v>
      </c>
      <c r="D137" s="187" t="s">
        <v>147</v>
      </c>
      <c r="E137" s="188" t="s">
        <v>1317</v>
      </c>
      <c r="F137" s="189" t="s">
        <v>1318</v>
      </c>
      <c r="G137" s="190" t="s">
        <v>688</v>
      </c>
      <c r="H137" s="191">
        <v>2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44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96</v>
      </c>
      <c r="AT137" s="199" t="s">
        <v>147</v>
      </c>
      <c r="AU137" s="199" t="s">
        <v>89</v>
      </c>
      <c r="AY137" s="17" t="s">
        <v>145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84</v>
      </c>
      <c r="BK137" s="200">
        <f>ROUND(I137*H137,2)</f>
        <v>0</v>
      </c>
      <c r="BL137" s="17" t="s">
        <v>96</v>
      </c>
      <c r="BM137" s="199" t="s">
        <v>1319</v>
      </c>
    </row>
    <row r="138" spans="2:51" s="14" customFormat="1" ht="10.2">
      <c r="B138" s="212"/>
      <c r="C138" s="213"/>
      <c r="D138" s="203" t="s">
        <v>152</v>
      </c>
      <c r="E138" s="214" t="s">
        <v>1</v>
      </c>
      <c r="F138" s="215" t="s">
        <v>1320</v>
      </c>
      <c r="G138" s="213"/>
      <c r="H138" s="216">
        <v>2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152</v>
      </c>
      <c r="AU138" s="222" t="s">
        <v>89</v>
      </c>
      <c r="AV138" s="14" t="s">
        <v>89</v>
      </c>
      <c r="AW138" s="14" t="s">
        <v>33</v>
      </c>
      <c r="AX138" s="14" t="s">
        <v>79</v>
      </c>
      <c r="AY138" s="222" t="s">
        <v>145</v>
      </c>
    </row>
    <row r="139" spans="2:51" s="15" customFormat="1" ht="10.2">
      <c r="B139" s="223"/>
      <c r="C139" s="224"/>
      <c r="D139" s="203" t="s">
        <v>152</v>
      </c>
      <c r="E139" s="225" t="s">
        <v>1</v>
      </c>
      <c r="F139" s="226" t="s">
        <v>156</v>
      </c>
      <c r="G139" s="224"/>
      <c r="H139" s="227">
        <v>2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152</v>
      </c>
      <c r="AU139" s="233" t="s">
        <v>89</v>
      </c>
      <c r="AV139" s="15" t="s">
        <v>96</v>
      </c>
      <c r="AW139" s="15" t="s">
        <v>33</v>
      </c>
      <c r="AX139" s="15" t="s">
        <v>84</v>
      </c>
      <c r="AY139" s="233" t="s">
        <v>145</v>
      </c>
    </row>
    <row r="140" spans="1:65" s="2" customFormat="1" ht="16.5" customHeight="1">
      <c r="A140" s="34"/>
      <c r="B140" s="35"/>
      <c r="C140" s="234" t="s">
        <v>203</v>
      </c>
      <c r="D140" s="234" t="s">
        <v>247</v>
      </c>
      <c r="E140" s="235" t="s">
        <v>1321</v>
      </c>
      <c r="F140" s="236" t="s">
        <v>1322</v>
      </c>
      <c r="G140" s="237" t="s">
        <v>150</v>
      </c>
      <c r="H140" s="238">
        <v>0.343</v>
      </c>
      <c r="I140" s="239"/>
      <c r="J140" s="240">
        <f>ROUND(I140*H140,2)</f>
        <v>0</v>
      </c>
      <c r="K140" s="241"/>
      <c r="L140" s="242"/>
      <c r="M140" s="243" t="s">
        <v>1</v>
      </c>
      <c r="N140" s="244" t="s">
        <v>44</v>
      </c>
      <c r="O140" s="71"/>
      <c r="P140" s="197">
        <f>O140*H140</f>
        <v>0</v>
      </c>
      <c r="Q140" s="197">
        <v>0.22</v>
      </c>
      <c r="R140" s="197">
        <f>Q140*H140</f>
        <v>0.07546000000000001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203</v>
      </c>
      <c r="AT140" s="199" t="s">
        <v>247</v>
      </c>
      <c r="AU140" s="199" t="s">
        <v>89</v>
      </c>
      <c r="AY140" s="17" t="s">
        <v>145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84</v>
      </c>
      <c r="BK140" s="200">
        <f>ROUND(I140*H140,2)</f>
        <v>0</v>
      </c>
      <c r="BL140" s="17" t="s">
        <v>96</v>
      </c>
      <c r="BM140" s="199" t="s">
        <v>1323</v>
      </c>
    </row>
    <row r="141" spans="2:51" s="14" customFormat="1" ht="10.2">
      <c r="B141" s="212"/>
      <c r="C141" s="213"/>
      <c r="D141" s="203" t="s">
        <v>152</v>
      </c>
      <c r="E141" s="214" t="s">
        <v>1</v>
      </c>
      <c r="F141" s="215" t="s">
        <v>1324</v>
      </c>
      <c r="G141" s="213"/>
      <c r="H141" s="216">
        <v>0.343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152</v>
      </c>
      <c r="AU141" s="222" t="s">
        <v>89</v>
      </c>
      <c r="AV141" s="14" t="s">
        <v>89</v>
      </c>
      <c r="AW141" s="14" t="s">
        <v>33</v>
      </c>
      <c r="AX141" s="14" t="s">
        <v>79</v>
      </c>
      <c r="AY141" s="222" t="s">
        <v>145</v>
      </c>
    </row>
    <row r="142" spans="2:51" s="15" customFormat="1" ht="10.2">
      <c r="B142" s="223"/>
      <c r="C142" s="224"/>
      <c r="D142" s="203" t="s">
        <v>152</v>
      </c>
      <c r="E142" s="225" t="s">
        <v>1</v>
      </c>
      <c r="F142" s="226" t="s">
        <v>156</v>
      </c>
      <c r="G142" s="224"/>
      <c r="H142" s="227">
        <v>0.343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152</v>
      </c>
      <c r="AU142" s="233" t="s">
        <v>89</v>
      </c>
      <c r="AV142" s="15" t="s">
        <v>96</v>
      </c>
      <c r="AW142" s="15" t="s">
        <v>33</v>
      </c>
      <c r="AX142" s="15" t="s">
        <v>84</v>
      </c>
      <c r="AY142" s="233" t="s">
        <v>145</v>
      </c>
    </row>
    <row r="143" spans="1:65" s="2" customFormat="1" ht="24.15" customHeight="1">
      <c r="A143" s="34"/>
      <c r="B143" s="35"/>
      <c r="C143" s="187" t="s">
        <v>208</v>
      </c>
      <c r="D143" s="187" t="s">
        <v>147</v>
      </c>
      <c r="E143" s="188" t="s">
        <v>1325</v>
      </c>
      <c r="F143" s="189" t="s">
        <v>1326</v>
      </c>
      <c r="G143" s="190" t="s">
        <v>688</v>
      </c>
      <c r="H143" s="191">
        <v>2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44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96</v>
      </c>
      <c r="AT143" s="199" t="s">
        <v>147</v>
      </c>
      <c r="AU143" s="199" t="s">
        <v>89</v>
      </c>
      <c r="AY143" s="17" t="s">
        <v>145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84</v>
      </c>
      <c r="BK143" s="200">
        <f>ROUND(I143*H143,2)</f>
        <v>0</v>
      </c>
      <c r="BL143" s="17" t="s">
        <v>96</v>
      </c>
      <c r="BM143" s="199" t="s">
        <v>1327</v>
      </c>
    </row>
    <row r="144" spans="2:51" s="14" customFormat="1" ht="10.2">
      <c r="B144" s="212"/>
      <c r="C144" s="213"/>
      <c r="D144" s="203" t="s">
        <v>152</v>
      </c>
      <c r="E144" s="214" t="s">
        <v>1</v>
      </c>
      <c r="F144" s="215" t="s">
        <v>1328</v>
      </c>
      <c r="G144" s="213"/>
      <c r="H144" s="216">
        <v>2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152</v>
      </c>
      <c r="AU144" s="222" t="s">
        <v>89</v>
      </c>
      <c r="AV144" s="14" t="s">
        <v>89</v>
      </c>
      <c r="AW144" s="14" t="s">
        <v>33</v>
      </c>
      <c r="AX144" s="14" t="s">
        <v>79</v>
      </c>
      <c r="AY144" s="222" t="s">
        <v>145</v>
      </c>
    </row>
    <row r="145" spans="2:51" s="15" customFormat="1" ht="10.2">
      <c r="B145" s="223"/>
      <c r="C145" s="224"/>
      <c r="D145" s="203" t="s">
        <v>152</v>
      </c>
      <c r="E145" s="225" t="s">
        <v>1</v>
      </c>
      <c r="F145" s="226" t="s">
        <v>156</v>
      </c>
      <c r="G145" s="224"/>
      <c r="H145" s="227">
        <v>2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152</v>
      </c>
      <c r="AU145" s="233" t="s">
        <v>89</v>
      </c>
      <c r="AV145" s="15" t="s">
        <v>96</v>
      </c>
      <c r="AW145" s="15" t="s">
        <v>33</v>
      </c>
      <c r="AX145" s="15" t="s">
        <v>84</v>
      </c>
      <c r="AY145" s="233" t="s">
        <v>145</v>
      </c>
    </row>
    <row r="146" spans="1:65" s="2" customFormat="1" ht="16.5" customHeight="1">
      <c r="A146" s="34"/>
      <c r="B146" s="35"/>
      <c r="C146" s="234" t="s">
        <v>213</v>
      </c>
      <c r="D146" s="234" t="s">
        <v>247</v>
      </c>
      <c r="E146" s="235" t="s">
        <v>1329</v>
      </c>
      <c r="F146" s="236" t="s">
        <v>1330</v>
      </c>
      <c r="G146" s="237" t="s">
        <v>688</v>
      </c>
      <c r="H146" s="238">
        <v>2</v>
      </c>
      <c r="I146" s="239"/>
      <c r="J146" s="240">
        <f>ROUND(I146*H146,2)</f>
        <v>0</v>
      </c>
      <c r="K146" s="241"/>
      <c r="L146" s="242"/>
      <c r="M146" s="243" t="s">
        <v>1</v>
      </c>
      <c r="N146" s="244" t="s">
        <v>44</v>
      </c>
      <c r="O146" s="71"/>
      <c r="P146" s="197">
        <f>O146*H146</f>
        <v>0</v>
      </c>
      <c r="Q146" s="197">
        <v>0.03</v>
      </c>
      <c r="R146" s="197">
        <f>Q146*H146</f>
        <v>0.06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203</v>
      </c>
      <c r="AT146" s="199" t="s">
        <v>247</v>
      </c>
      <c r="AU146" s="199" t="s">
        <v>89</v>
      </c>
      <c r="AY146" s="17" t="s">
        <v>145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84</v>
      </c>
      <c r="BK146" s="200">
        <f>ROUND(I146*H146,2)</f>
        <v>0</v>
      </c>
      <c r="BL146" s="17" t="s">
        <v>96</v>
      </c>
      <c r="BM146" s="199" t="s">
        <v>1331</v>
      </c>
    </row>
    <row r="147" spans="2:51" s="14" customFormat="1" ht="10.2">
      <c r="B147" s="212"/>
      <c r="C147" s="213"/>
      <c r="D147" s="203" t="s">
        <v>152</v>
      </c>
      <c r="E147" s="214" t="s">
        <v>1</v>
      </c>
      <c r="F147" s="215" t="s">
        <v>1332</v>
      </c>
      <c r="G147" s="213"/>
      <c r="H147" s="216">
        <v>2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152</v>
      </c>
      <c r="AU147" s="222" t="s">
        <v>89</v>
      </c>
      <c r="AV147" s="14" t="s">
        <v>89</v>
      </c>
      <c r="AW147" s="14" t="s">
        <v>33</v>
      </c>
      <c r="AX147" s="14" t="s">
        <v>79</v>
      </c>
      <c r="AY147" s="222" t="s">
        <v>145</v>
      </c>
    </row>
    <row r="148" spans="2:51" s="15" customFormat="1" ht="10.2">
      <c r="B148" s="223"/>
      <c r="C148" s="224"/>
      <c r="D148" s="203" t="s">
        <v>152</v>
      </c>
      <c r="E148" s="225" t="s">
        <v>1</v>
      </c>
      <c r="F148" s="226" t="s">
        <v>156</v>
      </c>
      <c r="G148" s="224"/>
      <c r="H148" s="227">
        <v>2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152</v>
      </c>
      <c r="AU148" s="233" t="s">
        <v>89</v>
      </c>
      <c r="AV148" s="15" t="s">
        <v>96</v>
      </c>
      <c r="AW148" s="15" t="s">
        <v>33</v>
      </c>
      <c r="AX148" s="15" t="s">
        <v>84</v>
      </c>
      <c r="AY148" s="233" t="s">
        <v>145</v>
      </c>
    </row>
    <row r="149" spans="1:65" s="2" customFormat="1" ht="24.15" customHeight="1">
      <c r="A149" s="34"/>
      <c r="B149" s="35"/>
      <c r="C149" s="187" t="s">
        <v>224</v>
      </c>
      <c r="D149" s="187" t="s">
        <v>147</v>
      </c>
      <c r="E149" s="188" t="s">
        <v>1333</v>
      </c>
      <c r="F149" s="189" t="s">
        <v>1334</v>
      </c>
      <c r="G149" s="190" t="s">
        <v>688</v>
      </c>
      <c r="H149" s="191">
        <v>2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44</v>
      </c>
      <c r="O149" s="71"/>
      <c r="P149" s="197">
        <f>O149*H149</f>
        <v>0</v>
      </c>
      <c r="Q149" s="197">
        <v>5E-05</v>
      </c>
      <c r="R149" s="197">
        <f>Q149*H149</f>
        <v>0.0001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96</v>
      </c>
      <c r="AT149" s="199" t="s">
        <v>147</v>
      </c>
      <c r="AU149" s="199" t="s">
        <v>89</v>
      </c>
      <c r="AY149" s="17" t="s">
        <v>145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84</v>
      </c>
      <c r="BK149" s="200">
        <f>ROUND(I149*H149,2)</f>
        <v>0</v>
      </c>
      <c r="BL149" s="17" t="s">
        <v>96</v>
      </c>
      <c r="BM149" s="199" t="s">
        <v>1335</v>
      </c>
    </row>
    <row r="150" spans="2:51" s="14" customFormat="1" ht="10.2">
      <c r="B150" s="212"/>
      <c r="C150" s="213"/>
      <c r="D150" s="203" t="s">
        <v>152</v>
      </c>
      <c r="E150" s="214" t="s">
        <v>1</v>
      </c>
      <c r="F150" s="215" t="s">
        <v>1332</v>
      </c>
      <c r="G150" s="213"/>
      <c r="H150" s="216">
        <v>2</v>
      </c>
      <c r="I150" s="217"/>
      <c r="J150" s="213"/>
      <c r="K150" s="213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152</v>
      </c>
      <c r="AU150" s="222" t="s">
        <v>89</v>
      </c>
      <c r="AV150" s="14" t="s">
        <v>89</v>
      </c>
      <c r="AW150" s="14" t="s">
        <v>33</v>
      </c>
      <c r="AX150" s="14" t="s">
        <v>79</v>
      </c>
      <c r="AY150" s="222" t="s">
        <v>145</v>
      </c>
    </row>
    <row r="151" spans="2:51" s="15" customFormat="1" ht="10.2">
      <c r="B151" s="223"/>
      <c r="C151" s="224"/>
      <c r="D151" s="203" t="s">
        <v>152</v>
      </c>
      <c r="E151" s="225" t="s">
        <v>1</v>
      </c>
      <c r="F151" s="226" t="s">
        <v>156</v>
      </c>
      <c r="G151" s="224"/>
      <c r="H151" s="227">
        <v>2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AT151" s="233" t="s">
        <v>152</v>
      </c>
      <c r="AU151" s="233" t="s">
        <v>89</v>
      </c>
      <c r="AV151" s="15" t="s">
        <v>96</v>
      </c>
      <c r="AW151" s="15" t="s">
        <v>33</v>
      </c>
      <c r="AX151" s="15" t="s">
        <v>84</v>
      </c>
      <c r="AY151" s="233" t="s">
        <v>145</v>
      </c>
    </row>
    <row r="152" spans="1:65" s="2" customFormat="1" ht="16.5" customHeight="1">
      <c r="A152" s="34"/>
      <c r="B152" s="35"/>
      <c r="C152" s="234" t="s">
        <v>8</v>
      </c>
      <c r="D152" s="234" t="s">
        <v>247</v>
      </c>
      <c r="E152" s="235" t="s">
        <v>1336</v>
      </c>
      <c r="F152" s="236" t="s">
        <v>1337</v>
      </c>
      <c r="G152" s="237" t="s">
        <v>688</v>
      </c>
      <c r="H152" s="238">
        <v>6</v>
      </c>
      <c r="I152" s="239"/>
      <c r="J152" s="240">
        <f>ROUND(I152*H152,2)</f>
        <v>0</v>
      </c>
      <c r="K152" s="241"/>
      <c r="L152" s="242"/>
      <c r="M152" s="243" t="s">
        <v>1</v>
      </c>
      <c r="N152" s="244" t="s">
        <v>44</v>
      </c>
      <c r="O152" s="71"/>
      <c r="P152" s="197">
        <f>O152*H152</f>
        <v>0</v>
      </c>
      <c r="Q152" s="197">
        <v>0.00354</v>
      </c>
      <c r="R152" s="197">
        <f>Q152*H152</f>
        <v>0.021240000000000002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203</v>
      </c>
      <c r="AT152" s="199" t="s">
        <v>247</v>
      </c>
      <c r="AU152" s="199" t="s">
        <v>89</v>
      </c>
      <c r="AY152" s="17" t="s">
        <v>145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84</v>
      </c>
      <c r="BK152" s="200">
        <f>ROUND(I152*H152,2)</f>
        <v>0</v>
      </c>
      <c r="BL152" s="17" t="s">
        <v>96</v>
      </c>
      <c r="BM152" s="199" t="s">
        <v>1338</v>
      </c>
    </row>
    <row r="153" spans="2:51" s="14" customFormat="1" ht="10.2">
      <c r="B153" s="212"/>
      <c r="C153" s="213"/>
      <c r="D153" s="203" t="s">
        <v>152</v>
      </c>
      <c r="E153" s="214" t="s">
        <v>1</v>
      </c>
      <c r="F153" s="215" t="s">
        <v>1339</v>
      </c>
      <c r="G153" s="213"/>
      <c r="H153" s="216">
        <v>6</v>
      </c>
      <c r="I153" s="217"/>
      <c r="J153" s="213"/>
      <c r="K153" s="213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152</v>
      </c>
      <c r="AU153" s="222" t="s">
        <v>89</v>
      </c>
      <c r="AV153" s="14" t="s">
        <v>89</v>
      </c>
      <c r="AW153" s="14" t="s">
        <v>33</v>
      </c>
      <c r="AX153" s="14" t="s">
        <v>79</v>
      </c>
      <c r="AY153" s="222" t="s">
        <v>145</v>
      </c>
    </row>
    <row r="154" spans="2:51" s="15" customFormat="1" ht="10.2">
      <c r="B154" s="223"/>
      <c r="C154" s="224"/>
      <c r="D154" s="203" t="s">
        <v>152</v>
      </c>
      <c r="E154" s="225" t="s">
        <v>1</v>
      </c>
      <c r="F154" s="226" t="s">
        <v>156</v>
      </c>
      <c r="G154" s="224"/>
      <c r="H154" s="227">
        <v>6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AT154" s="233" t="s">
        <v>152</v>
      </c>
      <c r="AU154" s="233" t="s">
        <v>89</v>
      </c>
      <c r="AV154" s="15" t="s">
        <v>96</v>
      </c>
      <c r="AW154" s="15" t="s">
        <v>33</v>
      </c>
      <c r="AX154" s="15" t="s">
        <v>84</v>
      </c>
      <c r="AY154" s="233" t="s">
        <v>145</v>
      </c>
    </row>
    <row r="155" spans="1:65" s="2" customFormat="1" ht="24.15" customHeight="1">
      <c r="A155" s="34"/>
      <c r="B155" s="35"/>
      <c r="C155" s="187" t="s">
        <v>234</v>
      </c>
      <c r="D155" s="187" t="s">
        <v>147</v>
      </c>
      <c r="E155" s="188" t="s">
        <v>1340</v>
      </c>
      <c r="F155" s="189" t="s">
        <v>1341</v>
      </c>
      <c r="G155" s="190" t="s">
        <v>337</v>
      </c>
      <c r="H155" s="191">
        <v>3</v>
      </c>
      <c r="I155" s="192"/>
      <c r="J155" s="193">
        <f>ROUND(I155*H155,2)</f>
        <v>0</v>
      </c>
      <c r="K155" s="194"/>
      <c r="L155" s="39"/>
      <c r="M155" s="195" t="s">
        <v>1</v>
      </c>
      <c r="N155" s="196" t="s">
        <v>44</v>
      </c>
      <c r="O155" s="71"/>
      <c r="P155" s="197">
        <f>O155*H155</f>
        <v>0</v>
      </c>
      <c r="Q155" s="197">
        <v>0.00016</v>
      </c>
      <c r="R155" s="197">
        <f>Q155*H155</f>
        <v>0.00048000000000000007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96</v>
      </c>
      <c r="AT155" s="199" t="s">
        <v>147</v>
      </c>
      <c r="AU155" s="199" t="s">
        <v>89</v>
      </c>
      <c r="AY155" s="17" t="s">
        <v>145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84</v>
      </c>
      <c r="BK155" s="200">
        <f>ROUND(I155*H155,2)</f>
        <v>0</v>
      </c>
      <c r="BL155" s="17" t="s">
        <v>96</v>
      </c>
      <c r="BM155" s="199" t="s">
        <v>1342</v>
      </c>
    </row>
    <row r="156" spans="2:51" s="13" customFormat="1" ht="10.2">
      <c r="B156" s="201"/>
      <c r="C156" s="202"/>
      <c r="D156" s="203" t="s">
        <v>152</v>
      </c>
      <c r="E156" s="204" t="s">
        <v>1</v>
      </c>
      <c r="F156" s="205" t="s">
        <v>1343</v>
      </c>
      <c r="G156" s="202"/>
      <c r="H156" s="204" t="s">
        <v>1</v>
      </c>
      <c r="I156" s="206"/>
      <c r="J156" s="202"/>
      <c r="K156" s="202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152</v>
      </c>
      <c r="AU156" s="211" t="s">
        <v>89</v>
      </c>
      <c r="AV156" s="13" t="s">
        <v>84</v>
      </c>
      <c r="AW156" s="13" t="s">
        <v>33</v>
      </c>
      <c r="AX156" s="13" t="s">
        <v>79</v>
      </c>
      <c r="AY156" s="211" t="s">
        <v>145</v>
      </c>
    </row>
    <row r="157" spans="2:51" s="14" customFormat="1" ht="10.2">
      <c r="B157" s="212"/>
      <c r="C157" s="213"/>
      <c r="D157" s="203" t="s">
        <v>152</v>
      </c>
      <c r="E157" s="214" t="s">
        <v>1</v>
      </c>
      <c r="F157" s="215" t="s">
        <v>1344</v>
      </c>
      <c r="G157" s="213"/>
      <c r="H157" s="216">
        <v>3</v>
      </c>
      <c r="I157" s="217"/>
      <c r="J157" s="213"/>
      <c r="K157" s="213"/>
      <c r="L157" s="218"/>
      <c r="M157" s="219"/>
      <c r="N157" s="220"/>
      <c r="O157" s="220"/>
      <c r="P157" s="220"/>
      <c r="Q157" s="220"/>
      <c r="R157" s="220"/>
      <c r="S157" s="220"/>
      <c r="T157" s="221"/>
      <c r="AT157" s="222" t="s">
        <v>152</v>
      </c>
      <c r="AU157" s="222" t="s">
        <v>89</v>
      </c>
      <c r="AV157" s="14" t="s">
        <v>89</v>
      </c>
      <c r="AW157" s="14" t="s">
        <v>33</v>
      </c>
      <c r="AX157" s="14" t="s">
        <v>79</v>
      </c>
      <c r="AY157" s="222" t="s">
        <v>145</v>
      </c>
    </row>
    <row r="158" spans="2:51" s="15" customFormat="1" ht="10.2">
      <c r="B158" s="223"/>
      <c r="C158" s="224"/>
      <c r="D158" s="203" t="s">
        <v>152</v>
      </c>
      <c r="E158" s="225" t="s">
        <v>1</v>
      </c>
      <c r="F158" s="226" t="s">
        <v>156</v>
      </c>
      <c r="G158" s="224"/>
      <c r="H158" s="227">
        <v>3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152</v>
      </c>
      <c r="AU158" s="233" t="s">
        <v>89</v>
      </c>
      <c r="AV158" s="15" t="s">
        <v>96</v>
      </c>
      <c r="AW158" s="15" t="s">
        <v>33</v>
      </c>
      <c r="AX158" s="15" t="s">
        <v>84</v>
      </c>
      <c r="AY158" s="233" t="s">
        <v>145</v>
      </c>
    </row>
    <row r="159" spans="1:65" s="2" customFormat="1" ht="24.15" customHeight="1">
      <c r="A159" s="34"/>
      <c r="B159" s="35"/>
      <c r="C159" s="187" t="s">
        <v>240</v>
      </c>
      <c r="D159" s="187" t="s">
        <v>147</v>
      </c>
      <c r="E159" s="188" t="s">
        <v>1345</v>
      </c>
      <c r="F159" s="189" t="s">
        <v>1346</v>
      </c>
      <c r="G159" s="190" t="s">
        <v>255</v>
      </c>
      <c r="H159" s="191">
        <v>1.6</v>
      </c>
      <c r="I159" s="192"/>
      <c r="J159" s="193">
        <f>ROUND(I159*H159,2)</f>
        <v>0</v>
      </c>
      <c r="K159" s="194"/>
      <c r="L159" s="39"/>
      <c r="M159" s="195" t="s">
        <v>1</v>
      </c>
      <c r="N159" s="196" t="s">
        <v>44</v>
      </c>
      <c r="O159" s="71"/>
      <c r="P159" s="197">
        <f>O159*H159</f>
        <v>0</v>
      </c>
      <c r="Q159" s="197">
        <v>3E-05</v>
      </c>
      <c r="R159" s="197">
        <f>Q159*H159</f>
        <v>4.8E-05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96</v>
      </c>
      <c r="AT159" s="199" t="s">
        <v>147</v>
      </c>
      <c r="AU159" s="199" t="s">
        <v>89</v>
      </c>
      <c r="AY159" s="17" t="s">
        <v>145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84</v>
      </c>
      <c r="BK159" s="200">
        <f>ROUND(I159*H159,2)</f>
        <v>0</v>
      </c>
      <c r="BL159" s="17" t="s">
        <v>96</v>
      </c>
      <c r="BM159" s="199" t="s">
        <v>1347</v>
      </c>
    </row>
    <row r="160" spans="2:51" s="14" customFormat="1" ht="10.2">
      <c r="B160" s="212"/>
      <c r="C160" s="213"/>
      <c r="D160" s="203" t="s">
        <v>152</v>
      </c>
      <c r="E160" s="214" t="s">
        <v>1</v>
      </c>
      <c r="F160" s="215" t="s">
        <v>1348</v>
      </c>
      <c r="G160" s="213"/>
      <c r="H160" s="216">
        <v>1.6</v>
      </c>
      <c r="I160" s="217"/>
      <c r="J160" s="213"/>
      <c r="K160" s="213"/>
      <c r="L160" s="218"/>
      <c r="M160" s="219"/>
      <c r="N160" s="220"/>
      <c r="O160" s="220"/>
      <c r="P160" s="220"/>
      <c r="Q160" s="220"/>
      <c r="R160" s="220"/>
      <c r="S160" s="220"/>
      <c r="T160" s="221"/>
      <c r="AT160" s="222" t="s">
        <v>152</v>
      </c>
      <c r="AU160" s="222" t="s">
        <v>89</v>
      </c>
      <c r="AV160" s="14" t="s">
        <v>89</v>
      </c>
      <c r="AW160" s="14" t="s">
        <v>33</v>
      </c>
      <c r="AX160" s="14" t="s">
        <v>79</v>
      </c>
      <c r="AY160" s="222" t="s">
        <v>145</v>
      </c>
    </row>
    <row r="161" spans="2:51" s="15" customFormat="1" ht="10.2">
      <c r="B161" s="223"/>
      <c r="C161" s="224"/>
      <c r="D161" s="203" t="s">
        <v>152</v>
      </c>
      <c r="E161" s="225" t="s">
        <v>1</v>
      </c>
      <c r="F161" s="226" t="s">
        <v>156</v>
      </c>
      <c r="G161" s="224"/>
      <c r="H161" s="227">
        <v>1.6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152</v>
      </c>
      <c r="AU161" s="233" t="s">
        <v>89</v>
      </c>
      <c r="AV161" s="15" t="s">
        <v>96</v>
      </c>
      <c r="AW161" s="15" t="s">
        <v>33</v>
      </c>
      <c r="AX161" s="15" t="s">
        <v>84</v>
      </c>
      <c r="AY161" s="233" t="s">
        <v>145</v>
      </c>
    </row>
    <row r="162" spans="1:65" s="2" customFormat="1" ht="16.5" customHeight="1">
      <c r="A162" s="34"/>
      <c r="B162" s="35"/>
      <c r="C162" s="234" t="s">
        <v>246</v>
      </c>
      <c r="D162" s="234" t="s">
        <v>247</v>
      </c>
      <c r="E162" s="235" t="s">
        <v>1349</v>
      </c>
      <c r="F162" s="236" t="s">
        <v>1350</v>
      </c>
      <c r="G162" s="237" t="s">
        <v>255</v>
      </c>
      <c r="H162" s="238">
        <v>1.76</v>
      </c>
      <c r="I162" s="239"/>
      <c r="J162" s="240">
        <f>ROUND(I162*H162,2)</f>
        <v>0</v>
      </c>
      <c r="K162" s="241"/>
      <c r="L162" s="242"/>
      <c r="M162" s="243" t="s">
        <v>1</v>
      </c>
      <c r="N162" s="244" t="s">
        <v>44</v>
      </c>
      <c r="O162" s="71"/>
      <c r="P162" s="197">
        <f>O162*H162</f>
        <v>0</v>
      </c>
      <c r="Q162" s="197">
        <v>0.0005</v>
      </c>
      <c r="R162" s="197">
        <f>Q162*H162</f>
        <v>0.00088</v>
      </c>
      <c r="S162" s="197">
        <v>0</v>
      </c>
      <c r="T162" s="19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203</v>
      </c>
      <c r="AT162" s="199" t="s">
        <v>247</v>
      </c>
      <c r="AU162" s="199" t="s">
        <v>89</v>
      </c>
      <c r="AY162" s="17" t="s">
        <v>145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84</v>
      </c>
      <c r="BK162" s="200">
        <f>ROUND(I162*H162,2)</f>
        <v>0</v>
      </c>
      <c r="BL162" s="17" t="s">
        <v>96</v>
      </c>
      <c r="BM162" s="199" t="s">
        <v>1351</v>
      </c>
    </row>
    <row r="163" spans="2:51" s="14" customFormat="1" ht="10.2">
      <c r="B163" s="212"/>
      <c r="C163" s="213"/>
      <c r="D163" s="203" t="s">
        <v>152</v>
      </c>
      <c r="E163" s="214" t="s">
        <v>1</v>
      </c>
      <c r="F163" s="215" t="s">
        <v>1352</v>
      </c>
      <c r="G163" s="213"/>
      <c r="H163" s="216">
        <v>1.76</v>
      </c>
      <c r="I163" s="217"/>
      <c r="J163" s="213"/>
      <c r="K163" s="213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152</v>
      </c>
      <c r="AU163" s="222" t="s">
        <v>89</v>
      </c>
      <c r="AV163" s="14" t="s">
        <v>89</v>
      </c>
      <c r="AW163" s="14" t="s">
        <v>33</v>
      </c>
      <c r="AX163" s="14" t="s">
        <v>79</v>
      </c>
      <c r="AY163" s="222" t="s">
        <v>145</v>
      </c>
    </row>
    <row r="164" spans="2:51" s="15" customFormat="1" ht="10.2">
      <c r="B164" s="223"/>
      <c r="C164" s="224"/>
      <c r="D164" s="203" t="s">
        <v>152</v>
      </c>
      <c r="E164" s="225" t="s">
        <v>1</v>
      </c>
      <c r="F164" s="226" t="s">
        <v>156</v>
      </c>
      <c r="G164" s="224"/>
      <c r="H164" s="227">
        <v>1.76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152</v>
      </c>
      <c r="AU164" s="233" t="s">
        <v>89</v>
      </c>
      <c r="AV164" s="15" t="s">
        <v>96</v>
      </c>
      <c r="AW164" s="15" t="s">
        <v>33</v>
      </c>
      <c r="AX164" s="15" t="s">
        <v>84</v>
      </c>
      <c r="AY164" s="233" t="s">
        <v>145</v>
      </c>
    </row>
    <row r="165" spans="1:65" s="2" customFormat="1" ht="33" customHeight="1">
      <c r="A165" s="34"/>
      <c r="B165" s="35"/>
      <c r="C165" s="187" t="s">
        <v>252</v>
      </c>
      <c r="D165" s="187" t="s">
        <v>147</v>
      </c>
      <c r="E165" s="188" t="s">
        <v>1353</v>
      </c>
      <c r="F165" s="189" t="s">
        <v>1354</v>
      </c>
      <c r="G165" s="190" t="s">
        <v>255</v>
      </c>
      <c r="H165" s="191">
        <v>697</v>
      </c>
      <c r="I165" s="192"/>
      <c r="J165" s="193">
        <f>ROUND(I165*H165,2)</f>
        <v>0</v>
      </c>
      <c r="K165" s="194"/>
      <c r="L165" s="39"/>
      <c r="M165" s="195" t="s">
        <v>1</v>
      </c>
      <c r="N165" s="196" t="s">
        <v>44</v>
      </c>
      <c r="O165" s="71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96</v>
      </c>
      <c r="AT165" s="199" t="s">
        <v>147</v>
      </c>
      <c r="AU165" s="199" t="s">
        <v>89</v>
      </c>
      <c r="AY165" s="17" t="s">
        <v>145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84</v>
      </c>
      <c r="BK165" s="200">
        <f>ROUND(I165*H165,2)</f>
        <v>0</v>
      </c>
      <c r="BL165" s="17" t="s">
        <v>96</v>
      </c>
      <c r="BM165" s="199" t="s">
        <v>1355</v>
      </c>
    </row>
    <row r="166" spans="2:51" s="14" customFormat="1" ht="10.2">
      <c r="B166" s="212"/>
      <c r="C166" s="213"/>
      <c r="D166" s="203" t="s">
        <v>152</v>
      </c>
      <c r="E166" s="214" t="s">
        <v>1</v>
      </c>
      <c r="F166" s="215" t="s">
        <v>1356</v>
      </c>
      <c r="G166" s="213"/>
      <c r="H166" s="216">
        <v>697</v>
      </c>
      <c r="I166" s="217"/>
      <c r="J166" s="213"/>
      <c r="K166" s="213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152</v>
      </c>
      <c r="AU166" s="222" t="s">
        <v>89</v>
      </c>
      <c r="AV166" s="14" t="s">
        <v>89</v>
      </c>
      <c r="AW166" s="14" t="s">
        <v>33</v>
      </c>
      <c r="AX166" s="14" t="s">
        <v>79</v>
      </c>
      <c r="AY166" s="222" t="s">
        <v>145</v>
      </c>
    </row>
    <row r="167" spans="2:51" s="15" customFormat="1" ht="10.2">
      <c r="B167" s="223"/>
      <c r="C167" s="224"/>
      <c r="D167" s="203" t="s">
        <v>152</v>
      </c>
      <c r="E167" s="225" t="s">
        <v>1</v>
      </c>
      <c r="F167" s="226" t="s">
        <v>156</v>
      </c>
      <c r="G167" s="224"/>
      <c r="H167" s="227">
        <v>697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152</v>
      </c>
      <c r="AU167" s="233" t="s">
        <v>89</v>
      </c>
      <c r="AV167" s="15" t="s">
        <v>96</v>
      </c>
      <c r="AW167" s="15" t="s">
        <v>33</v>
      </c>
      <c r="AX167" s="15" t="s">
        <v>84</v>
      </c>
      <c r="AY167" s="233" t="s">
        <v>145</v>
      </c>
    </row>
    <row r="168" spans="1:65" s="2" customFormat="1" ht="24.15" customHeight="1">
      <c r="A168" s="34"/>
      <c r="B168" s="35"/>
      <c r="C168" s="187" t="s">
        <v>259</v>
      </c>
      <c r="D168" s="187" t="s">
        <v>147</v>
      </c>
      <c r="E168" s="188" t="s">
        <v>1357</v>
      </c>
      <c r="F168" s="189" t="s">
        <v>1358</v>
      </c>
      <c r="G168" s="190" t="s">
        <v>255</v>
      </c>
      <c r="H168" s="191">
        <v>2</v>
      </c>
      <c r="I168" s="192"/>
      <c r="J168" s="193">
        <f>ROUND(I168*H168,2)</f>
        <v>0</v>
      </c>
      <c r="K168" s="194"/>
      <c r="L168" s="39"/>
      <c r="M168" s="195" t="s">
        <v>1</v>
      </c>
      <c r="N168" s="196" t="s">
        <v>44</v>
      </c>
      <c r="O168" s="71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96</v>
      </c>
      <c r="AT168" s="199" t="s">
        <v>147</v>
      </c>
      <c r="AU168" s="199" t="s">
        <v>89</v>
      </c>
      <c r="AY168" s="17" t="s">
        <v>145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7" t="s">
        <v>84</v>
      </c>
      <c r="BK168" s="200">
        <f>ROUND(I168*H168,2)</f>
        <v>0</v>
      </c>
      <c r="BL168" s="17" t="s">
        <v>96</v>
      </c>
      <c r="BM168" s="199" t="s">
        <v>1359</v>
      </c>
    </row>
    <row r="169" spans="2:51" s="14" customFormat="1" ht="10.2">
      <c r="B169" s="212"/>
      <c r="C169" s="213"/>
      <c r="D169" s="203" t="s">
        <v>152</v>
      </c>
      <c r="E169" s="214" t="s">
        <v>1</v>
      </c>
      <c r="F169" s="215" t="s">
        <v>1360</v>
      </c>
      <c r="G169" s="213"/>
      <c r="H169" s="216">
        <v>2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152</v>
      </c>
      <c r="AU169" s="222" t="s">
        <v>89</v>
      </c>
      <c r="AV169" s="14" t="s">
        <v>89</v>
      </c>
      <c r="AW169" s="14" t="s">
        <v>33</v>
      </c>
      <c r="AX169" s="14" t="s">
        <v>79</v>
      </c>
      <c r="AY169" s="222" t="s">
        <v>145</v>
      </c>
    </row>
    <row r="170" spans="2:51" s="15" customFormat="1" ht="10.2">
      <c r="B170" s="223"/>
      <c r="C170" s="224"/>
      <c r="D170" s="203" t="s">
        <v>152</v>
      </c>
      <c r="E170" s="225" t="s">
        <v>1</v>
      </c>
      <c r="F170" s="226" t="s">
        <v>156</v>
      </c>
      <c r="G170" s="224"/>
      <c r="H170" s="227">
        <v>2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152</v>
      </c>
      <c r="AU170" s="233" t="s">
        <v>89</v>
      </c>
      <c r="AV170" s="15" t="s">
        <v>96</v>
      </c>
      <c r="AW170" s="15" t="s">
        <v>33</v>
      </c>
      <c r="AX170" s="15" t="s">
        <v>84</v>
      </c>
      <c r="AY170" s="233" t="s">
        <v>145</v>
      </c>
    </row>
    <row r="171" spans="1:65" s="2" customFormat="1" ht="16.5" customHeight="1">
      <c r="A171" s="34"/>
      <c r="B171" s="35"/>
      <c r="C171" s="234" t="s">
        <v>266</v>
      </c>
      <c r="D171" s="234" t="s">
        <v>247</v>
      </c>
      <c r="E171" s="235" t="s">
        <v>1361</v>
      </c>
      <c r="F171" s="236" t="s">
        <v>1362</v>
      </c>
      <c r="G171" s="237" t="s">
        <v>150</v>
      </c>
      <c r="H171" s="238">
        <v>0.14</v>
      </c>
      <c r="I171" s="239"/>
      <c r="J171" s="240">
        <f>ROUND(I171*H171,2)</f>
        <v>0</v>
      </c>
      <c r="K171" s="241"/>
      <c r="L171" s="242"/>
      <c r="M171" s="243" t="s">
        <v>1</v>
      </c>
      <c r="N171" s="244" t="s">
        <v>44</v>
      </c>
      <c r="O171" s="71"/>
      <c r="P171" s="197">
        <f>O171*H171</f>
        <v>0</v>
      </c>
      <c r="Q171" s="197">
        <v>0.2</v>
      </c>
      <c r="R171" s="197">
        <f>Q171*H171</f>
        <v>0.028000000000000004</v>
      </c>
      <c r="S171" s="197">
        <v>0</v>
      </c>
      <c r="T171" s="19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203</v>
      </c>
      <c r="AT171" s="199" t="s">
        <v>247</v>
      </c>
      <c r="AU171" s="199" t="s">
        <v>89</v>
      </c>
      <c r="AY171" s="17" t="s">
        <v>145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7" t="s">
        <v>84</v>
      </c>
      <c r="BK171" s="200">
        <f>ROUND(I171*H171,2)</f>
        <v>0</v>
      </c>
      <c r="BL171" s="17" t="s">
        <v>96</v>
      </c>
      <c r="BM171" s="199" t="s">
        <v>1363</v>
      </c>
    </row>
    <row r="172" spans="2:51" s="14" customFormat="1" ht="10.2">
      <c r="B172" s="212"/>
      <c r="C172" s="213"/>
      <c r="D172" s="203" t="s">
        <v>152</v>
      </c>
      <c r="E172" s="214" t="s">
        <v>1</v>
      </c>
      <c r="F172" s="215" t="s">
        <v>1364</v>
      </c>
      <c r="G172" s="213"/>
      <c r="H172" s="216">
        <v>0.14</v>
      </c>
      <c r="I172" s="217"/>
      <c r="J172" s="213"/>
      <c r="K172" s="213"/>
      <c r="L172" s="218"/>
      <c r="M172" s="219"/>
      <c r="N172" s="220"/>
      <c r="O172" s="220"/>
      <c r="P172" s="220"/>
      <c r="Q172" s="220"/>
      <c r="R172" s="220"/>
      <c r="S172" s="220"/>
      <c r="T172" s="221"/>
      <c r="AT172" s="222" t="s">
        <v>152</v>
      </c>
      <c r="AU172" s="222" t="s">
        <v>89</v>
      </c>
      <c r="AV172" s="14" t="s">
        <v>89</v>
      </c>
      <c r="AW172" s="14" t="s">
        <v>33</v>
      </c>
      <c r="AX172" s="14" t="s">
        <v>79</v>
      </c>
      <c r="AY172" s="222" t="s">
        <v>145</v>
      </c>
    </row>
    <row r="173" spans="2:51" s="15" customFormat="1" ht="10.2">
      <c r="B173" s="223"/>
      <c r="C173" s="224"/>
      <c r="D173" s="203" t="s">
        <v>152</v>
      </c>
      <c r="E173" s="225" t="s">
        <v>1</v>
      </c>
      <c r="F173" s="226" t="s">
        <v>156</v>
      </c>
      <c r="G173" s="224"/>
      <c r="H173" s="227">
        <v>0.14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AT173" s="233" t="s">
        <v>152</v>
      </c>
      <c r="AU173" s="233" t="s">
        <v>89</v>
      </c>
      <c r="AV173" s="15" t="s">
        <v>96</v>
      </c>
      <c r="AW173" s="15" t="s">
        <v>33</v>
      </c>
      <c r="AX173" s="15" t="s">
        <v>84</v>
      </c>
      <c r="AY173" s="233" t="s">
        <v>145</v>
      </c>
    </row>
    <row r="174" spans="1:65" s="2" customFormat="1" ht="24.15" customHeight="1">
      <c r="A174" s="34"/>
      <c r="B174" s="35"/>
      <c r="C174" s="187" t="s">
        <v>270</v>
      </c>
      <c r="D174" s="187" t="s">
        <v>147</v>
      </c>
      <c r="E174" s="188" t="s">
        <v>1365</v>
      </c>
      <c r="F174" s="189" t="s">
        <v>1366</v>
      </c>
      <c r="G174" s="190" t="s">
        <v>255</v>
      </c>
      <c r="H174" s="191">
        <v>697</v>
      </c>
      <c r="I174" s="192"/>
      <c r="J174" s="193">
        <f>ROUND(I174*H174,2)</f>
        <v>0</v>
      </c>
      <c r="K174" s="194"/>
      <c r="L174" s="39"/>
      <c r="M174" s="195" t="s">
        <v>1</v>
      </c>
      <c r="N174" s="196" t="s">
        <v>44</v>
      </c>
      <c r="O174" s="71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96</v>
      </c>
      <c r="AT174" s="199" t="s">
        <v>147</v>
      </c>
      <c r="AU174" s="199" t="s">
        <v>89</v>
      </c>
      <c r="AY174" s="17" t="s">
        <v>145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84</v>
      </c>
      <c r="BK174" s="200">
        <f>ROUND(I174*H174,2)</f>
        <v>0</v>
      </c>
      <c r="BL174" s="17" t="s">
        <v>96</v>
      </c>
      <c r="BM174" s="199" t="s">
        <v>1367</v>
      </c>
    </row>
    <row r="175" spans="2:51" s="14" customFormat="1" ht="20.4">
      <c r="B175" s="212"/>
      <c r="C175" s="213"/>
      <c r="D175" s="203" t="s">
        <v>152</v>
      </c>
      <c r="E175" s="214" t="s">
        <v>1</v>
      </c>
      <c r="F175" s="215" t="s">
        <v>1368</v>
      </c>
      <c r="G175" s="213"/>
      <c r="H175" s="216">
        <v>697</v>
      </c>
      <c r="I175" s="217"/>
      <c r="J175" s="213"/>
      <c r="K175" s="213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152</v>
      </c>
      <c r="AU175" s="222" t="s">
        <v>89</v>
      </c>
      <c r="AV175" s="14" t="s">
        <v>89</v>
      </c>
      <c r="AW175" s="14" t="s">
        <v>33</v>
      </c>
      <c r="AX175" s="14" t="s">
        <v>79</v>
      </c>
      <c r="AY175" s="222" t="s">
        <v>145</v>
      </c>
    </row>
    <row r="176" spans="2:51" s="15" customFormat="1" ht="10.2">
      <c r="B176" s="223"/>
      <c r="C176" s="224"/>
      <c r="D176" s="203" t="s">
        <v>152</v>
      </c>
      <c r="E176" s="225" t="s">
        <v>1</v>
      </c>
      <c r="F176" s="226" t="s">
        <v>156</v>
      </c>
      <c r="G176" s="224"/>
      <c r="H176" s="227">
        <v>697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152</v>
      </c>
      <c r="AU176" s="233" t="s">
        <v>89</v>
      </c>
      <c r="AV176" s="15" t="s">
        <v>96</v>
      </c>
      <c r="AW176" s="15" t="s">
        <v>33</v>
      </c>
      <c r="AX176" s="15" t="s">
        <v>84</v>
      </c>
      <c r="AY176" s="233" t="s">
        <v>145</v>
      </c>
    </row>
    <row r="177" spans="1:65" s="2" customFormat="1" ht="16.5" customHeight="1">
      <c r="A177" s="34"/>
      <c r="B177" s="35"/>
      <c r="C177" s="234" t="s">
        <v>273</v>
      </c>
      <c r="D177" s="234" t="s">
        <v>247</v>
      </c>
      <c r="E177" s="235" t="s">
        <v>1369</v>
      </c>
      <c r="F177" s="236" t="s">
        <v>1370</v>
      </c>
      <c r="G177" s="237" t="s">
        <v>1371</v>
      </c>
      <c r="H177" s="238">
        <v>20.91</v>
      </c>
      <c r="I177" s="239"/>
      <c r="J177" s="240">
        <f>ROUND(I177*H177,2)</f>
        <v>0</v>
      </c>
      <c r="K177" s="241"/>
      <c r="L177" s="242"/>
      <c r="M177" s="243" t="s">
        <v>1</v>
      </c>
      <c r="N177" s="244" t="s">
        <v>44</v>
      </c>
      <c r="O177" s="71"/>
      <c r="P177" s="197">
        <f>O177*H177</f>
        <v>0</v>
      </c>
      <c r="Q177" s="197">
        <v>0.001</v>
      </c>
      <c r="R177" s="197">
        <f>Q177*H177</f>
        <v>0.02091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203</v>
      </c>
      <c r="AT177" s="199" t="s">
        <v>247</v>
      </c>
      <c r="AU177" s="199" t="s">
        <v>89</v>
      </c>
      <c r="AY177" s="17" t="s">
        <v>145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84</v>
      </c>
      <c r="BK177" s="200">
        <f>ROUND(I177*H177,2)</f>
        <v>0</v>
      </c>
      <c r="BL177" s="17" t="s">
        <v>96</v>
      </c>
      <c r="BM177" s="199" t="s">
        <v>1372</v>
      </c>
    </row>
    <row r="178" spans="2:51" s="14" customFormat="1" ht="10.2">
      <c r="B178" s="212"/>
      <c r="C178" s="213"/>
      <c r="D178" s="203" t="s">
        <v>152</v>
      </c>
      <c r="E178" s="214" t="s">
        <v>1</v>
      </c>
      <c r="F178" s="215" t="s">
        <v>1373</v>
      </c>
      <c r="G178" s="213"/>
      <c r="H178" s="216">
        <v>20.91</v>
      </c>
      <c r="I178" s="217"/>
      <c r="J178" s="213"/>
      <c r="K178" s="213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152</v>
      </c>
      <c r="AU178" s="222" t="s">
        <v>89</v>
      </c>
      <c r="AV178" s="14" t="s">
        <v>89</v>
      </c>
      <c r="AW178" s="14" t="s">
        <v>33</v>
      </c>
      <c r="AX178" s="14" t="s">
        <v>79</v>
      </c>
      <c r="AY178" s="222" t="s">
        <v>145</v>
      </c>
    </row>
    <row r="179" spans="2:51" s="15" customFormat="1" ht="10.2">
      <c r="B179" s="223"/>
      <c r="C179" s="224"/>
      <c r="D179" s="203" t="s">
        <v>152</v>
      </c>
      <c r="E179" s="225" t="s">
        <v>1</v>
      </c>
      <c r="F179" s="226" t="s">
        <v>156</v>
      </c>
      <c r="G179" s="224"/>
      <c r="H179" s="227">
        <v>20.91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152</v>
      </c>
      <c r="AU179" s="233" t="s">
        <v>89</v>
      </c>
      <c r="AV179" s="15" t="s">
        <v>96</v>
      </c>
      <c r="AW179" s="15" t="s">
        <v>33</v>
      </c>
      <c r="AX179" s="15" t="s">
        <v>84</v>
      </c>
      <c r="AY179" s="233" t="s">
        <v>145</v>
      </c>
    </row>
    <row r="180" spans="1:65" s="2" customFormat="1" ht="24.15" customHeight="1">
      <c r="A180" s="34"/>
      <c r="B180" s="35"/>
      <c r="C180" s="187" t="s">
        <v>7</v>
      </c>
      <c r="D180" s="187" t="s">
        <v>147</v>
      </c>
      <c r="E180" s="188" t="s">
        <v>1374</v>
      </c>
      <c r="F180" s="189" t="s">
        <v>1375</v>
      </c>
      <c r="G180" s="190" t="s">
        <v>237</v>
      </c>
      <c r="H180" s="191">
        <v>0.025</v>
      </c>
      <c r="I180" s="192"/>
      <c r="J180" s="193">
        <f>ROUND(I180*H180,2)</f>
        <v>0</v>
      </c>
      <c r="K180" s="194"/>
      <c r="L180" s="39"/>
      <c r="M180" s="195" t="s">
        <v>1</v>
      </c>
      <c r="N180" s="196" t="s">
        <v>44</v>
      </c>
      <c r="O180" s="71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96</v>
      </c>
      <c r="AT180" s="199" t="s">
        <v>147</v>
      </c>
      <c r="AU180" s="199" t="s">
        <v>89</v>
      </c>
      <c r="AY180" s="17" t="s">
        <v>145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84</v>
      </c>
      <c r="BK180" s="200">
        <f>ROUND(I180*H180,2)</f>
        <v>0</v>
      </c>
      <c r="BL180" s="17" t="s">
        <v>96</v>
      </c>
      <c r="BM180" s="199" t="s">
        <v>1376</v>
      </c>
    </row>
    <row r="181" spans="2:51" s="14" customFormat="1" ht="10.2">
      <c r="B181" s="212"/>
      <c r="C181" s="213"/>
      <c r="D181" s="203" t="s">
        <v>152</v>
      </c>
      <c r="E181" s="214" t="s">
        <v>1</v>
      </c>
      <c r="F181" s="215" t="s">
        <v>1377</v>
      </c>
      <c r="G181" s="213"/>
      <c r="H181" s="216">
        <v>0.025</v>
      </c>
      <c r="I181" s="217"/>
      <c r="J181" s="213"/>
      <c r="K181" s="213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152</v>
      </c>
      <c r="AU181" s="222" t="s">
        <v>89</v>
      </c>
      <c r="AV181" s="14" t="s">
        <v>89</v>
      </c>
      <c r="AW181" s="14" t="s">
        <v>33</v>
      </c>
      <c r="AX181" s="14" t="s">
        <v>79</v>
      </c>
      <c r="AY181" s="222" t="s">
        <v>145</v>
      </c>
    </row>
    <row r="182" spans="2:51" s="15" customFormat="1" ht="10.2">
      <c r="B182" s="223"/>
      <c r="C182" s="224"/>
      <c r="D182" s="203" t="s">
        <v>152</v>
      </c>
      <c r="E182" s="225" t="s">
        <v>1</v>
      </c>
      <c r="F182" s="226" t="s">
        <v>156</v>
      </c>
      <c r="G182" s="224"/>
      <c r="H182" s="227">
        <v>0.025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AT182" s="233" t="s">
        <v>152</v>
      </c>
      <c r="AU182" s="233" t="s">
        <v>89</v>
      </c>
      <c r="AV182" s="15" t="s">
        <v>96</v>
      </c>
      <c r="AW182" s="15" t="s">
        <v>33</v>
      </c>
      <c r="AX182" s="15" t="s">
        <v>84</v>
      </c>
      <c r="AY182" s="233" t="s">
        <v>145</v>
      </c>
    </row>
    <row r="183" spans="1:65" s="2" customFormat="1" ht="16.5" customHeight="1">
      <c r="A183" s="34"/>
      <c r="B183" s="35"/>
      <c r="C183" s="234" t="s">
        <v>278</v>
      </c>
      <c r="D183" s="234" t="s">
        <v>247</v>
      </c>
      <c r="E183" s="235" t="s">
        <v>1378</v>
      </c>
      <c r="F183" s="236" t="s">
        <v>1379</v>
      </c>
      <c r="G183" s="237" t="s">
        <v>1371</v>
      </c>
      <c r="H183" s="238">
        <v>25.25</v>
      </c>
      <c r="I183" s="239"/>
      <c r="J183" s="240">
        <f>ROUND(I183*H183,2)</f>
        <v>0</v>
      </c>
      <c r="K183" s="241"/>
      <c r="L183" s="242"/>
      <c r="M183" s="243" t="s">
        <v>1</v>
      </c>
      <c r="N183" s="244" t="s">
        <v>44</v>
      </c>
      <c r="O183" s="71"/>
      <c r="P183" s="197">
        <f>O183*H183</f>
        <v>0</v>
      </c>
      <c r="Q183" s="197">
        <v>0.001</v>
      </c>
      <c r="R183" s="197">
        <f>Q183*H183</f>
        <v>0.02525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203</v>
      </c>
      <c r="AT183" s="199" t="s">
        <v>247</v>
      </c>
      <c r="AU183" s="199" t="s">
        <v>89</v>
      </c>
      <c r="AY183" s="17" t="s">
        <v>145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84</v>
      </c>
      <c r="BK183" s="200">
        <f>ROUND(I183*H183,2)</f>
        <v>0</v>
      </c>
      <c r="BL183" s="17" t="s">
        <v>96</v>
      </c>
      <c r="BM183" s="199" t="s">
        <v>1380</v>
      </c>
    </row>
    <row r="184" spans="2:51" s="14" customFormat="1" ht="10.2">
      <c r="B184" s="212"/>
      <c r="C184" s="213"/>
      <c r="D184" s="203" t="s">
        <v>152</v>
      </c>
      <c r="E184" s="214" t="s">
        <v>1</v>
      </c>
      <c r="F184" s="215" t="s">
        <v>1381</v>
      </c>
      <c r="G184" s="213"/>
      <c r="H184" s="216">
        <v>25.25</v>
      </c>
      <c r="I184" s="217"/>
      <c r="J184" s="213"/>
      <c r="K184" s="213"/>
      <c r="L184" s="218"/>
      <c r="M184" s="219"/>
      <c r="N184" s="220"/>
      <c r="O184" s="220"/>
      <c r="P184" s="220"/>
      <c r="Q184" s="220"/>
      <c r="R184" s="220"/>
      <c r="S184" s="220"/>
      <c r="T184" s="221"/>
      <c r="AT184" s="222" t="s">
        <v>152</v>
      </c>
      <c r="AU184" s="222" t="s">
        <v>89</v>
      </c>
      <c r="AV184" s="14" t="s">
        <v>89</v>
      </c>
      <c r="AW184" s="14" t="s">
        <v>33</v>
      </c>
      <c r="AX184" s="14" t="s">
        <v>79</v>
      </c>
      <c r="AY184" s="222" t="s">
        <v>145</v>
      </c>
    </row>
    <row r="185" spans="2:51" s="15" customFormat="1" ht="10.2">
      <c r="B185" s="223"/>
      <c r="C185" s="224"/>
      <c r="D185" s="203" t="s">
        <v>152</v>
      </c>
      <c r="E185" s="225" t="s">
        <v>1</v>
      </c>
      <c r="F185" s="226" t="s">
        <v>156</v>
      </c>
      <c r="G185" s="224"/>
      <c r="H185" s="227">
        <v>25.25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152</v>
      </c>
      <c r="AU185" s="233" t="s">
        <v>89</v>
      </c>
      <c r="AV185" s="15" t="s">
        <v>96</v>
      </c>
      <c r="AW185" s="15" t="s">
        <v>33</v>
      </c>
      <c r="AX185" s="15" t="s">
        <v>84</v>
      </c>
      <c r="AY185" s="233" t="s">
        <v>145</v>
      </c>
    </row>
    <row r="186" spans="1:65" s="2" customFormat="1" ht="16.5" customHeight="1">
      <c r="A186" s="34"/>
      <c r="B186" s="35"/>
      <c r="C186" s="187" t="s">
        <v>282</v>
      </c>
      <c r="D186" s="187" t="s">
        <v>147</v>
      </c>
      <c r="E186" s="188" t="s">
        <v>1382</v>
      </c>
      <c r="F186" s="189" t="s">
        <v>1383</v>
      </c>
      <c r="G186" s="190" t="s">
        <v>150</v>
      </c>
      <c r="H186" s="191">
        <v>34.85</v>
      </c>
      <c r="I186" s="192"/>
      <c r="J186" s="193">
        <f>ROUND(I186*H186,2)</f>
        <v>0</v>
      </c>
      <c r="K186" s="194"/>
      <c r="L186" s="39"/>
      <c r="M186" s="195" t="s">
        <v>1</v>
      </c>
      <c r="N186" s="196" t="s">
        <v>44</v>
      </c>
      <c r="O186" s="71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96</v>
      </c>
      <c r="AT186" s="199" t="s">
        <v>147</v>
      </c>
      <c r="AU186" s="199" t="s">
        <v>89</v>
      </c>
      <c r="AY186" s="17" t="s">
        <v>145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84</v>
      </c>
      <c r="BK186" s="200">
        <f>ROUND(I186*H186,2)</f>
        <v>0</v>
      </c>
      <c r="BL186" s="17" t="s">
        <v>96</v>
      </c>
      <c r="BM186" s="199" t="s">
        <v>1384</v>
      </c>
    </row>
    <row r="187" spans="2:51" s="14" customFormat="1" ht="10.2">
      <c r="B187" s="212"/>
      <c r="C187" s="213"/>
      <c r="D187" s="203" t="s">
        <v>152</v>
      </c>
      <c r="E187" s="214" t="s">
        <v>1</v>
      </c>
      <c r="F187" s="215" t="s">
        <v>1385</v>
      </c>
      <c r="G187" s="213"/>
      <c r="H187" s="216">
        <v>34.85</v>
      </c>
      <c r="I187" s="217"/>
      <c r="J187" s="213"/>
      <c r="K187" s="213"/>
      <c r="L187" s="218"/>
      <c r="M187" s="219"/>
      <c r="N187" s="220"/>
      <c r="O187" s="220"/>
      <c r="P187" s="220"/>
      <c r="Q187" s="220"/>
      <c r="R187" s="220"/>
      <c r="S187" s="220"/>
      <c r="T187" s="221"/>
      <c r="AT187" s="222" t="s">
        <v>152</v>
      </c>
      <c r="AU187" s="222" t="s">
        <v>89</v>
      </c>
      <c r="AV187" s="14" t="s">
        <v>89</v>
      </c>
      <c r="AW187" s="14" t="s">
        <v>33</v>
      </c>
      <c r="AX187" s="14" t="s">
        <v>79</v>
      </c>
      <c r="AY187" s="222" t="s">
        <v>145</v>
      </c>
    </row>
    <row r="188" spans="2:51" s="15" customFormat="1" ht="10.2">
      <c r="B188" s="223"/>
      <c r="C188" s="224"/>
      <c r="D188" s="203" t="s">
        <v>152</v>
      </c>
      <c r="E188" s="225" t="s">
        <v>1</v>
      </c>
      <c r="F188" s="226" t="s">
        <v>156</v>
      </c>
      <c r="G188" s="224"/>
      <c r="H188" s="227">
        <v>34.85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AT188" s="233" t="s">
        <v>152</v>
      </c>
      <c r="AU188" s="233" t="s">
        <v>89</v>
      </c>
      <c r="AV188" s="15" t="s">
        <v>96</v>
      </c>
      <c r="AW188" s="15" t="s">
        <v>33</v>
      </c>
      <c r="AX188" s="15" t="s">
        <v>84</v>
      </c>
      <c r="AY188" s="233" t="s">
        <v>145</v>
      </c>
    </row>
    <row r="189" spans="1:65" s="2" customFormat="1" ht="24.15" customHeight="1">
      <c r="A189" s="34"/>
      <c r="B189" s="35"/>
      <c r="C189" s="187" t="s">
        <v>287</v>
      </c>
      <c r="D189" s="187" t="s">
        <v>147</v>
      </c>
      <c r="E189" s="188" t="s">
        <v>1386</v>
      </c>
      <c r="F189" s="189" t="s">
        <v>1387</v>
      </c>
      <c r="G189" s="190" t="s">
        <v>237</v>
      </c>
      <c r="H189" s="191">
        <v>0.297</v>
      </c>
      <c r="I189" s="192"/>
      <c r="J189" s="193">
        <f>ROUND(I189*H189,2)</f>
        <v>0</v>
      </c>
      <c r="K189" s="194"/>
      <c r="L189" s="39"/>
      <c r="M189" s="248" t="s">
        <v>1</v>
      </c>
      <c r="N189" s="249" t="s">
        <v>44</v>
      </c>
      <c r="O189" s="250"/>
      <c r="P189" s="251">
        <f>O189*H189</f>
        <v>0</v>
      </c>
      <c r="Q189" s="251">
        <v>0</v>
      </c>
      <c r="R189" s="251">
        <f>Q189*H189</f>
        <v>0</v>
      </c>
      <c r="S189" s="251">
        <v>0</v>
      </c>
      <c r="T189" s="252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96</v>
      </c>
      <c r="AT189" s="199" t="s">
        <v>147</v>
      </c>
      <c r="AU189" s="199" t="s">
        <v>89</v>
      </c>
      <c r="AY189" s="17" t="s">
        <v>145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84</v>
      </c>
      <c r="BK189" s="200">
        <f>ROUND(I189*H189,2)</f>
        <v>0</v>
      </c>
      <c r="BL189" s="17" t="s">
        <v>96</v>
      </c>
      <c r="BM189" s="199" t="s">
        <v>1388</v>
      </c>
    </row>
    <row r="190" spans="1:31" s="2" customFormat="1" ht="6.9" customHeight="1">
      <c r="A190" s="34"/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39"/>
      <c r="M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</row>
  </sheetData>
  <sheetProtection algorithmName="SHA-512" hashValue="7I8frkqNPIcrZWNK2S/i/dpThA3vWnqlQejc+ZdxNy7uySia77SuM04+UKNMiZUHND7B07uGlWxy8ds8xDR9sA==" saltValue="zbfAHn0wxB8tu9kYSJWx9VDRgQEqjnbg5pBWpzQmuVDirWJ82nh5feCfsmvHrbfYFloeRal9Nk8Y2JWixbEsWw==" spinCount="100000" sheet="1" objects="1" scenarios="1" formatColumns="0" formatRows="0" autoFilter="0"/>
  <autoFilter ref="C117:K18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102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89</v>
      </c>
    </row>
    <row r="4" spans="2:46" s="1" customFormat="1" ht="24.9" customHeight="1">
      <c r="B4" s="20"/>
      <c r="D4" s="110" t="s">
        <v>103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II/180 Záluží-Stabilizace svahu silnice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104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1389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18. 1. 2024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">
        <v>30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26</v>
      </c>
      <c r="J21" s="113" t="s">
        <v>32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25</v>
      </c>
      <c r="J23" s="113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36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37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39</v>
      </c>
      <c r="E30" s="34"/>
      <c r="F30" s="34"/>
      <c r="G30" s="34"/>
      <c r="H30" s="34"/>
      <c r="I30" s="34"/>
      <c r="J30" s="120">
        <f>ROUND(J118,2)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41</v>
      </c>
      <c r="G32" s="34"/>
      <c r="H32" s="34"/>
      <c r="I32" s="121" t="s">
        <v>40</v>
      </c>
      <c r="J32" s="121" t="s">
        <v>42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43</v>
      </c>
      <c r="E33" s="112" t="s">
        <v>44</v>
      </c>
      <c r="F33" s="123">
        <f>ROUND((SUM(BE118:BE125)),2)</f>
        <v>0</v>
      </c>
      <c r="G33" s="34"/>
      <c r="H33" s="34"/>
      <c r="I33" s="124">
        <v>0.21</v>
      </c>
      <c r="J33" s="123">
        <f>ROUND(((SUM(BE118:BE125))*I33),2)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45</v>
      </c>
      <c r="F34" s="123">
        <f>ROUND((SUM(BF118:BF125)),2)</f>
        <v>0</v>
      </c>
      <c r="G34" s="34"/>
      <c r="H34" s="34"/>
      <c r="I34" s="124">
        <v>0.12</v>
      </c>
      <c r="J34" s="123">
        <f>ROUND(((SUM(BF118:BF125))*I34),2)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46</v>
      </c>
      <c r="F35" s="123">
        <f>ROUND((SUM(BG118:BG125)),2)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47</v>
      </c>
      <c r="F36" s="123">
        <f>ROUND((SUM(BH118:BH125)),2)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48</v>
      </c>
      <c r="F37" s="123">
        <f>ROUND((SUM(BI118:BI125)),2)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49</v>
      </c>
      <c r="E39" s="127"/>
      <c r="F39" s="127"/>
      <c r="G39" s="128" t="s">
        <v>50</v>
      </c>
      <c r="H39" s="129" t="s">
        <v>51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52</v>
      </c>
      <c r="E50" s="133"/>
      <c r="F50" s="133"/>
      <c r="G50" s="132" t="s">
        <v>53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54</v>
      </c>
      <c r="E61" s="135"/>
      <c r="F61" s="136" t="s">
        <v>55</v>
      </c>
      <c r="G61" s="134" t="s">
        <v>54</v>
      </c>
      <c r="H61" s="135"/>
      <c r="I61" s="135"/>
      <c r="J61" s="137" t="s">
        <v>55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56</v>
      </c>
      <c r="E65" s="138"/>
      <c r="F65" s="138"/>
      <c r="G65" s="132" t="s">
        <v>57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54</v>
      </c>
      <c r="E76" s="135"/>
      <c r="F76" s="136" t="s">
        <v>55</v>
      </c>
      <c r="G76" s="134" t="s">
        <v>54</v>
      </c>
      <c r="H76" s="135"/>
      <c r="I76" s="135"/>
      <c r="J76" s="137" t="s">
        <v>55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II/180 Záluží-Stabilizace svahu silnice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3" t="str">
        <f>E9</f>
        <v>5 - Vedlejší náklady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18. 1. 2024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40.05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>MENE Industry s.r.o., Lobezská 53, 326 00 Plzeň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>Jiří Marek, Stýskaly 7, 330 11 Třemošná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107</v>
      </c>
      <c r="D94" s="144"/>
      <c r="E94" s="144"/>
      <c r="F94" s="144"/>
      <c r="G94" s="144"/>
      <c r="H94" s="144"/>
      <c r="I94" s="144"/>
      <c r="J94" s="145" t="s">
        <v>108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109</v>
      </c>
      <c r="D96" s="36"/>
      <c r="E96" s="36"/>
      <c r="F96" s="36"/>
      <c r="G96" s="36"/>
      <c r="H96" s="36"/>
      <c r="I96" s="36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" customHeight="1">
      <c r="B97" s="147"/>
      <c r="C97" s="148"/>
      <c r="D97" s="149" t="s">
        <v>1390</v>
      </c>
      <c r="E97" s="150"/>
      <c r="F97" s="150"/>
      <c r="G97" s="150"/>
      <c r="H97" s="150"/>
      <c r="I97" s="150"/>
      <c r="J97" s="151">
        <f>J119</f>
        <v>0</v>
      </c>
      <c r="K97" s="148"/>
      <c r="L97" s="152"/>
    </row>
    <row r="98" spans="2:12" s="10" customFormat="1" ht="19.95" customHeight="1">
      <c r="B98" s="153"/>
      <c r="C98" s="154"/>
      <c r="D98" s="155" t="s">
        <v>1391</v>
      </c>
      <c r="E98" s="156"/>
      <c r="F98" s="156"/>
      <c r="G98" s="156"/>
      <c r="H98" s="156"/>
      <c r="I98" s="156"/>
      <c r="J98" s="157">
        <f>J120</f>
        <v>0</v>
      </c>
      <c r="K98" s="154"/>
      <c r="L98" s="158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" customHeight="1">
      <c r="A105" s="34"/>
      <c r="B105" s="35"/>
      <c r="C105" s="23" t="s">
        <v>130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01" t="str">
        <f>E7</f>
        <v>II/180 Záluží-Stabilizace svahu silnice</v>
      </c>
      <c r="F108" s="302"/>
      <c r="G108" s="302"/>
      <c r="H108" s="302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104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53" t="str">
        <f>E9</f>
        <v>5 - Vedlejší náklady</v>
      </c>
      <c r="F110" s="303"/>
      <c r="G110" s="303"/>
      <c r="H110" s="303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 xml:space="preserve"> </v>
      </c>
      <c r="G112" s="36"/>
      <c r="H112" s="36"/>
      <c r="I112" s="29" t="s">
        <v>22</v>
      </c>
      <c r="J112" s="66" t="str">
        <f>IF(J12="","",J12)</f>
        <v>18. 1. 2024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40.05" customHeight="1">
      <c r="A114" s="34"/>
      <c r="B114" s="35"/>
      <c r="C114" s="29" t="s">
        <v>24</v>
      </c>
      <c r="D114" s="36"/>
      <c r="E114" s="36"/>
      <c r="F114" s="27" t="str">
        <f>E15</f>
        <v xml:space="preserve"> </v>
      </c>
      <c r="G114" s="36"/>
      <c r="H114" s="36"/>
      <c r="I114" s="29" t="s">
        <v>29</v>
      </c>
      <c r="J114" s="32" t="str">
        <f>E21</f>
        <v>MENE Industry s.r.o., Lobezská 53, 326 00 Plzeň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5.65" customHeight="1">
      <c r="A115" s="34"/>
      <c r="B115" s="35"/>
      <c r="C115" s="29" t="s">
        <v>27</v>
      </c>
      <c r="D115" s="36"/>
      <c r="E115" s="36"/>
      <c r="F115" s="27" t="str">
        <f>IF(E18="","",E18)</f>
        <v>Vyplň údaj</v>
      </c>
      <c r="G115" s="36"/>
      <c r="H115" s="36"/>
      <c r="I115" s="29" t="s">
        <v>34</v>
      </c>
      <c r="J115" s="32" t="str">
        <f>E24</f>
        <v>Jiří Marek, Stýskaly 7, 330 11 Třemošná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59"/>
      <c r="B117" s="160"/>
      <c r="C117" s="161" t="s">
        <v>131</v>
      </c>
      <c r="D117" s="162" t="s">
        <v>64</v>
      </c>
      <c r="E117" s="162" t="s">
        <v>60</v>
      </c>
      <c r="F117" s="162" t="s">
        <v>61</v>
      </c>
      <c r="G117" s="162" t="s">
        <v>132</v>
      </c>
      <c r="H117" s="162" t="s">
        <v>133</v>
      </c>
      <c r="I117" s="162" t="s">
        <v>134</v>
      </c>
      <c r="J117" s="163" t="s">
        <v>108</v>
      </c>
      <c r="K117" s="164" t="s">
        <v>135</v>
      </c>
      <c r="L117" s="165"/>
      <c r="M117" s="75" t="s">
        <v>1</v>
      </c>
      <c r="N117" s="76" t="s">
        <v>43</v>
      </c>
      <c r="O117" s="76" t="s">
        <v>136</v>
      </c>
      <c r="P117" s="76" t="s">
        <v>137</v>
      </c>
      <c r="Q117" s="76" t="s">
        <v>138</v>
      </c>
      <c r="R117" s="76" t="s">
        <v>139</v>
      </c>
      <c r="S117" s="76" t="s">
        <v>140</v>
      </c>
      <c r="T117" s="77" t="s">
        <v>141</v>
      </c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</row>
    <row r="118" spans="1:63" s="2" customFormat="1" ht="22.8" customHeight="1">
      <c r="A118" s="34"/>
      <c r="B118" s="35"/>
      <c r="C118" s="82" t="s">
        <v>142</v>
      </c>
      <c r="D118" s="36"/>
      <c r="E118" s="36"/>
      <c r="F118" s="36"/>
      <c r="G118" s="36"/>
      <c r="H118" s="36"/>
      <c r="I118" s="36"/>
      <c r="J118" s="166">
        <f>BK118</f>
        <v>0</v>
      </c>
      <c r="K118" s="36"/>
      <c r="L118" s="39"/>
      <c r="M118" s="78"/>
      <c r="N118" s="167"/>
      <c r="O118" s="79"/>
      <c r="P118" s="168">
        <f>P119</f>
        <v>0</v>
      </c>
      <c r="Q118" s="79"/>
      <c r="R118" s="168">
        <f>R119</f>
        <v>0</v>
      </c>
      <c r="S118" s="79"/>
      <c r="T118" s="169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78</v>
      </c>
      <c r="AU118" s="17" t="s">
        <v>110</v>
      </c>
      <c r="BK118" s="170">
        <f>BK119</f>
        <v>0</v>
      </c>
    </row>
    <row r="119" spans="2:63" s="12" customFormat="1" ht="25.95" customHeight="1">
      <c r="B119" s="171"/>
      <c r="C119" s="172"/>
      <c r="D119" s="173" t="s">
        <v>78</v>
      </c>
      <c r="E119" s="174" t="s">
        <v>1392</v>
      </c>
      <c r="F119" s="174" t="s">
        <v>1393</v>
      </c>
      <c r="G119" s="172"/>
      <c r="H119" s="172"/>
      <c r="I119" s="175"/>
      <c r="J119" s="176">
        <f>BK119</f>
        <v>0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</v>
      </c>
      <c r="S119" s="179"/>
      <c r="T119" s="181">
        <f>T120</f>
        <v>0</v>
      </c>
      <c r="AR119" s="182" t="s">
        <v>100</v>
      </c>
      <c r="AT119" s="183" t="s">
        <v>78</v>
      </c>
      <c r="AU119" s="183" t="s">
        <v>79</v>
      </c>
      <c r="AY119" s="182" t="s">
        <v>145</v>
      </c>
      <c r="BK119" s="184">
        <f>BK120</f>
        <v>0</v>
      </c>
    </row>
    <row r="120" spans="2:63" s="12" customFormat="1" ht="22.8" customHeight="1">
      <c r="B120" s="171"/>
      <c r="C120" s="172"/>
      <c r="D120" s="173" t="s">
        <v>78</v>
      </c>
      <c r="E120" s="185" t="s">
        <v>1394</v>
      </c>
      <c r="F120" s="185" t="s">
        <v>1395</v>
      </c>
      <c r="G120" s="172"/>
      <c r="H120" s="172"/>
      <c r="I120" s="175"/>
      <c r="J120" s="186">
        <f>BK120</f>
        <v>0</v>
      </c>
      <c r="K120" s="172"/>
      <c r="L120" s="177"/>
      <c r="M120" s="178"/>
      <c r="N120" s="179"/>
      <c r="O120" s="179"/>
      <c r="P120" s="180">
        <f>SUM(P121:P125)</f>
        <v>0</v>
      </c>
      <c r="Q120" s="179"/>
      <c r="R120" s="180">
        <f>SUM(R121:R125)</f>
        <v>0</v>
      </c>
      <c r="S120" s="179"/>
      <c r="T120" s="181">
        <f>SUM(T121:T125)</f>
        <v>0</v>
      </c>
      <c r="AR120" s="182" t="s">
        <v>100</v>
      </c>
      <c r="AT120" s="183" t="s">
        <v>78</v>
      </c>
      <c r="AU120" s="183" t="s">
        <v>84</v>
      </c>
      <c r="AY120" s="182" t="s">
        <v>145</v>
      </c>
      <c r="BK120" s="184">
        <f>SUM(BK121:BK125)</f>
        <v>0</v>
      </c>
    </row>
    <row r="121" spans="1:65" s="2" customFormat="1" ht="16.5" customHeight="1">
      <c r="A121" s="34"/>
      <c r="B121" s="35"/>
      <c r="C121" s="187" t="s">
        <v>84</v>
      </c>
      <c r="D121" s="187" t="s">
        <v>147</v>
      </c>
      <c r="E121" s="188" t="s">
        <v>1172</v>
      </c>
      <c r="F121" s="189" t="s">
        <v>1396</v>
      </c>
      <c r="G121" s="190" t="s">
        <v>771</v>
      </c>
      <c r="H121" s="191">
        <v>1</v>
      </c>
      <c r="I121" s="192"/>
      <c r="J121" s="193">
        <f>ROUND(I121*H121,2)</f>
        <v>0</v>
      </c>
      <c r="K121" s="194"/>
      <c r="L121" s="39"/>
      <c r="M121" s="195" t="s">
        <v>1</v>
      </c>
      <c r="N121" s="196" t="s">
        <v>44</v>
      </c>
      <c r="O121" s="71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9" t="s">
        <v>96</v>
      </c>
      <c r="AT121" s="199" t="s">
        <v>147</v>
      </c>
      <c r="AU121" s="199" t="s">
        <v>89</v>
      </c>
      <c r="AY121" s="17" t="s">
        <v>145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7" t="s">
        <v>84</v>
      </c>
      <c r="BK121" s="200">
        <f>ROUND(I121*H121,2)</f>
        <v>0</v>
      </c>
      <c r="BL121" s="17" t="s">
        <v>96</v>
      </c>
      <c r="BM121" s="199" t="s">
        <v>1397</v>
      </c>
    </row>
    <row r="122" spans="1:65" s="2" customFormat="1" ht="16.5" customHeight="1">
      <c r="A122" s="34"/>
      <c r="B122" s="35"/>
      <c r="C122" s="187" t="s">
        <v>89</v>
      </c>
      <c r="D122" s="187" t="s">
        <v>147</v>
      </c>
      <c r="E122" s="188" t="s">
        <v>965</v>
      </c>
      <c r="F122" s="189" t="s">
        <v>1398</v>
      </c>
      <c r="G122" s="190" t="s">
        <v>771</v>
      </c>
      <c r="H122" s="191">
        <v>1</v>
      </c>
      <c r="I122" s="192"/>
      <c r="J122" s="193">
        <f>ROUND(I122*H122,2)</f>
        <v>0</v>
      </c>
      <c r="K122" s="194"/>
      <c r="L122" s="39"/>
      <c r="M122" s="195" t="s">
        <v>1</v>
      </c>
      <c r="N122" s="196" t="s">
        <v>44</v>
      </c>
      <c r="O122" s="71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99" t="s">
        <v>96</v>
      </c>
      <c r="AT122" s="199" t="s">
        <v>147</v>
      </c>
      <c r="AU122" s="199" t="s">
        <v>89</v>
      </c>
      <c r="AY122" s="17" t="s">
        <v>145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17" t="s">
        <v>84</v>
      </c>
      <c r="BK122" s="200">
        <f>ROUND(I122*H122,2)</f>
        <v>0</v>
      </c>
      <c r="BL122" s="17" t="s">
        <v>96</v>
      </c>
      <c r="BM122" s="199" t="s">
        <v>1399</v>
      </c>
    </row>
    <row r="123" spans="1:65" s="2" customFormat="1" ht="16.5" customHeight="1">
      <c r="A123" s="34"/>
      <c r="B123" s="35"/>
      <c r="C123" s="187" t="s">
        <v>93</v>
      </c>
      <c r="D123" s="187" t="s">
        <v>147</v>
      </c>
      <c r="E123" s="188" t="s">
        <v>1400</v>
      </c>
      <c r="F123" s="189" t="s">
        <v>1401</v>
      </c>
      <c r="G123" s="190" t="s">
        <v>771</v>
      </c>
      <c r="H123" s="191">
        <v>1</v>
      </c>
      <c r="I123" s="192"/>
      <c r="J123" s="193">
        <f>ROUND(I123*H123,2)</f>
        <v>0</v>
      </c>
      <c r="K123" s="194"/>
      <c r="L123" s="39"/>
      <c r="M123" s="195" t="s">
        <v>1</v>
      </c>
      <c r="N123" s="196" t="s">
        <v>44</v>
      </c>
      <c r="O123" s="71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96</v>
      </c>
      <c r="AT123" s="199" t="s">
        <v>147</v>
      </c>
      <c r="AU123" s="199" t="s">
        <v>89</v>
      </c>
      <c r="AY123" s="17" t="s">
        <v>145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7" t="s">
        <v>84</v>
      </c>
      <c r="BK123" s="200">
        <f>ROUND(I123*H123,2)</f>
        <v>0</v>
      </c>
      <c r="BL123" s="17" t="s">
        <v>96</v>
      </c>
      <c r="BM123" s="199" t="s">
        <v>1402</v>
      </c>
    </row>
    <row r="124" spans="1:65" s="2" customFormat="1" ht="16.5" customHeight="1">
      <c r="A124" s="34"/>
      <c r="B124" s="35"/>
      <c r="C124" s="187" t="s">
        <v>96</v>
      </c>
      <c r="D124" s="187" t="s">
        <v>147</v>
      </c>
      <c r="E124" s="188" t="s">
        <v>1403</v>
      </c>
      <c r="F124" s="189" t="s">
        <v>1404</v>
      </c>
      <c r="G124" s="190" t="s">
        <v>771</v>
      </c>
      <c r="H124" s="191">
        <v>1</v>
      </c>
      <c r="I124" s="192"/>
      <c r="J124" s="193">
        <f>ROUND(I124*H124,2)</f>
        <v>0</v>
      </c>
      <c r="K124" s="194"/>
      <c r="L124" s="39"/>
      <c r="M124" s="195" t="s">
        <v>1</v>
      </c>
      <c r="N124" s="196" t="s">
        <v>44</v>
      </c>
      <c r="O124" s="71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96</v>
      </c>
      <c r="AT124" s="199" t="s">
        <v>147</v>
      </c>
      <c r="AU124" s="199" t="s">
        <v>89</v>
      </c>
      <c r="AY124" s="17" t="s">
        <v>145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84</v>
      </c>
      <c r="BK124" s="200">
        <f>ROUND(I124*H124,2)</f>
        <v>0</v>
      </c>
      <c r="BL124" s="17" t="s">
        <v>96</v>
      </c>
      <c r="BM124" s="199" t="s">
        <v>1405</v>
      </c>
    </row>
    <row r="125" spans="1:65" s="2" customFormat="1" ht="16.5" customHeight="1">
      <c r="A125" s="34"/>
      <c r="B125" s="35"/>
      <c r="C125" s="187" t="s">
        <v>100</v>
      </c>
      <c r="D125" s="187" t="s">
        <v>147</v>
      </c>
      <c r="E125" s="188" t="s">
        <v>1406</v>
      </c>
      <c r="F125" s="189" t="s">
        <v>1407</v>
      </c>
      <c r="G125" s="190" t="s">
        <v>771</v>
      </c>
      <c r="H125" s="191">
        <v>1</v>
      </c>
      <c r="I125" s="192"/>
      <c r="J125" s="193">
        <f>ROUND(I125*H125,2)</f>
        <v>0</v>
      </c>
      <c r="K125" s="194"/>
      <c r="L125" s="39"/>
      <c r="M125" s="248" t="s">
        <v>1</v>
      </c>
      <c r="N125" s="249" t="s">
        <v>44</v>
      </c>
      <c r="O125" s="250"/>
      <c r="P125" s="251">
        <f>O125*H125</f>
        <v>0</v>
      </c>
      <c r="Q125" s="251">
        <v>0</v>
      </c>
      <c r="R125" s="251">
        <f>Q125*H125</f>
        <v>0</v>
      </c>
      <c r="S125" s="251">
        <v>0</v>
      </c>
      <c r="T125" s="252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967</v>
      </c>
      <c r="AT125" s="199" t="s">
        <v>147</v>
      </c>
      <c r="AU125" s="199" t="s">
        <v>89</v>
      </c>
      <c r="AY125" s="17" t="s">
        <v>145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7" t="s">
        <v>84</v>
      </c>
      <c r="BK125" s="200">
        <f>ROUND(I125*H125,2)</f>
        <v>0</v>
      </c>
      <c r="BL125" s="17" t="s">
        <v>967</v>
      </c>
      <c r="BM125" s="199" t="s">
        <v>1408</v>
      </c>
    </row>
    <row r="126" spans="1:31" s="2" customFormat="1" ht="6.9" customHeight="1">
      <c r="A126" s="34"/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39"/>
      <c r="M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</sheetData>
  <sheetProtection algorithmName="SHA-512" hashValue="3B2+wLPa8eTVX/E5BEis0fT0ZbDRSCueOstfVXF2dZyo/ZICWInLSOAl6Pq/22RJoMDiQQkboRP53I55DajUdw==" saltValue="jzmUZ6VAftSvbtH9i5kLYzOrYpasrMX9yAgOKAnkoXyYFh+sKPcW3tNSerdigTsVRWYohYdwH6aQO7heE4gwfA==" spinCount="100000" sheet="1" objects="1" scenarios="1" formatColumns="0" formatRows="0" autoFilter="0"/>
  <autoFilter ref="C117:K12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LAPTOP-1HLEIMOC\marek</dc:creator>
  <cp:keywords/>
  <dc:description/>
  <cp:lastModifiedBy>marek</cp:lastModifiedBy>
  <dcterms:created xsi:type="dcterms:W3CDTF">2024-03-14T11:28:46Z</dcterms:created>
  <dcterms:modified xsi:type="dcterms:W3CDTF">2024-03-14T11:33:49Z</dcterms:modified>
  <cp:category/>
  <cp:version/>
  <cp:contentType/>
  <cp:contentStatus/>
</cp:coreProperties>
</file>