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222 - II-193 Borovice - ..." sheetId="2" r:id="rId2"/>
  </sheets>
  <definedNames>
    <definedName name="_xlnm.Print_Area" localSheetId="0">'Rekapitulace stavby'!$D$4:$AO$76,'Rekapitulace stavby'!$C$82:$AQ$96</definedName>
    <definedName name="_xlnm._FilterDatabase" localSheetId="1" hidden="1">'2222 - II-193 Borovice - ...'!$C$129:$K$325</definedName>
    <definedName name="_xlnm.Print_Area" localSheetId="1">'2222 - II-193 Borovice - ...'!$C$4:$J$39,'2222 - II-193 Borovice - ...'!$C$50:$J$76,'2222 - II-193 Borovice - ...'!$C$82:$J$111,'2222 - II-193 Borovice - ...'!$C$117:$J$325</definedName>
    <definedName name="_xlnm.Print_Titles" localSheetId="0">'Rekapitulace stavby'!$92:$92</definedName>
    <definedName name="_xlnm.Print_Titles" localSheetId="1">'2222 - II-193 Borovice - ...'!$129:$129</definedName>
  </definedNames>
  <calcPr fullCalcOnLoad="1"/>
</workbook>
</file>

<file path=xl/sharedStrings.xml><?xml version="1.0" encoding="utf-8"?>
<sst xmlns="http://schemas.openxmlformats.org/spreadsheetml/2006/main" count="1901" uniqueCount="448">
  <si>
    <t>Export Komplet</t>
  </si>
  <si>
    <t/>
  </si>
  <si>
    <t>2.0</t>
  </si>
  <si>
    <t>ZAMOK</t>
  </si>
  <si>
    <t>False</t>
  </si>
  <si>
    <t>{edf50efd-6330-4cc3-8536-e61083588e6a}</t>
  </si>
  <si>
    <t>0,01</t>
  </si>
  <si>
    <t>21</t>
  </si>
  <si>
    <t>15</t>
  </si>
  <si>
    <t>REKAPITULACE STAVBY</t>
  </si>
  <si>
    <t>v ---  níže se nacházejí doplnkové a pomocné údaje k sestavám  --- v</t>
  </si>
  <si>
    <t>Návod na vyplnění</t>
  </si>
  <si>
    <t>0,001</t>
  </si>
  <si>
    <t>Kód:</t>
  </si>
  <si>
    <t>2222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</si>
  <si>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</si>
  <si>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</si>
  <si>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II/193 Borovice - Pocinovice</t>
  </si>
  <si>
    <t>KSO:</t>
  </si>
  <si>
    <t>CC-CZ:</t>
  </si>
  <si>
    <t>Místo:</t>
  </si>
  <si>
    <t>Plzeňský kraj</t>
  </si>
  <si>
    <t>Datum:</t>
  </si>
  <si>
    <t>14. 4. 2023</t>
  </si>
  <si>
    <t>Zadavatel:</t>
  </si>
  <si>
    <t>IČ:</t>
  </si>
  <si>
    <t>Správa a údržba silnic Plzeňského kraje</t>
  </si>
  <si>
    <t>DIČ:</t>
  </si>
  <si>
    <t>Uchazeč:</t>
  </si>
  <si>
    <t>Vyplň údaj</t>
  </si>
  <si>
    <t>Projektant:</t>
  </si>
  <si>
    <t>Exact Control System, a.s.</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</si>
  <si>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</si>
  <si>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</si>
  <si>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</si>
  <si>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</si>
  <si>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</si>
  <si>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</si>
  <si>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</si>
  <si>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</si>
  <si>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</si>
  <si>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</si>
  <si>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</si>
  <si>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</si>
  <si>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</si>
  <si>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</si>
  <si>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</si>
  <si>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</si>
  <si>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</si>
  <si>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</si>
  <si>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</si>
  <si>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</si>
  <si>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</si>
  <si>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</si>
  <si>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</si>
  <si>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</si>
  <si>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</si>
  <si>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</si>
  <si>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</si>
  <si>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</si>
  <si>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</si>
  <si>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</si>
  <si>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</si>
  <si>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</si>
  <si>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</si>
  <si>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</si>
  <si>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</si>
  <si>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</si>
  <si>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</si>
  <si>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</si>
  <si>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</si>
  <si>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</si>
  <si>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</si>
  <si>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</si>
  <si>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</si>
  <si>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</si>
  <si>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</si>
  <si>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</si>
  <si>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</si>
  <si>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</si>
  <si>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</si>
  <si>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STA</t>
  </si>
  <si>
    <t>1</t>
  </si>
  <si>
    <t>{d4703241-9e21-4ef0-942a-f185fe85e057}</t>
  </si>
  <si>
    <t>2</t>
  </si>
  <si>
    <t>KRYCÍ LIST SOUPISU PRACÍ</t>
  </si>
  <si>
    <t>Objekt:</t>
  </si>
  <si>
    <t>2222 - II/193 Borovice - Pocinovice</t>
  </si>
  <si>
    <t>REKAPITULACE ČLENĚNÍ SOUPISU PRACÍ</t>
  </si>
  <si>
    <t>Kód dílu - Popis</t>
  </si>
  <si>
    <t>Cena celkem [CZK]</t>
  </si>
  <si>
    <t>Náklady ze soupisu prací</t>
  </si>
  <si>
    <t>-1</t>
  </si>
  <si>
    <t>HSV - Práce a dodávky HSV</t>
  </si>
  <si>
    <t xml:space="preserve">    1 - Zemní práce</t>
  </si>
  <si>
    <t xml:space="preserve">    113154 - </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</si>
  <si>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</si>
  <si>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</si>
  <si>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</si>
  <si>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</si>
  <si>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</si>
  <si>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</si>
  <si>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</si>
  <si>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</si>
  <si>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</si>
  <si>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</si>
  <si>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</si>
  <si>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</si>
  <si>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</si>
  <si>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</si>
  <si>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</si>
  <si>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</si>
  <si>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</si>
  <si>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</si>
  <si>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</si>
  <si>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</si>
  <si>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</si>
  <si>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</si>
  <si>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</si>
  <si>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</si>
  <si>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</si>
  <si>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</si>
  <si>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</si>
  <si>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</si>
  <si>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</si>
  <si>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113154114</t>
  </si>
  <si>
    <t>Frézování živičného krytu tl 100 mm pruh š 0,5 m pl do 500 m2 bez překážek v trase. Oprava podkladu, výměra odhadnuta 10% z plochy</t>
  </si>
  <si>
    <t>m2</t>
  </si>
  <si>
    <t>4</t>
  </si>
  <si>
    <t>916613844</t>
  </si>
  <si>
    <t>Online PSC</t>
  </si>
  <si>
    <t>https://podminky.urs.cz/item/CS_URS_2022_02/113154114</t>
  </si>
  <si>
    <t>P</t>
  </si>
  <si>
    <t>Poznámka k položce:
Sanace podkladu - Skutečná výměra bude určena po odfrézování obrusné a ložné vrstvy a odsouhlasena TDI a investorem
Oprava objízdných tras - Skutečná výměra bude určena na základě požadavku  investora
R materiál  bude odkoupen zhotovitelem – viz zadávací podmínky</t>
  </si>
  <si>
    <t>VV</t>
  </si>
  <si>
    <t>Sanace podkladu</t>
  </si>
  <si>
    <t>22573*0,1</t>
  </si>
  <si>
    <t>Oprava  objízdných tras</t>
  </si>
  <si>
    <t>4000</t>
  </si>
  <si>
    <t>Součet</t>
  </si>
  <si>
    <t>113154264</t>
  </si>
  <si>
    <t>Frézování živičného krytu tl 120 mm pruh š přes 1 do 2 m pl přes 500 do 1000 m2 s překážkami v trase - intravilán</t>
  </si>
  <si>
    <t>-2002980809</t>
  </si>
  <si>
    <t>https://podminky.urs.cz/item/CS_URS_2022_02/113154264</t>
  </si>
  <si>
    <t>Poznámka k položce:
R materiál bude odkoupen zhotovitelem – viz zadávací podmínky</t>
  </si>
  <si>
    <t>Výměra stanovena programem modelování</t>
  </si>
  <si>
    <t>984</t>
  </si>
  <si>
    <t>3</t>
  </si>
  <si>
    <t>113154434</t>
  </si>
  <si>
    <t>Frézování živičného krytu tl 100 mm pruh š přes 1 do 2 m pl přes 10000 m2 bez překážek v trase</t>
  </si>
  <si>
    <t>-1641086794</t>
  </si>
  <si>
    <t>https://podminky.urs.cz/item/CS_URS_2022_02/113154434</t>
  </si>
  <si>
    <t>Poznámka k položce:
R materiál bude odkoupen zhotovitelem – viz zadávací podmínky
Množství odkupovaného R materiálu bude sníženo o 1168,83 t, které budou použity na zpevnění krajnic</t>
  </si>
  <si>
    <t>122252203</t>
  </si>
  <si>
    <t xml:space="preserve">Odkopávky a prokopávky nezapažené pro silnice a dálnice v hornině třídy těžitelnosti I objem do 100 m3 strojně (Oprava degradovaného podkladu - odhad 10% plochy vozovky do hloubky 0,2m) </t>
  </si>
  <si>
    <t>m3</t>
  </si>
  <si>
    <t>-763892907</t>
  </si>
  <si>
    <t>https://podminky.urs.cz/item/CS_URS_2022_02/122252203</t>
  </si>
  <si>
    <t>Poznámka k položce:
Sanace podkladu - Skutečná výměra bude určena po odfrézování obrusné a ložné vrstvy a odsouhlasena TDI a investorem</t>
  </si>
  <si>
    <t>22573*0,1*0,2</t>
  </si>
  <si>
    <t>5</t>
  </si>
  <si>
    <t>132151102</t>
  </si>
  <si>
    <t>Hloubení rýh nezapažených š do 800 mm v hornině třídy těžitelnosti I skupiny 1 a 2 objem do 50 m3 strojně.  Výkop rýhy pro osazení obruby v km 3,090 - 3,230</t>
  </si>
  <si>
    <t>988299338</t>
  </si>
  <si>
    <t>https://podminky.urs.cz/item/CS_URS_2022_02/132151102</t>
  </si>
  <si>
    <t>140*0,5*0,5</t>
  </si>
  <si>
    <t>6</t>
  </si>
  <si>
    <t>162751117</t>
  </si>
  <si>
    <t>Vodorovné přemístění přes 9 000 do 10000 m výkopku/sypaniny z horniny třídy těžitelnosti I skupiny 1 až 3</t>
  </si>
  <si>
    <t>-338012724</t>
  </si>
  <si>
    <t>https://podminky.urs.cz/item/CS_URS_2022_02/162751117</t>
  </si>
  <si>
    <t>5411*0,1</t>
  </si>
  <si>
    <t>451,46</t>
  </si>
  <si>
    <t>7075*0,5</t>
  </si>
  <si>
    <t>35</t>
  </si>
  <si>
    <t>7</t>
  </si>
  <si>
    <t>162751119</t>
  </si>
  <si>
    <t>Příplatek k vodorovnému přemístění výkopku/sypaniny z horniny třídy těžitelnosti I skupiny 1 až 3 ZKD 1000 m přes 10000 m</t>
  </si>
  <si>
    <t>1844236663</t>
  </si>
  <si>
    <t>https://podminky.urs.cz/item/CS_URS_2022_02/162751119</t>
  </si>
  <si>
    <t>4565,06*10</t>
  </si>
  <si>
    <t>8</t>
  </si>
  <si>
    <t>171201231</t>
  </si>
  <si>
    <t>Poplatek za uložení zeminy a kamení na recyklační skládce (skládkovné) kód odpadu 17 05 04</t>
  </si>
  <si>
    <t>t</t>
  </si>
  <si>
    <t>1124668370</t>
  </si>
  <si>
    <t>https://podminky.urs.cz/item/CS_URS_2022_02/171201231</t>
  </si>
  <si>
    <t>4565,06*1,8</t>
  </si>
  <si>
    <t>9</t>
  </si>
  <si>
    <t>171251201</t>
  </si>
  <si>
    <t>Uložení sypaniny na skládky nebo meziskládky</t>
  </si>
  <si>
    <t>-236876369</t>
  </si>
  <si>
    <t>https://podminky.urs.cz/item/CS_URS_2022_02/171251201</t>
  </si>
  <si>
    <t>113154</t>
  </si>
  <si>
    <t>Komunikace pozemní</t>
  </si>
  <si>
    <t>10</t>
  </si>
  <si>
    <t>564861011</t>
  </si>
  <si>
    <t xml:space="preserve">Podklad ze štěrkodrtě ŠD plochy do 100 m2 tl 200 mm  (Oprava degradovaného podkladu - odhad 10% plochy vozovky) </t>
  </si>
  <si>
    <t>-1140842597</t>
  </si>
  <si>
    <t>https://podminky.urs.cz/item/CS_URS_2022_02/564861011</t>
  </si>
  <si>
    <t>11</t>
  </si>
  <si>
    <t>565175101</t>
  </si>
  <si>
    <t>Asfaltový beton vrstva podkladní ACP 16+ (obalované kamenivo OKS) tl 100 mm š do 1,5 m</t>
  </si>
  <si>
    <t>667675369</t>
  </si>
  <si>
    <t>https://podminky.urs.cz/item/CS_URS_2023_01/565175101</t>
  </si>
  <si>
    <t>12</t>
  </si>
  <si>
    <t>569931132</t>
  </si>
  <si>
    <t>Zpevnění krajnic asfaltovým recyklátem tl 100 mm</t>
  </si>
  <si>
    <t>123688453</t>
  </si>
  <si>
    <t>https://podminky.urs.cz/item/CS_URS_2023_01/569931132</t>
  </si>
  <si>
    <t>7215*0,75</t>
  </si>
  <si>
    <t>13</t>
  </si>
  <si>
    <t>573111111</t>
  </si>
  <si>
    <t>Postřik živičný infiltrační s posypem z asfaltu množství 0,60 kg/m2 - Oprava podkladu ,postřik na štěrkodrti.</t>
  </si>
  <si>
    <t>1251358994</t>
  </si>
  <si>
    <t>https://podminky.urs.cz/item/CS_URS_2022_02/573111111</t>
  </si>
  <si>
    <t>14</t>
  </si>
  <si>
    <t>573211107</t>
  </si>
  <si>
    <t>Postřik živičný spojovací z asfaltu v množství 0,30 kg/m2</t>
  </si>
  <si>
    <t>-1293623568</t>
  </si>
  <si>
    <t>https://podminky.urs.cz/item/CS_URS_2022_02/573211107</t>
  </si>
  <si>
    <t>573211108</t>
  </si>
  <si>
    <t>Postřik živičný spojovací z asfaltu v množství 0,40 kg/m2</t>
  </si>
  <si>
    <t>-1761985682</t>
  </si>
  <si>
    <t>https://podminky.urs.cz/item/CS_URS_2022_02/573211108</t>
  </si>
  <si>
    <t>22573+7512*0,07</t>
  </si>
  <si>
    <t>16</t>
  </si>
  <si>
    <t>573211109</t>
  </si>
  <si>
    <t>Postřik živičný spojovací z asfaltu v množství 0,50 kg/m2</t>
  </si>
  <si>
    <t>-2014713109</t>
  </si>
  <si>
    <t>https://podminky.urs.cz/item/CS_URS_2022_02/573211109</t>
  </si>
  <si>
    <t>Poznámka k položce:
Oprava objízdných tras - Skutečná výměra bude určena na základě požadavku  investora</t>
  </si>
  <si>
    <t>Oprava objízdných tras</t>
  </si>
  <si>
    <t>17</t>
  </si>
  <si>
    <t>573211112</t>
  </si>
  <si>
    <t>Postřik živičný spojovací z asfaltu v množství 0,70 kg/m2</t>
  </si>
  <si>
    <t>-1566960228</t>
  </si>
  <si>
    <t>https://podminky.urs.cz/item/CS_URS_2022_02/573211112</t>
  </si>
  <si>
    <t>18</t>
  </si>
  <si>
    <t>577144111</t>
  </si>
  <si>
    <t>Asfaltový beton vrstva obrusná ACO 11 (ABS) tř. I tl 50 mm š do 3 m z nemodifikovaného asfaltu</t>
  </si>
  <si>
    <t>-622691584</t>
  </si>
  <si>
    <t>https://podminky.urs.cz/item/CS_URS_2022_02/577144111</t>
  </si>
  <si>
    <t>19</t>
  </si>
  <si>
    <t>577144131</t>
  </si>
  <si>
    <t>Asfaltový beton vrstva obrusná ACO 11+ (ABS) tř. I tl 50 mm š do 3 m z modifikovaného asfaltu</t>
  </si>
  <si>
    <t>107757336</t>
  </si>
  <si>
    <t>https://podminky.urs.cz/item/CS_URS_2022_02/577144131</t>
  </si>
  <si>
    <t>20</t>
  </si>
  <si>
    <t>577145112</t>
  </si>
  <si>
    <t>Asfaltový beton vrstva ložní ACL 16 (ABH) tl 50 mm š do 3 m z nemodifikovaného asfaltu</t>
  </si>
  <si>
    <t>-564569446</t>
  </si>
  <si>
    <t>https://podminky.urs.cz/item/CS_URS_2022_02/577145112</t>
  </si>
  <si>
    <t>Poznámka k položce:
ACL 16 průměrná tloušťka 50mm
Oprava objízdných tras - Skutečná výměra bude určena na základě požadavku  investora</t>
  </si>
  <si>
    <t>577165132</t>
  </si>
  <si>
    <t>Asfaltový beton vrstva ložní ACL 16+ (ABH) tl 70 mm š do 3 m z modifikovaného asfaltu</t>
  </si>
  <si>
    <t>1925711118</t>
  </si>
  <si>
    <t>https://podminky.urs.cz/item/CS_URS_2022_02/577165132</t>
  </si>
  <si>
    <t>Trubní vedení</t>
  </si>
  <si>
    <t>22</t>
  </si>
  <si>
    <t>899231111</t>
  </si>
  <si>
    <t>Výšková úprava uličního vstupu nebo vpusti do 200 mm zvýšením mříže</t>
  </si>
  <si>
    <t>kus</t>
  </si>
  <si>
    <t>1412640645</t>
  </si>
  <si>
    <t>https://podminky.urs.cz/item/CS_URS_2022_02/899231111</t>
  </si>
  <si>
    <t>Ostatní konstrukce a práce, bourání</t>
  </si>
  <si>
    <t>23</t>
  </si>
  <si>
    <t>912221111</t>
  </si>
  <si>
    <t>Montáž směrového sloupku silničního ocelového pružného zinkovaného ručním beraněním</t>
  </si>
  <si>
    <t>-668079182</t>
  </si>
  <si>
    <t>https://podminky.urs.cz/item/CS_URS_2022_02/912221111</t>
  </si>
  <si>
    <t>150</t>
  </si>
  <si>
    <t>24</t>
  </si>
  <si>
    <t>M</t>
  </si>
  <si>
    <t>40445165</t>
  </si>
  <si>
    <t>sloupek směrový silniční ocelový</t>
  </si>
  <si>
    <t>2112332205</t>
  </si>
  <si>
    <t>25</t>
  </si>
  <si>
    <t>915211112</t>
  </si>
  <si>
    <t>Vodorovné dopravní značení dělící čáry souvislé š 125 mm retroreflexní bílý plast</t>
  </si>
  <si>
    <t>m</t>
  </si>
  <si>
    <t>1643297136</t>
  </si>
  <si>
    <t>https://podminky.urs.cz/item/CS_URS_2022_02/915211112</t>
  </si>
  <si>
    <t>7512</t>
  </si>
  <si>
    <t>26</t>
  </si>
  <si>
    <t>915611111</t>
  </si>
  <si>
    <t>Předznačení vodorovného liniového značení</t>
  </si>
  <si>
    <t>-1910998494</t>
  </si>
  <si>
    <t>https://podminky.urs.cz/item/CS_URS_2023_01/915611111</t>
  </si>
  <si>
    <t>27</t>
  </si>
  <si>
    <t>916241213</t>
  </si>
  <si>
    <t>Osazení obrubníku kamenného stojatého s boční opěrou do lože z betonu prostého</t>
  </si>
  <si>
    <t>-954802116</t>
  </si>
  <si>
    <t>https://podminky.urs.cz/item/CS_URS_2022_02/916241213</t>
  </si>
  <si>
    <t>28</t>
  </si>
  <si>
    <t>58380220</t>
  </si>
  <si>
    <t>krajník kamenný žulový silniční 110x250x800-2500mm</t>
  </si>
  <si>
    <t>361914675</t>
  </si>
  <si>
    <t>Poznámka k položce:
Hmotnost: 57 kg/bm</t>
  </si>
  <si>
    <t>140*1,02 'Přepočtené koeficientem množství</t>
  </si>
  <si>
    <t>29</t>
  </si>
  <si>
    <t>916991121</t>
  </si>
  <si>
    <t>Lože pod obrubníky, krajníky nebo obruby z dlažebních kostek z betonu prostého</t>
  </si>
  <si>
    <t>-905726190</t>
  </si>
  <si>
    <t>https://podminky.urs.cz/item/CS_URS_2022_02/916991121</t>
  </si>
  <si>
    <t>Poznámka k položce:
Zesílení opěry za krajníkem (vnitřní oblouk - možnost najetí kolem na obrubu)</t>
  </si>
  <si>
    <t>140*0,25*0,25</t>
  </si>
  <si>
    <t>30</t>
  </si>
  <si>
    <t>919112223</t>
  </si>
  <si>
    <t>Řezání spár pro vytvoření komůrky š 15 mm hl 30 mm pro těsnící zálivku v živičném krytu</t>
  </si>
  <si>
    <t>-1060856282</t>
  </si>
  <si>
    <t>https://podminky.urs.cz/item/CS_URS_2022_02/919112223</t>
  </si>
  <si>
    <t>Poznámka k položce:
Část určená pro opravu trhlin  - Skutečná výměra bude určena po odfrézování obrusné a ložné vrstvy a odsouhlasení TDI a investorem</t>
  </si>
  <si>
    <t>intravilán</t>
  </si>
  <si>
    <t>297</t>
  </si>
  <si>
    <t>obruby</t>
  </si>
  <si>
    <t>140</t>
  </si>
  <si>
    <t>napojení etap</t>
  </si>
  <si>
    <t>6*4</t>
  </si>
  <si>
    <t>oprava trhlin -odhad</t>
  </si>
  <si>
    <t>4200</t>
  </si>
  <si>
    <t>31</t>
  </si>
  <si>
    <t>919122122</t>
  </si>
  <si>
    <t>Těsnění spár zálivkou za tepla pro komůrky š 15 mm hl 30 mm s těsnicím profilem</t>
  </si>
  <si>
    <t>978725291</t>
  </si>
  <si>
    <t>https://podminky.urs.cz/item/CS_URS_2022_02/919122122</t>
  </si>
  <si>
    <t>32</t>
  </si>
  <si>
    <t>919721102</t>
  </si>
  <si>
    <t>Geomříž pro stabilizaci podkladu tkaná z polyesteru podélná pevnost v tahu přes 50 do 80 kN/m (Výměra stanovena odborným odhadem ve vztahu k odhadovaném výměře oprav podkladu)</t>
  </si>
  <si>
    <t>-1997507087</t>
  </si>
  <si>
    <t>https://podminky.urs.cz/item/CS_URS_2022_02/919721102</t>
  </si>
  <si>
    <t>Poznámka k položce:
Oprava trhlin  - Skutečná výměra bude určena po odfrézování obrusné a ložné vrstvy a odsouhlasení TDI a investorem</t>
  </si>
  <si>
    <t>3300</t>
  </si>
  <si>
    <t>33</t>
  </si>
  <si>
    <t>938902113</t>
  </si>
  <si>
    <t>Čištění příkopů komunikací příkopovým rypadlem objem nánosu přes 0,3 do 0,5 m3/m Extravilán, výměra stanovena programem modelování</t>
  </si>
  <si>
    <t>-1245369787</t>
  </si>
  <si>
    <t>https://podminky.urs.cz/item/CS_URS_2022_02/938902113</t>
  </si>
  <si>
    <t>7215-140</t>
  </si>
  <si>
    <t>34</t>
  </si>
  <si>
    <t>938908411</t>
  </si>
  <si>
    <t>Čištění vozovek splachováním vodou</t>
  </si>
  <si>
    <t>1906103918</t>
  </si>
  <si>
    <t>https://podminky.urs.cz/item/CS_URS_2022_02/938908411</t>
  </si>
  <si>
    <t xml:space="preserve">Plocha opravy </t>
  </si>
  <si>
    <t>22573</t>
  </si>
  <si>
    <t>Plocha opravy objízdných tras</t>
  </si>
  <si>
    <t>3000</t>
  </si>
  <si>
    <t>938909311</t>
  </si>
  <si>
    <t>Čištění vozovek metením strojně podkladu nebo krytu betonového nebo živičného</t>
  </si>
  <si>
    <t>166493539</t>
  </si>
  <si>
    <t>https://podminky.urs.cz/item/CS_URS_2022_02/938909311</t>
  </si>
  <si>
    <t>Opravy objízdných tras</t>
  </si>
  <si>
    <t>36</t>
  </si>
  <si>
    <t>938909611</t>
  </si>
  <si>
    <t>Odstranění nánosu na krajnicích tl do 100 mm. Extravilán, výměra stanovena programem modelování</t>
  </si>
  <si>
    <t>519570449</t>
  </si>
  <si>
    <t>https://podminky.urs.cz/item/CS_URS_2022_02/938909611</t>
  </si>
  <si>
    <t>37</t>
  </si>
  <si>
    <t>966006255</t>
  </si>
  <si>
    <t>Odstranění směrového sloupku uloženého do země</t>
  </si>
  <si>
    <t>536080974</t>
  </si>
  <si>
    <t>https://podminky.urs.cz/item/CS_URS_2022_02/966006255</t>
  </si>
  <si>
    <t>Poznámka k položce:
Cena obsahuje i náklady na odvoz a složení  demontovaných sloupků ve skladu SÚSPK Valdorf(Horšovský Týn)</t>
  </si>
  <si>
    <t>997</t>
  </si>
  <si>
    <t>Přesun sutě</t>
  </si>
  <si>
    <t>38</t>
  </si>
  <si>
    <t>997221873</t>
  </si>
  <si>
    <t>Poplatek za uložení stavebního odpadu na recyklační skládce (skládkovné) zeminy a kamení zatříděného do Katalogu odpadů pod kódem 17 05 04</t>
  </si>
  <si>
    <t>429162337</t>
  </si>
  <si>
    <t>https://podminky.urs.cz/item/CS_URS_2022_02/997221873</t>
  </si>
  <si>
    <t>998</t>
  </si>
  <si>
    <t>Přesun hmot</t>
  </si>
  <si>
    <t>39</t>
  </si>
  <si>
    <t>998225111</t>
  </si>
  <si>
    <t>Přesun hmot pro pozemní komunikace s krytem z kamene, monolitickým betonovým nebo živičným</t>
  </si>
  <si>
    <t>-762966614</t>
  </si>
  <si>
    <t>https://podminky.urs.cz/item/CS_URS_2022_02/998225111</t>
  </si>
  <si>
    <t>VRN</t>
  </si>
  <si>
    <t>Vedlejší rozpočtové náklady</t>
  </si>
  <si>
    <t>VRN1</t>
  </si>
  <si>
    <t>Průzkumné, geodetické a projektové práce</t>
  </si>
  <si>
    <t>40</t>
  </si>
  <si>
    <t>012103000</t>
  </si>
  <si>
    <t>Geodetické práce před výstavbou a  při provádění stavby</t>
  </si>
  <si>
    <t>Kpl</t>
  </si>
  <si>
    <t>1024</t>
  </si>
  <si>
    <t>-1135137464</t>
  </si>
  <si>
    <t>https://podminky.urs.cz/item/CS_URS_2022_02/012103000</t>
  </si>
  <si>
    <t>Poznámka k položce:
Před stavbou
Ověření a doplnění výškový základ stavby (VZS), Rešerše, analýza a příprava stávajících dat, Měření stávajících bodů VZS a doplnění vyřazených bodů VZS, Zpracování a analýza naměřených dat, Vytvoření Technické zprávy o stavu VZS a případných změn
V průběhu stavby
Kalibrace frézy (umístění pozic GPS přijímačů vzhledem k fréze, srovnání čidel sklonu nulového záběru frézovacího válce s uvedeným sklonem na displeji), ověření polohy frézy (kontrola připojení GPS k serverům korekční služby), nastavení stroje do frézovací polohy a uvedení čidel do provozu.  Práce pro řízení a kontrolu navigace navádění stavebních strojů.</t>
  </si>
  <si>
    <t>41</t>
  </si>
  <si>
    <t>013254000</t>
  </si>
  <si>
    <t>Dokumentace skutečného provedení stavby</t>
  </si>
  <si>
    <t>-829716317</t>
  </si>
  <si>
    <t>https://podminky.urs.cz/item/CS_URS_2022_02/013254000</t>
  </si>
  <si>
    <t>Poznámka k položce:
 (DSPS) technologických rozhraní konstrukčních vrstev po odfrézování, po pokládce ložné vrstvy, po pokládce obrusné vrstvy příčných řezech definovaných PDPS po profilech 20m, třemi referenčními body (pravý a levý kraj vozovky, osa vozovky). Zhotovitel stavby je povinen realizovat analýzu diferencí mezi zjištěnými a projektovými hodnotami. K tomuto účelu Objednatel stavby poskytne Zhotoviteli stavby potřebné informace a součinnost. Výsledná data předá Zhotovitel stavby Objednateli stavby v časovém rámci odpovídajícím jeho potřebám pro přebírání výsledků analýz konstrukčních vrstev, avšak maximálně do 48 hodin po provedení frézování vozovkových vrstev či pokládce jednotlivých konstrukčních vrstev. Objednatel povolí pokračování prací na konstrukčních vrstvách po kontrole DSPS výsledků daného technologického rozhraní. Proces geodetického zaměření a předání výsledků frézovaného úseku vozovky a po pokládce jednotlivých konstrukčních vrstev bude v souladu s technologickým postupem 3D diferenciálního frézování, definovaným v metodice využití 3D dat pro rekonstrukce pozemních komunikací certifikované Ministerstvem dopravy České republiky dne 2.1.2020, č.j. 183/2019/710-VV/1.</t>
  </si>
  <si>
    <t>VRN3</t>
  </si>
  <si>
    <t>Zařízení staveniště</t>
  </si>
  <si>
    <t>42</t>
  </si>
  <si>
    <t>032103000</t>
  </si>
  <si>
    <t>Náklady na zařízení staveniště</t>
  </si>
  <si>
    <t>1455206618</t>
  </si>
  <si>
    <t>https://podminky.urs.cz/item/CS_URS_2023_01/032103000</t>
  </si>
  <si>
    <t>43</t>
  </si>
  <si>
    <t>032803000</t>
  </si>
  <si>
    <t>Ostatní vybavení staveniště</t>
  </si>
  <si>
    <t>…</t>
  </si>
  <si>
    <t>-1962097611</t>
  </si>
  <si>
    <t>https://podminky.urs.cz/item/CS_URS_2022_02/032803000</t>
  </si>
  <si>
    <t>Informační cedule velkorozměrné 1,5x1m</t>
  </si>
  <si>
    <t>VRN4</t>
  </si>
  <si>
    <t>Inženýrská činnost</t>
  </si>
  <si>
    <t>44</t>
  </si>
  <si>
    <t>043194000</t>
  </si>
  <si>
    <t>Ostatní zkoušky</t>
  </si>
  <si>
    <t>1613111960</t>
  </si>
  <si>
    <t>https://podminky.urs.cz/item/CS_URS_2022_02/043194000</t>
  </si>
  <si>
    <t>45</t>
  </si>
  <si>
    <t>049303000</t>
  </si>
  <si>
    <t xml:space="preserve">Dokumentace skutečného provedení stavby </t>
  </si>
  <si>
    <t>-555649526</t>
  </si>
  <si>
    <t>https://podminky.urs.cz/item/CS_URS_2022_02/049303000</t>
  </si>
  <si>
    <t>VRN7</t>
  </si>
  <si>
    <t>Provozní vlivy</t>
  </si>
  <si>
    <t>46</t>
  </si>
  <si>
    <t>072103001</t>
  </si>
  <si>
    <t>Projednání DIO a zajištění DIR komunikace II.a III. třídy</t>
  </si>
  <si>
    <t>-547573975</t>
  </si>
  <si>
    <t>https://podminky.urs.cz/item/CS_URS_2023_01/072103001</t>
  </si>
  <si>
    <t>47</t>
  </si>
  <si>
    <t>072103011</t>
  </si>
  <si>
    <t>Zajištění DIO komunikace II. a III. třídy</t>
  </si>
  <si>
    <t>-1980863244</t>
  </si>
  <si>
    <t>https://podminky.urs.cz/item/CS_URS_2023_01/072103011</t>
  </si>
  <si>
    <t>48</t>
  </si>
  <si>
    <t>079002000</t>
  </si>
  <si>
    <t>Ostatní provozní vlivy - Frézování 3D diferenciálním modelem</t>
  </si>
  <si>
    <t>612227744</t>
  </si>
  <si>
    <t>https://podminky.urs.cz/item/CS_URS_2022_02/079002000</t>
  </si>
  <si>
    <t>Poznámka k položce:
3D diferenciální model bude přenesen do řídicí jednotky silniční frézy, která určí hloubku frézování (rozsah: krok 1 mm, výšková přesnost modelu stanovena směrodatnou odchylkou 3 mm vzhledem k bodovému poli stavby) a sklon (procentní rozsah: 0,1 %) frézování v jednotlivých profilech. Poloha frézy bude řízena polohou GNSS (dva GNSS přijímače umístěné na fréze). Přesnost určování polohy GNSS je cca. 20 mm. Směrodatná odchylka všech vypočtených výškových rozdílů (σZ) nesmí překročit 3 mm</t>
  </si>
  <si>
    <t>VRN9</t>
  </si>
  <si>
    <t>Ostatní náklady</t>
  </si>
  <si>
    <t>49</t>
  </si>
  <si>
    <t>091304000</t>
  </si>
  <si>
    <t>Umělecká díla nepřenosná</t>
  </si>
  <si>
    <t>-377067216</t>
  </si>
  <si>
    <t>https://podminky.urs.cz/item/CS_URS_2022_02/091304000</t>
  </si>
  <si>
    <t>pamětní cedule formát A3</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</si>
</sst>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2" borderId="22" xfId="0" applyNumberFormat="1" applyFont="1" applyFill="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2" borderId="22" xfId="0" applyNumberFormat="1" applyFont="1" applyFill="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54114" TargetMode="External" /><Relationship Id="rId2" Type="http://schemas.openxmlformats.org/officeDocument/2006/relationships/hyperlink" Target="https://podminky.urs.cz/item/CS_URS_2022_02/113154264" TargetMode="External" /><Relationship Id="rId3" Type="http://schemas.openxmlformats.org/officeDocument/2006/relationships/hyperlink" Target="https://podminky.urs.cz/item/CS_URS_2022_02/113154434" TargetMode="External" /><Relationship Id="rId4" Type="http://schemas.openxmlformats.org/officeDocument/2006/relationships/hyperlink" Target="https://podminky.urs.cz/item/CS_URS_2022_02/122252203" TargetMode="External" /><Relationship Id="rId5" Type="http://schemas.openxmlformats.org/officeDocument/2006/relationships/hyperlink" Target="https://podminky.urs.cz/item/CS_URS_2022_02/132151102" TargetMode="External" /><Relationship Id="rId6" Type="http://schemas.openxmlformats.org/officeDocument/2006/relationships/hyperlink" Target="https://podminky.urs.cz/item/CS_URS_2022_02/162751117" TargetMode="External" /><Relationship Id="rId7" Type="http://schemas.openxmlformats.org/officeDocument/2006/relationships/hyperlink" Target="https://podminky.urs.cz/item/CS_URS_2022_02/162751119" TargetMode="External" /><Relationship Id="rId8" Type="http://schemas.openxmlformats.org/officeDocument/2006/relationships/hyperlink" Target="https://podminky.urs.cz/item/CS_URS_2022_02/171201231" TargetMode="External" /><Relationship Id="rId9" Type="http://schemas.openxmlformats.org/officeDocument/2006/relationships/hyperlink" Target="https://podminky.urs.cz/item/CS_URS_2022_02/171251201" TargetMode="External" /><Relationship Id="rId10" Type="http://schemas.openxmlformats.org/officeDocument/2006/relationships/hyperlink" Target="https://podminky.urs.cz/item/CS_URS_2022_02/564861011" TargetMode="External" /><Relationship Id="rId11" Type="http://schemas.openxmlformats.org/officeDocument/2006/relationships/hyperlink" Target="https://podminky.urs.cz/item/CS_URS_2023_01/565175101" TargetMode="External" /><Relationship Id="rId12" Type="http://schemas.openxmlformats.org/officeDocument/2006/relationships/hyperlink" Target="https://podminky.urs.cz/item/CS_URS_2023_01/569931132" TargetMode="External" /><Relationship Id="rId13" Type="http://schemas.openxmlformats.org/officeDocument/2006/relationships/hyperlink" Target="https://podminky.urs.cz/item/CS_URS_2022_02/573111111" TargetMode="External" /><Relationship Id="rId14" Type="http://schemas.openxmlformats.org/officeDocument/2006/relationships/hyperlink" Target="https://podminky.urs.cz/item/CS_URS_2022_02/573211107" TargetMode="External" /><Relationship Id="rId15" Type="http://schemas.openxmlformats.org/officeDocument/2006/relationships/hyperlink" Target="https://podminky.urs.cz/item/CS_URS_2022_02/573211108" TargetMode="External" /><Relationship Id="rId16" Type="http://schemas.openxmlformats.org/officeDocument/2006/relationships/hyperlink" Target="https://podminky.urs.cz/item/CS_URS_2022_02/573211109" TargetMode="External" /><Relationship Id="rId17" Type="http://schemas.openxmlformats.org/officeDocument/2006/relationships/hyperlink" Target="https://podminky.urs.cz/item/CS_URS_2022_02/573211112" TargetMode="External" /><Relationship Id="rId18" Type="http://schemas.openxmlformats.org/officeDocument/2006/relationships/hyperlink" Target="https://podminky.urs.cz/item/CS_URS_2022_02/577144111" TargetMode="External" /><Relationship Id="rId19" Type="http://schemas.openxmlformats.org/officeDocument/2006/relationships/hyperlink" Target="https://podminky.urs.cz/item/CS_URS_2022_02/577144131" TargetMode="External" /><Relationship Id="rId20" Type="http://schemas.openxmlformats.org/officeDocument/2006/relationships/hyperlink" Target="https://podminky.urs.cz/item/CS_URS_2022_02/577145112" TargetMode="External" /><Relationship Id="rId21" Type="http://schemas.openxmlformats.org/officeDocument/2006/relationships/hyperlink" Target="https://podminky.urs.cz/item/CS_URS_2022_02/577165132" TargetMode="External" /><Relationship Id="rId22" Type="http://schemas.openxmlformats.org/officeDocument/2006/relationships/hyperlink" Target="https://podminky.urs.cz/item/CS_URS_2022_02/899231111" TargetMode="External" /><Relationship Id="rId23" Type="http://schemas.openxmlformats.org/officeDocument/2006/relationships/hyperlink" Target="https://podminky.urs.cz/item/CS_URS_2022_02/912221111" TargetMode="External" /><Relationship Id="rId24" Type="http://schemas.openxmlformats.org/officeDocument/2006/relationships/hyperlink" Target="https://podminky.urs.cz/item/CS_URS_2022_02/915211112" TargetMode="External" /><Relationship Id="rId25" Type="http://schemas.openxmlformats.org/officeDocument/2006/relationships/hyperlink" Target="https://podminky.urs.cz/item/CS_URS_2023_01/915611111" TargetMode="External" /><Relationship Id="rId26" Type="http://schemas.openxmlformats.org/officeDocument/2006/relationships/hyperlink" Target="https://podminky.urs.cz/item/CS_URS_2022_02/916241213" TargetMode="External" /><Relationship Id="rId27" Type="http://schemas.openxmlformats.org/officeDocument/2006/relationships/hyperlink" Target="https://podminky.urs.cz/item/CS_URS_2022_02/916991121" TargetMode="External" /><Relationship Id="rId28" Type="http://schemas.openxmlformats.org/officeDocument/2006/relationships/hyperlink" Target="https://podminky.urs.cz/item/CS_URS_2022_02/919112223" TargetMode="External" /><Relationship Id="rId29" Type="http://schemas.openxmlformats.org/officeDocument/2006/relationships/hyperlink" Target="https://podminky.urs.cz/item/CS_URS_2022_02/919122122" TargetMode="External" /><Relationship Id="rId30" Type="http://schemas.openxmlformats.org/officeDocument/2006/relationships/hyperlink" Target="https://podminky.urs.cz/item/CS_URS_2022_02/919721102" TargetMode="External" /><Relationship Id="rId31" Type="http://schemas.openxmlformats.org/officeDocument/2006/relationships/hyperlink" Target="https://podminky.urs.cz/item/CS_URS_2022_02/938902113" TargetMode="External" /><Relationship Id="rId32" Type="http://schemas.openxmlformats.org/officeDocument/2006/relationships/hyperlink" Target="https://podminky.urs.cz/item/CS_URS_2022_02/938908411" TargetMode="External" /><Relationship Id="rId33" Type="http://schemas.openxmlformats.org/officeDocument/2006/relationships/hyperlink" Target="https://podminky.urs.cz/item/CS_URS_2022_02/938909311" TargetMode="External" /><Relationship Id="rId34" Type="http://schemas.openxmlformats.org/officeDocument/2006/relationships/hyperlink" Target="https://podminky.urs.cz/item/CS_URS_2022_02/938909611" TargetMode="External" /><Relationship Id="rId35" Type="http://schemas.openxmlformats.org/officeDocument/2006/relationships/hyperlink" Target="https://podminky.urs.cz/item/CS_URS_2022_02/966006255" TargetMode="External" /><Relationship Id="rId36" Type="http://schemas.openxmlformats.org/officeDocument/2006/relationships/hyperlink" Target="https://podminky.urs.cz/item/CS_URS_2022_02/997221873" TargetMode="External" /><Relationship Id="rId37" Type="http://schemas.openxmlformats.org/officeDocument/2006/relationships/hyperlink" Target="https://podminky.urs.cz/item/CS_URS_2022_02/998225111" TargetMode="External" /><Relationship Id="rId38" Type="http://schemas.openxmlformats.org/officeDocument/2006/relationships/hyperlink" Target="https://podminky.urs.cz/item/CS_URS_2022_02/012103000" TargetMode="External" /><Relationship Id="rId39" Type="http://schemas.openxmlformats.org/officeDocument/2006/relationships/hyperlink" Target="https://podminky.urs.cz/item/CS_URS_2022_02/013254000" TargetMode="External" /><Relationship Id="rId40" Type="http://schemas.openxmlformats.org/officeDocument/2006/relationships/hyperlink" Target="https://podminky.urs.cz/item/CS_URS_2023_01/032103000" TargetMode="External" /><Relationship Id="rId41" Type="http://schemas.openxmlformats.org/officeDocument/2006/relationships/hyperlink" Target="https://podminky.urs.cz/item/CS_URS_2022_02/032803000" TargetMode="External" /><Relationship Id="rId42" Type="http://schemas.openxmlformats.org/officeDocument/2006/relationships/hyperlink" Target="https://podminky.urs.cz/item/CS_URS_2022_02/043194000" TargetMode="External" /><Relationship Id="rId43" Type="http://schemas.openxmlformats.org/officeDocument/2006/relationships/hyperlink" Target="https://podminky.urs.cz/item/CS_URS_2022_02/049303000" TargetMode="External" /><Relationship Id="rId44" Type="http://schemas.openxmlformats.org/officeDocument/2006/relationships/hyperlink" Target="https://podminky.urs.cz/item/CS_URS_2023_01/072103001" TargetMode="External" /><Relationship Id="rId45" Type="http://schemas.openxmlformats.org/officeDocument/2006/relationships/hyperlink" Target="https://podminky.urs.cz/item/CS_URS_2023_01/072103011" TargetMode="External" /><Relationship Id="rId46" Type="http://schemas.openxmlformats.org/officeDocument/2006/relationships/hyperlink" Target="https://podminky.urs.cz/item/CS_URS_2022_02/079002000" TargetMode="External" /><Relationship Id="rId47" Type="http://schemas.openxmlformats.org/officeDocument/2006/relationships/hyperlink" Target="https://podminky.urs.cz/item/CS_URS_2022_02/091304000" TargetMode="External" /><Relationship Id="rId48"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50</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51</v>
      </c>
      <c r="E60" s="42"/>
      <c r="F60" s="42"/>
      <c r="G60" s="42"/>
      <c r="H60" s="42"/>
      <c r="I60" s="42"/>
      <c r="J60" s="42"/>
      <c r="K60" s="42"/>
      <c r="L60" s="42"/>
      <c r="M60" s="42"/>
      <c r="N60" s="42"/>
      <c r="O60" s="42"/>
      <c r="P60" s="42"/>
      <c r="Q60" s="42"/>
      <c r="R60" s="42"/>
      <c r="S60" s="42"/>
      <c r="T60" s="42"/>
      <c r="U60" s="42"/>
      <c r="V60" s="64" t="s">
        <v>52</v>
      </c>
      <c r="W60" s="42"/>
      <c r="X60" s="42"/>
      <c r="Y60" s="42"/>
      <c r="Z60" s="42"/>
      <c r="AA60" s="42"/>
      <c r="AB60" s="42"/>
      <c r="AC60" s="42"/>
      <c r="AD60" s="42"/>
      <c r="AE60" s="42"/>
      <c r="AF60" s="42"/>
      <c r="AG60" s="42"/>
      <c r="AH60" s="64" t="s">
        <v>51</v>
      </c>
      <c r="AI60" s="42"/>
      <c r="AJ60" s="42"/>
      <c r="AK60" s="42"/>
      <c r="AL60" s="42"/>
      <c r="AM60" s="64" t="s">
        <v>52</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54</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51</v>
      </c>
      <c r="E75" s="42"/>
      <c r="F75" s="42"/>
      <c r="G75" s="42"/>
      <c r="H75" s="42"/>
      <c r="I75" s="42"/>
      <c r="J75" s="42"/>
      <c r="K75" s="42"/>
      <c r="L75" s="42"/>
      <c r="M75" s="42"/>
      <c r="N75" s="42"/>
      <c r="O75" s="42"/>
      <c r="P75" s="42"/>
      <c r="Q75" s="42"/>
      <c r="R75" s="42"/>
      <c r="S75" s="42"/>
      <c r="T75" s="42"/>
      <c r="U75" s="42"/>
      <c r="V75" s="64" t="s">
        <v>52</v>
      </c>
      <c r="W75" s="42"/>
      <c r="X75" s="42"/>
      <c r="Y75" s="42"/>
      <c r="Z75" s="42"/>
      <c r="AA75" s="42"/>
      <c r="AB75" s="42"/>
      <c r="AC75" s="42"/>
      <c r="AD75" s="42"/>
      <c r="AE75" s="42"/>
      <c r="AF75" s="42"/>
      <c r="AG75" s="42"/>
      <c r="AH75" s="64" t="s">
        <v>51</v>
      </c>
      <c r="AI75" s="42"/>
      <c r="AJ75" s="42"/>
      <c r="AK75" s="42"/>
      <c r="AL75" s="42"/>
      <c r="AM75" s="64" t="s">
        <v>52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2222</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II/193 Borovice - Pocinovice</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Plzeňský kraj</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14. 4. 2023</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Správa a údržba silnic Plzeňského kraje</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Exact Control System, a.s.</v>
      </c>
      <c r="AN89" s="71"/>
      <c r="AO89" s="71"/>
      <c r="AP89" s="71"/>
      <c r="AQ89" s="40"/>
      <c r="AR89" s="44"/>
      <c r="AS89" s="81" t="s">
        <v>56</v>
      </c>
      <c r="AT89" s="82"/>
      <c r="AU89" s="83"/>
      <c r="AV89" s="83"/>
      <c r="AW89" s="83"/>
      <c r="AX89" s="83"/>
      <c r="AY89" s="83"/>
      <c r="AZ89" s="83"/>
      <c r="BA89" s="83"/>
      <c r="BB89" s="83"/>
      <c r="BC89" s="83"/>
      <c r="BD89" s="84"/>
      <c r="BE89" s="38"/>
    </row>
    <row r="90" spans="1:57"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33</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57</v>
      </c>
      <c r="D92" s="94"/>
      <c r="E92" s="94"/>
      <c r="F92" s="94"/>
      <c r="G92" s="94"/>
      <c r="H92" s="95"/>
      <c r="I92" s="96" t="s">
        <v>58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59</v>
      </c>
      <c r="AH92" s="94"/>
      <c r="AI92" s="94"/>
      <c r="AJ92" s="94"/>
      <c r="AK92" s="94"/>
      <c r="AL92" s="94"/>
      <c r="AM92" s="94"/>
      <c r="AN92" s="96" t="s">
        <v>60</v>
      </c>
      <c r="AO92" s="94"/>
      <c r="AP92" s="98"/>
      <c r="AQ92" s="99" t="s">
        <v>61</v>
      </c>
      <c r="AR92" s="44"/>
      <c r="AS92" s="100" t="s">
        <v>62</v>
      </c>
      <c r="AT92" s="101" t="s">
        <v>63</v>
      </c>
      <c r="AU92" s="101" t="s">
        <v>64</v>
      </c>
      <c r="AV92" s="101" t="s">
        <v>65</v>
      </c>
      <c r="AW92" s="101" t="s">
        <v>66</v>
      </c>
      <c r="AX92" s="101" t="s">
        <v>67</v>
      </c>
      <c r="AY92" s="101" t="s">
        <v>68</v>
      </c>
      <c r="AZ92" s="101" t="s">
        <v>69</v>
      </c>
      <c r="BA92" s="101" t="s">
        <v>70</v>
      </c>
      <c r="BB92" s="101" t="s">
        <v>71</v>
      </c>
      <c r="BC92" s="101" t="s">
        <v>72</v>
      </c>
      <c r="BD92" s="102" t="s">
        <v>73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ROUND(AG95,2)</f>
        <v>0</v>
      </c>
      <c r="AH94" s="109"/>
      <c r="AI94" s="109"/>
      <c r="AJ94" s="109"/>
      <c r="AK94" s="109"/>
      <c r="AL94" s="109"/>
      <c r="AM94" s="109"/>
      <c r="AN94" s="110">
        <f>SUM(AG94,AT94)</f>
        <v>0</v>
      </c>
      <c r="AO94" s="110"/>
      <c r="AP94" s="110"/>
      <c r="AQ94" s="111" t="s">
        <v>1</v>
      </c>
      <c r="AR94" s="112"/>
      <c r="AS94" s="113">
        <f>ROUND(AS95,2)</f>
        <v>0</v>
      </c>
      <c r="AT94" s="114">
        <f>ROUND(SUM(AV94:AW94),2)</f>
        <v>0</v>
      </c>
      <c r="AU94" s="115">
        <f>ROUND(AU95,5)</f>
        <v>0</v>
      </c>
      <c r="AV94" s="114">
        <f>ROUND(AZ94*L29,2)</f>
        <v>0</v>
      </c>
      <c r="AW94" s="114">
        <f>ROUND(BA94*L30,2)</f>
        <v>0</v>
      </c>
      <c r="AX94" s="114">
        <f>ROUND(BB94*L29,2)</f>
        <v>0</v>
      </c>
      <c r="AY94" s="114">
        <f>ROUND(BC94*L30,2)</f>
        <v>0</v>
      </c>
      <c r="AZ94" s="114">
        <f>ROUND(AZ95,2)</f>
        <v>0</v>
      </c>
      <c r="BA94" s="114">
        <f>ROUND(BA95,2)</f>
        <v>0</v>
      </c>
      <c r="BB94" s="114">
        <f>ROUND(BB95,2)</f>
        <v>0</v>
      </c>
      <c r="BC94" s="114">
        <f>ROUND(BC95,2)</f>
        <v>0</v>
      </c>
      <c r="BD94" s="116">
        <f>ROUND(BD95,2)</f>
        <v>0</v>
      </c>
      <c r="BE94" s="6"/>
      <c r="BS94" s="117" t="s">
        <v>75</v>
      </c>
      <c r="BT94" s="117" t="s">
        <v>76</v>
      </c>
      <c r="BU94" s="118" t="s">
        <v>77</v>
      </c>
      <c r="BV94" s="117" t="s">
        <v>78</v>
      </c>
      <c r="BW94" s="117" t="s">
        <v>5</v>
      </c>
      <c r="BX94" s="117" t="s">
        <v>79</v>
      </c>
      <c r="CL94" s="117" t="s">
        <v>1</v>
      </c>
    </row>
    <row r="95" spans="1:91" s="7" customFormat="1" ht="16.5" customHeight="1">
      <c r="A95" s="119" t="s">
        <v>80</v>
      </c>
      <c r="B95" s="120"/>
      <c r="C95" s="121"/>
      <c r="D95" s="122" t="s">
        <v>14</v>
      </c>
      <c r="E95" s="122"/>
      <c r="F95" s="122"/>
      <c r="G95" s="122"/>
      <c r="H95" s="122"/>
      <c r="I95" s="123"/>
      <c r="J95" s="122" t="s">
        <v>17</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'2222 - II-193 Borovice - ...'!J30</f>
        <v>0</v>
      </c>
      <c r="AH95" s="123"/>
      <c r="AI95" s="123"/>
      <c r="AJ95" s="123"/>
      <c r="AK95" s="123"/>
      <c r="AL95" s="123"/>
      <c r="AM95" s="123"/>
      <c r="AN95" s="124">
        <f>SUM(AG95,AT95)</f>
        <v>0</v>
      </c>
      <c r="AO95" s="123"/>
      <c r="AP95" s="123"/>
      <c r="AQ95" s="125" t="s">
        <v>81</v>
      </c>
      <c r="AR95" s="126"/>
      <c r="AS95" s="127">
        <v>0</v>
      </c>
      <c r="AT95" s="128">
        <f>ROUND(SUM(AV95:AW95),2)</f>
        <v>0</v>
      </c>
      <c r="AU95" s="129">
        <f>'2222 - II-193 Borovice - ...'!P130</f>
        <v>0</v>
      </c>
      <c r="AV95" s="128">
        <f>'2222 - II-193 Borovice - ...'!J33</f>
        <v>0</v>
      </c>
      <c r="AW95" s="128">
        <f>'2222 - II-193 Borovice - ...'!J34</f>
        <v>0</v>
      </c>
      <c r="AX95" s="128">
        <f>'2222 - II-193 Borovice - ...'!J35</f>
        <v>0</v>
      </c>
      <c r="AY95" s="128">
        <f>'2222 - II-193 Borovice - ...'!J36</f>
        <v>0</v>
      </c>
      <c r="AZ95" s="128">
        <f>'2222 - II-193 Borovice - ...'!F33</f>
        <v>0</v>
      </c>
      <c r="BA95" s="128">
        <f>'2222 - II-193 Borovice - ...'!F34</f>
        <v>0</v>
      </c>
      <c r="BB95" s="128">
        <f>'2222 - II-193 Borovice - ...'!F35</f>
        <v>0</v>
      </c>
      <c r="BC95" s="128">
        <f>'2222 - II-193 Borovice - ...'!F36</f>
        <v>0</v>
      </c>
      <c r="BD95" s="130">
        <f>'2222 - II-193 Borovice - ...'!F37</f>
        <v>0</v>
      </c>
      <c r="BE95" s="7"/>
      <c r="BT95" s="131" t="s">
        <v>82</v>
      </c>
      <c r="BV95" s="131" t="s">
        <v>78</v>
      </c>
      <c r="BW95" s="131" t="s">
        <v>83</v>
      </c>
      <c r="BX95" s="131" t="s">
        <v>5</v>
      </c>
      <c r="CL95" s="131" t="s">
        <v>1</v>
      </c>
      <c r="CM95" s="131" t="s">
        <v>84</v>
      </c>
    </row>
    <row r="96" spans="1:57" s="2" customFormat="1" ht="30" customHeight="1">
      <c r="A96" s="38"/>
      <c r="B96" s="39"/>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4"/>
      <c r="AS96" s="38"/>
      <c r="AT96" s="38"/>
      <c r="AU96" s="38"/>
      <c r="AV96" s="38"/>
      <c r="AW96" s="38"/>
      <c r="AX96" s="38"/>
      <c r="AY96" s="38"/>
      <c r="AZ96" s="38"/>
      <c r="BA96" s="38"/>
      <c r="BB96" s="38"/>
      <c r="BC96" s="38"/>
      <c r="BD96" s="38"/>
      <c r="BE96" s="38"/>
    </row>
    <row r="97" spans="1:57" s="2" customFormat="1" ht="6.95" customHeight="1">
      <c r="A97" s="38"/>
      <c r="B97" s="66"/>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44"/>
      <c r="AS97" s="38"/>
      <c r="AT97" s="38"/>
      <c r="AU97" s="38"/>
      <c r="AV97" s="38"/>
      <c r="AW97" s="38"/>
      <c r="AX97" s="38"/>
      <c r="AY97" s="38"/>
      <c r="AZ97" s="38"/>
      <c r="BA97" s="38"/>
      <c r="BB97" s="38"/>
      <c r="BC97" s="38"/>
      <c r="BD97" s="38"/>
      <c r="BE97" s="38"/>
    </row>
  </sheetData>
  <sheetProtection password="CC35" sheet="1" objects="1" scenarios="1" formatColumns="0" formatRows="0"/>
  <mergeCells count="42">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J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2222 - II-193 Borovice -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83</v>
      </c>
    </row>
    <row r="3" spans="2:46" s="1" customFormat="1" ht="6.95" customHeight="1">
      <c r="B3" s="132"/>
      <c r="C3" s="133"/>
      <c r="D3" s="133"/>
      <c r="E3" s="133"/>
      <c r="F3" s="133"/>
      <c r="G3" s="133"/>
      <c r="H3" s="133"/>
      <c r="I3" s="133"/>
      <c r="J3" s="133"/>
      <c r="K3" s="133"/>
      <c r="L3" s="20"/>
      <c r="AT3" s="17" t="s">
        <v>84</v>
      </c>
    </row>
    <row r="4" spans="2:46" s="1" customFormat="1" ht="24.95" customHeight="1">
      <c r="B4" s="20"/>
      <c r="D4" s="134" t="s">
        <v>85</v>
      </c>
      <c r="L4" s="20"/>
      <c r="M4" s="135" t="s">
        <v>10</v>
      </c>
      <c r="AT4" s="17" t="s">
        <v>4</v>
      </c>
    </row>
    <row r="5" spans="2:12" s="1" customFormat="1" ht="6.95" customHeight="1">
      <c r="B5" s="20"/>
      <c r="L5" s="20"/>
    </row>
    <row r="6" spans="2:12" s="1" customFormat="1" ht="12" customHeight="1">
      <c r="B6" s="20"/>
      <c r="D6" s="136" t="s">
        <v>16</v>
      </c>
      <c r="L6" s="20"/>
    </row>
    <row r="7" spans="2:12" s="1" customFormat="1" ht="16.5" customHeight="1">
      <c r="B7" s="20"/>
      <c r="E7" s="137" t="str">
        <f>'Rekapitulace stavby'!K6</f>
        <v>II/193 Borovice - Pocinovice</v>
      </c>
      <c r="F7" s="136"/>
      <c r="G7" s="136"/>
      <c r="H7" s="136"/>
      <c r="L7" s="20"/>
    </row>
    <row r="8" spans="1:31" s="2" customFormat="1" ht="12" customHeight="1">
      <c r="A8" s="38"/>
      <c r="B8" s="44"/>
      <c r="C8" s="38"/>
      <c r="D8" s="136" t="s">
        <v>86</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38" t="s">
        <v>87</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36" t="s">
        <v>18</v>
      </c>
      <c r="E11" s="38"/>
      <c r="F11" s="139" t="s">
        <v>1</v>
      </c>
      <c r="G11" s="38"/>
      <c r="H11" s="38"/>
      <c r="I11" s="136" t="s">
        <v>19</v>
      </c>
      <c r="J11" s="139" t="s">
        <v>1</v>
      </c>
      <c r="K11" s="38"/>
      <c r="L11" s="63"/>
      <c r="S11" s="38"/>
      <c r="T11" s="38"/>
      <c r="U11" s="38"/>
      <c r="V11" s="38"/>
      <c r="W11" s="38"/>
      <c r="X11" s="38"/>
      <c r="Y11" s="38"/>
      <c r="Z11" s="38"/>
      <c r="AA11" s="38"/>
      <c r="AB11" s="38"/>
      <c r="AC11" s="38"/>
      <c r="AD11" s="38"/>
      <c r="AE11" s="38"/>
    </row>
    <row r="12" spans="1:31" s="2" customFormat="1" ht="12" customHeight="1">
      <c r="A12" s="38"/>
      <c r="B12" s="44"/>
      <c r="C12" s="38"/>
      <c r="D12" s="136" t="s">
        <v>20</v>
      </c>
      <c r="E12" s="38"/>
      <c r="F12" s="139" t="s">
        <v>21</v>
      </c>
      <c r="G12" s="38"/>
      <c r="H12" s="38"/>
      <c r="I12" s="136" t="s">
        <v>22</v>
      </c>
      <c r="J12" s="140" t="str">
        <f>'Rekapitulace stavby'!AN8</f>
        <v>14. 4. 2023</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36" t="s">
        <v>24</v>
      </c>
      <c r="E14" s="38"/>
      <c r="F14" s="38"/>
      <c r="G14" s="38"/>
      <c r="H14" s="38"/>
      <c r="I14" s="136" t="s">
        <v>25</v>
      </c>
      <c r="J14" s="139"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39" t="s">
        <v>26</v>
      </c>
      <c r="F15" s="38"/>
      <c r="G15" s="38"/>
      <c r="H15" s="38"/>
      <c r="I15" s="136" t="s">
        <v>27</v>
      </c>
      <c r="J15" s="139"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36" t="s">
        <v>28</v>
      </c>
      <c r="E17" s="38"/>
      <c r="F17" s="38"/>
      <c r="G17" s="38"/>
      <c r="H17" s="38"/>
      <c r="I17" s="136"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36"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36" t="s">
        <v>30</v>
      </c>
      <c r="E20" s="38"/>
      <c r="F20" s="38"/>
      <c r="G20" s="38"/>
      <c r="H20" s="38"/>
      <c r="I20" s="136" t="s">
        <v>25</v>
      </c>
      <c r="J20" s="139"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39" t="s">
        <v>31</v>
      </c>
      <c r="F21" s="38"/>
      <c r="G21" s="38"/>
      <c r="H21" s="38"/>
      <c r="I21" s="136" t="s">
        <v>27</v>
      </c>
      <c r="J21" s="139"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36" t="s">
        <v>33</v>
      </c>
      <c r="E23" s="38"/>
      <c r="F23" s="38"/>
      <c r="G23" s="38"/>
      <c r="H23" s="38"/>
      <c r="I23" s="136" t="s">
        <v>25</v>
      </c>
      <c r="J23" s="139"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 xml:space="preserve"> </v>
      </c>
      <c r="F24" s="38"/>
      <c r="G24" s="38"/>
      <c r="H24" s="38"/>
      <c r="I24" s="136" t="s">
        <v>27</v>
      </c>
      <c r="J24" s="139"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36"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1"/>
      <c r="B27" s="142"/>
      <c r="C27" s="141"/>
      <c r="D27" s="141"/>
      <c r="E27" s="143" t="s">
        <v>1</v>
      </c>
      <c r="F27" s="143"/>
      <c r="G27" s="143"/>
      <c r="H27" s="143"/>
      <c r="I27" s="141"/>
      <c r="J27" s="141"/>
      <c r="K27" s="141"/>
      <c r="L27" s="144"/>
      <c r="S27" s="141"/>
      <c r="T27" s="141"/>
      <c r="U27" s="141"/>
      <c r="V27" s="141"/>
      <c r="W27" s="141"/>
      <c r="X27" s="141"/>
      <c r="Y27" s="141"/>
      <c r="Z27" s="141"/>
      <c r="AA27" s="141"/>
      <c r="AB27" s="141"/>
      <c r="AC27" s="141"/>
      <c r="AD27" s="141"/>
      <c r="AE27" s="141"/>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5"/>
      <c r="E29" s="145"/>
      <c r="F29" s="145"/>
      <c r="G29" s="145"/>
      <c r="H29" s="145"/>
      <c r="I29" s="145"/>
      <c r="J29" s="145"/>
      <c r="K29" s="145"/>
      <c r="L29" s="63"/>
      <c r="S29" s="38"/>
      <c r="T29" s="38"/>
      <c r="U29" s="38"/>
      <c r="V29" s="38"/>
      <c r="W29" s="38"/>
      <c r="X29" s="38"/>
      <c r="Y29" s="38"/>
      <c r="Z29" s="38"/>
      <c r="AA29" s="38"/>
      <c r="AB29" s="38"/>
      <c r="AC29" s="38"/>
      <c r="AD29" s="38"/>
      <c r="AE29" s="38"/>
    </row>
    <row r="30" spans="1:31" s="2" customFormat="1" ht="25.4" customHeight="1">
      <c r="A30" s="38"/>
      <c r="B30" s="44"/>
      <c r="C30" s="38"/>
      <c r="D30" s="146" t="s">
        <v>36</v>
      </c>
      <c r="E30" s="38"/>
      <c r="F30" s="38"/>
      <c r="G30" s="38"/>
      <c r="H30" s="38"/>
      <c r="I30" s="38"/>
      <c r="J30" s="147">
        <f>ROUND(J130,2)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5"/>
      <c r="E31" s="145"/>
      <c r="F31" s="145"/>
      <c r="G31" s="145"/>
      <c r="H31" s="145"/>
      <c r="I31" s="145"/>
      <c r="J31" s="145"/>
      <c r="K31" s="145"/>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48" t="s">
        <v>38</v>
      </c>
      <c r="G32" s="38"/>
      <c r="H32" s="38"/>
      <c r="I32" s="148" t="s">
        <v>37</v>
      </c>
      <c r="J32" s="148" t="s">
        <v>39</v>
      </c>
      <c r="K32" s="38"/>
      <c r="L32" s="63"/>
      <c r="S32" s="38"/>
      <c r="T32" s="38"/>
      <c r="U32" s="38"/>
      <c r="V32" s="38"/>
      <c r="W32" s="38"/>
      <c r="X32" s="38"/>
      <c r="Y32" s="38"/>
      <c r="Z32" s="38"/>
      <c r="AA32" s="38"/>
      <c r="AB32" s="38"/>
      <c r="AC32" s="38"/>
      <c r="AD32" s="38"/>
      <c r="AE32" s="38"/>
    </row>
    <row r="33" spans="1:31" s="2" customFormat="1" ht="14.4" customHeight="1">
      <c r="A33" s="38"/>
      <c r="B33" s="44"/>
      <c r="C33" s="38"/>
      <c r="D33" s="149" t="s">
        <v>40</v>
      </c>
      <c r="E33" s="136" t="s">
        <v>41</v>
      </c>
      <c r="F33" s="150">
        <f>ROUND((SUM(BE130:BE325)),2)</f>
        <v>0</v>
      </c>
      <c r="G33" s="38"/>
      <c r="H33" s="38"/>
      <c r="I33" s="151">
        <v>0.21</v>
      </c>
      <c r="J33" s="150">
        <f>ROUND(((SUM(BE130:BE325))*I33),2)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36" t="s">
        <v>42</v>
      </c>
      <c r="F34" s="150">
        <f>ROUND((SUM(BF130:BF325)),2)</f>
        <v>0</v>
      </c>
      <c r="G34" s="38"/>
      <c r="H34" s="38"/>
      <c r="I34" s="151">
        <v>0.15</v>
      </c>
      <c r="J34" s="150">
        <f>ROUND(((SUM(BF130:BF325))*I34),2)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36" t="s">
        <v>43</v>
      </c>
      <c r="F35" s="150">
        <f>ROUND((SUM(BG130:BG325)),2)</f>
        <v>0</v>
      </c>
      <c r="G35" s="38"/>
      <c r="H35" s="38"/>
      <c r="I35" s="151">
        <v>0.21</v>
      </c>
      <c r="J35" s="150">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36" t="s">
        <v>44</v>
      </c>
      <c r="F36" s="150">
        <f>ROUND((SUM(BH130:BH325)),2)</f>
        <v>0</v>
      </c>
      <c r="G36" s="38"/>
      <c r="H36" s="38"/>
      <c r="I36" s="151">
        <v>0.15</v>
      </c>
      <c r="J36" s="150">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36" t="s">
        <v>45</v>
      </c>
      <c r="F37" s="150">
        <f>ROUND((SUM(BI130:BI325)),2)</f>
        <v>0</v>
      </c>
      <c r="G37" s="38"/>
      <c r="H37" s="38"/>
      <c r="I37" s="151">
        <v>0</v>
      </c>
      <c r="J37" s="150">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2"/>
      <c r="D39" s="153" t="s">
        <v>46</v>
      </c>
      <c r="E39" s="154"/>
      <c r="F39" s="154"/>
      <c r="G39" s="155" t="s">
        <v>47</v>
      </c>
      <c r="H39" s="156" t="s">
        <v>48</v>
      </c>
      <c r="I39" s="154"/>
      <c r="J39" s="157">
        <f>SUM(J30:J37)</f>
        <v>0</v>
      </c>
      <c r="K39" s="158"/>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59" t="s">
        <v>49</v>
      </c>
      <c r="E50" s="160"/>
      <c r="F50" s="160"/>
      <c r="G50" s="159" t="s">
        <v>50</v>
      </c>
      <c r="H50" s="160"/>
      <c r="I50" s="160"/>
      <c r="J50" s="160"/>
      <c r="K50" s="160"/>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1" t="s">
        <v>51</v>
      </c>
      <c r="E61" s="162"/>
      <c r="F61" s="163" t="s">
        <v>52</v>
      </c>
      <c r="G61" s="161" t="s">
        <v>51</v>
      </c>
      <c r="H61" s="162"/>
      <c r="I61" s="162"/>
      <c r="J61" s="164" t="s">
        <v>52</v>
      </c>
      <c r="K61" s="162"/>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59" t="s">
        <v>53</v>
      </c>
      <c r="E65" s="165"/>
      <c r="F65" s="165"/>
      <c r="G65" s="159" t="s">
        <v>54</v>
      </c>
      <c r="H65" s="165"/>
      <c r="I65" s="165"/>
      <c r="J65" s="165"/>
      <c r="K65" s="165"/>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1" t="s">
        <v>51</v>
      </c>
      <c r="E76" s="162"/>
      <c r="F76" s="163" t="s">
        <v>52</v>
      </c>
      <c r="G76" s="161" t="s">
        <v>51</v>
      </c>
      <c r="H76" s="162"/>
      <c r="I76" s="162"/>
      <c r="J76" s="164" t="s">
        <v>52</v>
      </c>
      <c r="K76" s="162"/>
      <c r="L76" s="63"/>
      <c r="S76" s="38"/>
      <c r="T76" s="38"/>
      <c r="U76" s="38"/>
      <c r="V76" s="38"/>
      <c r="W76" s="38"/>
      <c r="X76" s="38"/>
      <c r="Y76" s="38"/>
      <c r="Z76" s="38"/>
      <c r="AA76" s="38"/>
      <c r="AB76" s="38"/>
      <c r="AC76" s="38"/>
      <c r="AD76" s="38"/>
      <c r="AE76" s="38"/>
    </row>
    <row r="77" spans="1:31" s="2" customFormat="1" ht="14.4" customHeight="1">
      <c r="A77" s="38"/>
      <c r="B77" s="166"/>
      <c r="C77" s="167"/>
      <c r="D77" s="167"/>
      <c r="E77" s="167"/>
      <c r="F77" s="167"/>
      <c r="G77" s="167"/>
      <c r="H77" s="167"/>
      <c r="I77" s="167"/>
      <c r="J77" s="167"/>
      <c r="K77" s="167"/>
      <c r="L77" s="63"/>
      <c r="S77" s="38"/>
      <c r="T77" s="38"/>
      <c r="U77" s="38"/>
      <c r="V77" s="38"/>
      <c r="W77" s="38"/>
      <c r="X77" s="38"/>
      <c r="Y77" s="38"/>
      <c r="Z77" s="38"/>
      <c r="AA77" s="38"/>
      <c r="AB77" s="38"/>
      <c r="AC77" s="38"/>
      <c r="AD77" s="38"/>
      <c r="AE77" s="38"/>
    </row>
    <row r="81" spans="1:31" s="2" customFormat="1" ht="6.95" customHeight="1">
      <c r="A81" s="38"/>
      <c r="B81" s="168"/>
      <c r="C81" s="169"/>
      <c r="D81" s="169"/>
      <c r="E81" s="169"/>
      <c r="F81" s="169"/>
      <c r="G81" s="169"/>
      <c r="H81" s="169"/>
      <c r="I81" s="169"/>
      <c r="J81" s="169"/>
      <c r="K81" s="169"/>
      <c r="L81" s="63"/>
      <c r="S81" s="38"/>
      <c r="T81" s="38"/>
      <c r="U81" s="38"/>
      <c r="V81" s="38"/>
      <c r="W81" s="38"/>
      <c r="X81" s="38"/>
      <c r="Y81" s="38"/>
      <c r="Z81" s="38"/>
      <c r="AA81" s="38"/>
      <c r="AB81" s="38"/>
      <c r="AC81" s="38"/>
      <c r="AD81" s="38"/>
      <c r="AE81" s="38"/>
    </row>
    <row r="82" spans="1:31" s="2" customFormat="1" ht="24.95" customHeight="1">
      <c r="A82" s="38"/>
      <c r="B82" s="39"/>
      <c r="C82" s="23" t="s">
        <v>88</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0" t="str">
        <f>E7</f>
        <v>II/193 Borovice - Pocinovice</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86</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2222 - II/193 Borovice - Pocinovice</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Plzeňský kraj</v>
      </c>
      <c r="G89" s="40"/>
      <c r="H89" s="40"/>
      <c r="I89" s="32" t="s">
        <v>22</v>
      </c>
      <c r="J89" s="79" t="str">
        <f>IF(J12="","",J12)</f>
        <v>14. 4. 2023</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25.65" customHeight="1">
      <c r="A91" s="38"/>
      <c r="B91" s="39"/>
      <c r="C91" s="32" t="s">
        <v>24</v>
      </c>
      <c r="D91" s="40"/>
      <c r="E91" s="40"/>
      <c r="F91" s="27" t="str">
        <f>E15</f>
        <v>Správa a údržba silnic Plzeňského kraje</v>
      </c>
      <c r="G91" s="40"/>
      <c r="H91" s="40"/>
      <c r="I91" s="32" t="s">
        <v>30</v>
      </c>
      <c r="J91" s="36" t="str">
        <f>E21</f>
        <v>Exact Control System, a.s.</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1" t="s">
        <v>89</v>
      </c>
      <c r="D94" s="172"/>
      <c r="E94" s="172"/>
      <c r="F94" s="172"/>
      <c r="G94" s="172"/>
      <c r="H94" s="172"/>
      <c r="I94" s="172"/>
      <c r="J94" s="173" t="s">
        <v>90</v>
      </c>
      <c r="K94" s="172"/>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4" t="s">
        <v>91</v>
      </c>
      <c r="D96" s="40"/>
      <c r="E96" s="40"/>
      <c r="F96" s="40"/>
      <c r="G96" s="40"/>
      <c r="H96" s="40"/>
      <c r="I96" s="40"/>
      <c r="J96" s="110">
        <f>J130</f>
        <v>0</v>
      </c>
      <c r="K96" s="40"/>
      <c r="L96" s="63"/>
      <c r="S96" s="38"/>
      <c r="T96" s="38"/>
      <c r="U96" s="38"/>
      <c r="V96" s="38"/>
      <c r="W96" s="38"/>
      <c r="X96" s="38"/>
      <c r="Y96" s="38"/>
      <c r="Z96" s="38"/>
      <c r="AA96" s="38"/>
      <c r="AB96" s="38"/>
      <c r="AC96" s="38"/>
      <c r="AD96" s="38"/>
      <c r="AE96" s="38"/>
      <c r="AU96" s="17" t="s">
        <v>92</v>
      </c>
    </row>
    <row r="97" spans="1:31" s="9" customFormat="1" ht="24.95" customHeight="1">
      <c r="A97" s="9"/>
      <c r="B97" s="175"/>
      <c r="C97" s="176"/>
      <c r="D97" s="177" t="s">
        <v>93</v>
      </c>
      <c r="E97" s="178"/>
      <c r="F97" s="178"/>
      <c r="G97" s="178"/>
      <c r="H97" s="178"/>
      <c r="I97" s="178"/>
      <c r="J97" s="179">
        <f>J131</f>
        <v>0</v>
      </c>
      <c r="K97" s="176"/>
      <c r="L97" s="180"/>
      <c r="S97" s="9"/>
      <c r="T97" s="9"/>
      <c r="U97" s="9"/>
      <c r="V97" s="9"/>
      <c r="W97" s="9"/>
      <c r="X97" s="9"/>
      <c r="Y97" s="9"/>
      <c r="Z97" s="9"/>
      <c r="AA97" s="9"/>
      <c r="AB97" s="9"/>
      <c r="AC97" s="9"/>
      <c r="AD97" s="9"/>
      <c r="AE97" s="9"/>
    </row>
    <row r="98" spans="1:31" s="10" customFormat="1" ht="19.9" customHeight="1">
      <c r="A98" s="10"/>
      <c r="B98" s="181"/>
      <c r="C98" s="182"/>
      <c r="D98" s="183" t="s">
        <v>94</v>
      </c>
      <c r="E98" s="184"/>
      <c r="F98" s="184"/>
      <c r="G98" s="184"/>
      <c r="H98" s="184"/>
      <c r="I98" s="184"/>
      <c r="J98" s="185">
        <f>J132</f>
        <v>0</v>
      </c>
      <c r="K98" s="182"/>
      <c r="L98" s="186"/>
      <c r="S98" s="10"/>
      <c r="T98" s="10"/>
      <c r="U98" s="10"/>
      <c r="V98" s="10"/>
      <c r="W98" s="10"/>
      <c r="X98" s="10"/>
      <c r="Y98" s="10"/>
      <c r="Z98" s="10"/>
      <c r="AA98" s="10"/>
      <c r="AB98" s="10"/>
      <c r="AC98" s="10"/>
      <c r="AD98" s="10"/>
      <c r="AE98" s="10"/>
    </row>
    <row r="99" spans="1:31" s="10" customFormat="1" ht="19.9" customHeight="1">
      <c r="A99" s="10"/>
      <c r="B99" s="181"/>
      <c r="C99" s="182"/>
      <c r="D99" s="183" t="s">
        <v>95</v>
      </c>
      <c r="E99" s="184"/>
      <c r="F99" s="184"/>
      <c r="G99" s="184"/>
      <c r="H99" s="184"/>
      <c r="I99" s="184"/>
      <c r="J99" s="185">
        <f>J170</f>
        <v>0</v>
      </c>
      <c r="K99" s="182"/>
      <c r="L99" s="186"/>
      <c r="S99" s="10"/>
      <c r="T99" s="10"/>
      <c r="U99" s="10"/>
      <c r="V99" s="10"/>
      <c r="W99" s="10"/>
      <c r="X99" s="10"/>
      <c r="Y99" s="10"/>
      <c r="Z99" s="10"/>
      <c r="AA99" s="10"/>
      <c r="AB99" s="10"/>
      <c r="AC99" s="10"/>
      <c r="AD99" s="10"/>
      <c r="AE99" s="10"/>
    </row>
    <row r="100" spans="1:31" s="10" customFormat="1" ht="19.9" customHeight="1">
      <c r="A100" s="10"/>
      <c r="B100" s="181"/>
      <c r="C100" s="182"/>
      <c r="D100" s="183" t="s">
        <v>96</v>
      </c>
      <c r="E100" s="184"/>
      <c r="F100" s="184"/>
      <c r="G100" s="184"/>
      <c r="H100" s="184"/>
      <c r="I100" s="184"/>
      <c r="J100" s="185">
        <f>J171</f>
        <v>0</v>
      </c>
      <c r="K100" s="182"/>
      <c r="L100" s="186"/>
      <c r="S100" s="10"/>
      <c r="T100" s="10"/>
      <c r="U100" s="10"/>
      <c r="V100" s="10"/>
      <c r="W100" s="10"/>
      <c r="X100" s="10"/>
      <c r="Y100" s="10"/>
      <c r="Z100" s="10"/>
      <c r="AA100" s="10"/>
      <c r="AB100" s="10"/>
      <c r="AC100" s="10"/>
      <c r="AD100" s="10"/>
      <c r="AE100" s="10"/>
    </row>
    <row r="101" spans="1:31" s="10" customFormat="1" ht="19.9" customHeight="1">
      <c r="A101" s="10"/>
      <c r="B101" s="181"/>
      <c r="C101" s="182"/>
      <c r="D101" s="183" t="s">
        <v>97</v>
      </c>
      <c r="E101" s="184"/>
      <c r="F101" s="184"/>
      <c r="G101" s="184"/>
      <c r="H101" s="184"/>
      <c r="I101" s="184"/>
      <c r="J101" s="185">
        <f>J212</f>
        <v>0</v>
      </c>
      <c r="K101" s="182"/>
      <c r="L101" s="186"/>
      <c r="S101" s="10"/>
      <c r="T101" s="10"/>
      <c r="U101" s="10"/>
      <c r="V101" s="10"/>
      <c r="W101" s="10"/>
      <c r="X101" s="10"/>
      <c r="Y101" s="10"/>
      <c r="Z101" s="10"/>
      <c r="AA101" s="10"/>
      <c r="AB101" s="10"/>
      <c r="AC101" s="10"/>
      <c r="AD101" s="10"/>
      <c r="AE101" s="10"/>
    </row>
    <row r="102" spans="1:31" s="10" customFormat="1" ht="19.9" customHeight="1">
      <c r="A102" s="10"/>
      <c r="B102" s="181"/>
      <c r="C102" s="182"/>
      <c r="D102" s="183" t="s">
        <v>98</v>
      </c>
      <c r="E102" s="184"/>
      <c r="F102" s="184"/>
      <c r="G102" s="184"/>
      <c r="H102" s="184"/>
      <c r="I102" s="184"/>
      <c r="J102" s="185">
        <f>J215</f>
        <v>0</v>
      </c>
      <c r="K102" s="182"/>
      <c r="L102" s="186"/>
      <c r="S102" s="10"/>
      <c r="T102" s="10"/>
      <c r="U102" s="10"/>
      <c r="V102" s="10"/>
      <c r="W102" s="10"/>
      <c r="X102" s="10"/>
      <c r="Y102" s="10"/>
      <c r="Z102" s="10"/>
      <c r="AA102" s="10"/>
      <c r="AB102" s="10"/>
      <c r="AC102" s="10"/>
      <c r="AD102" s="10"/>
      <c r="AE102" s="10"/>
    </row>
    <row r="103" spans="1:31" s="10" customFormat="1" ht="19.9" customHeight="1">
      <c r="A103" s="10"/>
      <c r="B103" s="181"/>
      <c r="C103" s="182"/>
      <c r="D103" s="183" t="s">
        <v>99</v>
      </c>
      <c r="E103" s="184"/>
      <c r="F103" s="184"/>
      <c r="G103" s="184"/>
      <c r="H103" s="184"/>
      <c r="I103" s="184"/>
      <c r="J103" s="185">
        <f>J287</f>
        <v>0</v>
      </c>
      <c r="K103" s="182"/>
      <c r="L103" s="186"/>
      <c r="S103" s="10"/>
      <c r="T103" s="10"/>
      <c r="U103" s="10"/>
      <c r="V103" s="10"/>
      <c r="W103" s="10"/>
      <c r="X103" s="10"/>
      <c r="Y103" s="10"/>
      <c r="Z103" s="10"/>
      <c r="AA103" s="10"/>
      <c r="AB103" s="10"/>
      <c r="AC103" s="10"/>
      <c r="AD103" s="10"/>
      <c r="AE103" s="10"/>
    </row>
    <row r="104" spans="1:31" s="10" customFormat="1" ht="19.9" customHeight="1">
      <c r="A104" s="10"/>
      <c r="B104" s="181"/>
      <c r="C104" s="182"/>
      <c r="D104" s="183" t="s">
        <v>100</v>
      </c>
      <c r="E104" s="184"/>
      <c r="F104" s="184"/>
      <c r="G104" s="184"/>
      <c r="H104" s="184"/>
      <c r="I104" s="184"/>
      <c r="J104" s="185">
        <f>J290</f>
        <v>0</v>
      </c>
      <c r="K104" s="182"/>
      <c r="L104" s="186"/>
      <c r="S104" s="10"/>
      <c r="T104" s="10"/>
      <c r="U104" s="10"/>
      <c r="V104" s="10"/>
      <c r="W104" s="10"/>
      <c r="X104" s="10"/>
      <c r="Y104" s="10"/>
      <c r="Z104" s="10"/>
      <c r="AA104" s="10"/>
      <c r="AB104" s="10"/>
      <c r="AC104" s="10"/>
      <c r="AD104" s="10"/>
      <c r="AE104" s="10"/>
    </row>
    <row r="105" spans="1:31" s="9" customFormat="1" ht="24.95" customHeight="1">
      <c r="A105" s="9"/>
      <c r="B105" s="175"/>
      <c r="C105" s="176"/>
      <c r="D105" s="177" t="s">
        <v>101</v>
      </c>
      <c r="E105" s="178"/>
      <c r="F105" s="178"/>
      <c r="G105" s="178"/>
      <c r="H105" s="178"/>
      <c r="I105" s="178"/>
      <c r="J105" s="179">
        <f>J293</f>
        <v>0</v>
      </c>
      <c r="K105" s="176"/>
      <c r="L105" s="180"/>
      <c r="S105" s="9"/>
      <c r="T105" s="9"/>
      <c r="U105" s="9"/>
      <c r="V105" s="9"/>
      <c r="W105" s="9"/>
      <c r="X105" s="9"/>
      <c r="Y105" s="9"/>
      <c r="Z105" s="9"/>
      <c r="AA105" s="9"/>
      <c r="AB105" s="9"/>
      <c r="AC105" s="9"/>
      <c r="AD105" s="9"/>
      <c r="AE105" s="9"/>
    </row>
    <row r="106" spans="1:31" s="10" customFormat="1" ht="19.9" customHeight="1">
      <c r="A106" s="10"/>
      <c r="B106" s="181"/>
      <c r="C106" s="182"/>
      <c r="D106" s="183" t="s">
        <v>102</v>
      </c>
      <c r="E106" s="184"/>
      <c r="F106" s="184"/>
      <c r="G106" s="184"/>
      <c r="H106" s="184"/>
      <c r="I106" s="184"/>
      <c r="J106" s="185">
        <f>J294</f>
        <v>0</v>
      </c>
      <c r="K106" s="182"/>
      <c r="L106" s="186"/>
      <c r="S106" s="10"/>
      <c r="T106" s="10"/>
      <c r="U106" s="10"/>
      <c r="V106" s="10"/>
      <c r="W106" s="10"/>
      <c r="X106" s="10"/>
      <c r="Y106" s="10"/>
      <c r="Z106" s="10"/>
      <c r="AA106" s="10"/>
      <c r="AB106" s="10"/>
      <c r="AC106" s="10"/>
      <c r="AD106" s="10"/>
      <c r="AE106" s="10"/>
    </row>
    <row r="107" spans="1:31" s="10" customFormat="1" ht="19.9" customHeight="1">
      <c r="A107" s="10"/>
      <c r="B107" s="181"/>
      <c r="C107" s="182"/>
      <c r="D107" s="183" t="s">
        <v>103</v>
      </c>
      <c r="E107" s="184"/>
      <c r="F107" s="184"/>
      <c r="G107" s="184"/>
      <c r="H107" s="184"/>
      <c r="I107" s="184"/>
      <c r="J107" s="185">
        <f>J301</f>
        <v>0</v>
      </c>
      <c r="K107" s="182"/>
      <c r="L107" s="186"/>
      <c r="S107" s="10"/>
      <c r="T107" s="10"/>
      <c r="U107" s="10"/>
      <c r="V107" s="10"/>
      <c r="W107" s="10"/>
      <c r="X107" s="10"/>
      <c r="Y107" s="10"/>
      <c r="Z107" s="10"/>
      <c r="AA107" s="10"/>
      <c r="AB107" s="10"/>
      <c r="AC107" s="10"/>
      <c r="AD107" s="10"/>
      <c r="AE107" s="10"/>
    </row>
    <row r="108" spans="1:31" s="10" customFormat="1" ht="19.9" customHeight="1">
      <c r="A108" s="10"/>
      <c r="B108" s="181"/>
      <c r="C108" s="182"/>
      <c r="D108" s="183" t="s">
        <v>104</v>
      </c>
      <c r="E108" s="184"/>
      <c r="F108" s="184"/>
      <c r="G108" s="184"/>
      <c r="H108" s="184"/>
      <c r="I108" s="184"/>
      <c r="J108" s="185">
        <f>J308</f>
        <v>0</v>
      </c>
      <c r="K108" s="182"/>
      <c r="L108" s="186"/>
      <c r="S108" s="10"/>
      <c r="T108" s="10"/>
      <c r="U108" s="10"/>
      <c r="V108" s="10"/>
      <c r="W108" s="10"/>
      <c r="X108" s="10"/>
      <c r="Y108" s="10"/>
      <c r="Z108" s="10"/>
      <c r="AA108" s="10"/>
      <c r="AB108" s="10"/>
      <c r="AC108" s="10"/>
      <c r="AD108" s="10"/>
      <c r="AE108" s="10"/>
    </row>
    <row r="109" spans="1:31" s="10" customFormat="1" ht="19.9" customHeight="1">
      <c r="A109" s="10"/>
      <c r="B109" s="181"/>
      <c r="C109" s="182"/>
      <c r="D109" s="183" t="s">
        <v>105</v>
      </c>
      <c r="E109" s="184"/>
      <c r="F109" s="184"/>
      <c r="G109" s="184"/>
      <c r="H109" s="184"/>
      <c r="I109" s="184"/>
      <c r="J109" s="185">
        <f>J313</f>
        <v>0</v>
      </c>
      <c r="K109" s="182"/>
      <c r="L109" s="186"/>
      <c r="S109" s="10"/>
      <c r="T109" s="10"/>
      <c r="U109" s="10"/>
      <c r="V109" s="10"/>
      <c r="W109" s="10"/>
      <c r="X109" s="10"/>
      <c r="Y109" s="10"/>
      <c r="Z109" s="10"/>
      <c r="AA109" s="10"/>
      <c r="AB109" s="10"/>
      <c r="AC109" s="10"/>
      <c r="AD109" s="10"/>
      <c r="AE109" s="10"/>
    </row>
    <row r="110" spans="1:31" s="10" customFormat="1" ht="19.9" customHeight="1">
      <c r="A110" s="10"/>
      <c r="B110" s="181"/>
      <c r="C110" s="182"/>
      <c r="D110" s="183" t="s">
        <v>106</v>
      </c>
      <c r="E110" s="184"/>
      <c r="F110" s="184"/>
      <c r="G110" s="184"/>
      <c r="H110" s="184"/>
      <c r="I110" s="184"/>
      <c r="J110" s="185">
        <f>J321</f>
        <v>0</v>
      </c>
      <c r="K110" s="182"/>
      <c r="L110" s="186"/>
      <c r="S110" s="10"/>
      <c r="T110" s="10"/>
      <c r="U110" s="10"/>
      <c r="V110" s="10"/>
      <c r="W110" s="10"/>
      <c r="X110" s="10"/>
      <c r="Y110" s="10"/>
      <c r="Z110" s="10"/>
      <c r="AA110" s="10"/>
      <c r="AB110" s="10"/>
      <c r="AC110" s="10"/>
      <c r="AD110" s="10"/>
      <c r="AE110" s="10"/>
    </row>
    <row r="111" spans="1:31" s="2" customFormat="1" ht="21.8"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66"/>
      <c r="C112" s="67"/>
      <c r="D112" s="67"/>
      <c r="E112" s="67"/>
      <c r="F112" s="67"/>
      <c r="G112" s="67"/>
      <c r="H112" s="67"/>
      <c r="I112" s="67"/>
      <c r="J112" s="67"/>
      <c r="K112" s="67"/>
      <c r="L112" s="63"/>
      <c r="S112" s="38"/>
      <c r="T112" s="38"/>
      <c r="U112" s="38"/>
      <c r="V112" s="38"/>
      <c r="W112" s="38"/>
      <c r="X112" s="38"/>
      <c r="Y112" s="38"/>
      <c r="Z112" s="38"/>
      <c r="AA112" s="38"/>
      <c r="AB112" s="38"/>
      <c r="AC112" s="38"/>
      <c r="AD112" s="38"/>
      <c r="AE112" s="38"/>
    </row>
    <row r="116" spans="1:31" s="2" customFormat="1" ht="6.95" customHeight="1">
      <c r="A116" s="38"/>
      <c r="B116" s="68"/>
      <c r="C116" s="69"/>
      <c r="D116" s="69"/>
      <c r="E116" s="69"/>
      <c r="F116" s="69"/>
      <c r="G116" s="69"/>
      <c r="H116" s="69"/>
      <c r="I116" s="69"/>
      <c r="J116" s="69"/>
      <c r="K116" s="69"/>
      <c r="L116" s="63"/>
      <c r="S116" s="38"/>
      <c r="T116" s="38"/>
      <c r="U116" s="38"/>
      <c r="V116" s="38"/>
      <c r="W116" s="38"/>
      <c r="X116" s="38"/>
      <c r="Y116" s="38"/>
      <c r="Z116" s="38"/>
      <c r="AA116" s="38"/>
      <c r="AB116" s="38"/>
      <c r="AC116" s="38"/>
      <c r="AD116" s="38"/>
      <c r="AE116" s="38"/>
    </row>
    <row r="117" spans="1:31" s="2" customFormat="1" ht="24.95" customHeight="1">
      <c r="A117" s="38"/>
      <c r="B117" s="39"/>
      <c r="C117" s="23" t="s">
        <v>107</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16</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6.5" customHeight="1">
      <c r="A120" s="38"/>
      <c r="B120" s="39"/>
      <c r="C120" s="40"/>
      <c r="D120" s="40"/>
      <c r="E120" s="170" t="str">
        <f>E7</f>
        <v>II/193 Borovice - Pocinovice</v>
      </c>
      <c r="F120" s="32"/>
      <c r="G120" s="32"/>
      <c r="H120" s="32"/>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86</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76" t="str">
        <f>E9</f>
        <v>2222 - II/193 Borovice - Pocinovice</v>
      </c>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2" customHeight="1">
      <c r="A124" s="38"/>
      <c r="B124" s="39"/>
      <c r="C124" s="32" t="s">
        <v>20</v>
      </c>
      <c r="D124" s="40"/>
      <c r="E124" s="40"/>
      <c r="F124" s="27" t="str">
        <f>F12</f>
        <v>Plzeňský kraj</v>
      </c>
      <c r="G124" s="40"/>
      <c r="H124" s="40"/>
      <c r="I124" s="32" t="s">
        <v>22</v>
      </c>
      <c r="J124" s="79" t="str">
        <f>IF(J12="","",J12)</f>
        <v>14. 4. 2023</v>
      </c>
      <c r="K124" s="40"/>
      <c r="L124" s="63"/>
      <c r="S124" s="38"/>
      <c r="T124" s="38"/>
      <c r="U124" s="38"/>
      <c r="V124" s="38"/>
      <c r="W124" s="38"/>
      <c r="X124" s="38"/>
      <c r="Y124" s="38"/>
      <c r="Z124" s="38"/>
      <c r="AA124" s="38"/>
      <c r="AB124" s="38"/>
      <c r="AC124" s="38"/>
      <c r="AD124" s="38"/>
      <c r="AE124" s="38"/>
    </row>
    <row r="125" spans="1:31" s="2" customFormat="1" ht="6.95"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25.65" customHeight="1">
      <c r="A126" s="38"/>
      <c r="B126" s="39"/>
      <c r="C126" s="32" t="s">
        <v>24</v>
      </c>
      <c r="D126" s="40"/>
      <c r="E126" s="40"/>
      <c r="F126" s="27" t="str">
        <f>E15</f>
        <v>Správa a údržba silnic Plzeňského kraje</v>
      </c>
      <c r="G126" s="40"/>
      <c r="H126" s="40"/>
      <c r="I126" s="32" t="s">
        <v>30</v>
      </c>
      <c r="J126" s="36" t="str">
        <f>E21</f>
        <v>Exact Control System, a.s.</v>
      </c>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2" t="s">
        <v>28</v>
      </c>
      <c r="D127" s="40"/>
      <c r="E127" s="40"/>
      <c r="F127" s="27" t="str">
        <f>IF(E18="","",E18)</f>
        <v>Vyplň údaj</v>
      </c>
      <c r="G127" s="40"/>
      <c r="H127" s="40"/>
      <c r="I127" s="32" t="s">
        <v>33</v>
      </c>
      <c r="J127" s="36" t="str">
        <f>E24</f>
        <v xml:space="preserve"> </v>
      </c>
      <c r="K127" s="40"/>
      <c r="L127" s="63"/>
      <c r="S127" s="38"/>
      <c r="T127" s="38"/>
      <c r="U127" s="38"/>
      <c r="V127" s="38"/>
      <c r="W127" s="38"/>
      <c r="X127" s="38"/>
      <c r="Y127" s="38"/>
      <c r="Z127" s="38"/>
      <c r="AA127" s="38"/>
      <c r="AB127" s="38"/>
      <c r="AC127" s="38"/>
      <c r="AD127" s="38"/>
      <c r="AE127" s="38"/>
    </row>
    <row r="128" spans="1:31" s="2" customFormat="1" ht="10.3"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11" customFormat="1" ht="29.25" customHeight="1">
      <c r="A129" s="187"/>
      <c r="B129" s="188"/>
      <c r="C129" s="189" t="s">
        <v>108</v>
      </c>
      <c r="D129" s="190" t="s">
        <v>61</v>
      </c>
      <c r="E129" s="190" t="s">
        <v>57</v>
      </c>
      <c r="F129" s="190" t="s">
        <v>58</v>
      </c>
      <c r="G129" s="190" t="s">
        <v>109</v>
      </c>
      <c r="H129" s="190" t="s">
        <v>110</v>
      </c>
      <c r="I129" s="190" t="s">
        <v>111</v>
      </c>
      <c r="J129" s="191" t="s">
        <v>90</v>
      </c>
      <c r="K129" s="192" t="s">
        <v>112</v>
      </c>
      <c r="L129" s="193"/>
      <c r="M129" s="100" t="s">
        <v>1</v>
      </c>
      <c r="N129" s="101" t="s">
        <v>40</v>
      </c>
      <c r="O129" s="101" t="s">
        <v>113</v>
      </c>
      <c r="P129" s="101" t="s">
        <v>114</v>
      </c>
      <c r="Q129" s="101" t="s">
        <v>115</v>
      </c>
      <c r="R129" s="101" t="s">
        <v>116</v>
      </c>
      <c r="S129" s="101" t="s">
        <v>117</v>
      </c>
      <c r="T129" s="102" t="s">
        <v>118</v>
      </c>
      <c r="U129" s="187"/>
      <c r="V129" s="187"/>
      <c r="W129" s="187"/>
      <c r="X129" s="187"/>
      <c r="Y129" s="187"/>
      <c r="Z129" s="187"/>
      <c r="AA129" s="187"/>
      <c r="AB129" s="187"/>
      <c r="AC129" s="187"/>
      <c r="AD129" s="187"/>
      <c r="AE129" s="187"/>
    </row>
    <row r="130" spans="1:63" s="2" customFormat="1" ht="22.8" customHeight="1">
      <c r="A130" s="38"/>
      <c r="B130" s="39"/>
      <c r="C130" s="107" t="s">
        <v>119</v>
      </c>
      <c r="D130" s="40"/>
      <c r="E130" s="40"/>
      <c r="F130" s="40"/>
      <c r="G130" s="40"/>
      <c r="H130" s="40"/>
      <c r="I130" s="40"/>
      <c r="J130" s="194">
        <f>BK130</f>
        <v>0</v>
      </c>
      <c r="K130" s="40"/>
      <c r="L130" s="44"/>
      <c r="M130" s="103"/>
      <c r="N130" s="195"/>
      <c r="O130" s="104"/>
      <c r="P130" s="196">
        <f>P131+P293</f>
        <v>0</v>
      </c>
      <c r="Q130" s="104"/>
      <c r="R130" s="196">
        <f>R131+R293</f>
        <v>1228.003239</v>
      </c>
      <c r="S130" s="104"/>
      <c r="T130" s="197">
        <f>T131+T293</f>
        <v>10372.5915</v>
      </c>
      <c r="U130" s="38"/>
      <c r="V130" s="38"/>
      <c r="W130" s="38"/>
      <c r="X130" s="38"/>
      <c r="Y130" s="38"/>
      <c r="Z130" s="38"/>
      <c r="AA130" s="38"/>
      <c r="AB130" s="38"/>
      <c r="AC130" s="38"/>
      <c r="AD130" s="38"/>
      <c r="AE130" s="38"/>
      <c r="AT130" s="17" t="s">
        <v>75</v>
      </c>
      <c r="AU130" s="17" t="s">
        <v>92</v>
      </c>
      <c r="BK130" s="198">
        <f>BK131+BK293</f>
        <v>0</v>
      </c>
    </row>
    <row r="131" spans="1:63" s="12" customFormat="1" ht="25.9" customHeight="1">
      <c r="A131" s="12"/>
      <c r="B131" s="199"/>
      <c r="C131" s="200"/>
      <c r="D131" s="201" t="s">
        <v>75</v>
      </c>
      <c r="E131" s="202" t="s">
        <v>120</v>
      </c>
      <c r="F131" s="202" t="s">
        <v>121</v>
      </c>
      <c r="G131" s="200"/>
      <c r="H131" s="200"/>
      <c r="I131" s="203"/>
      <c r="J131" s="204">
        <f>BK131</f>
        <v>0</v>
      </c>
      <c r="K131" s="200"/>
      <c r="L131" s="205"/>
      <c r="M131" s="206"/>
      <c r="N131" s="207"/>
      <c r="O131" s="207"/>
      <c r="P131" s="208">
        <f>P132+P170+P171+P212+P215+P287+P290</f>
        <v>0</v>
      </c>
      <c r="Q131" s="207"/>
      <c r="R131" s="208">
        <f>R132+R170+R171+R212+R215+R287+R290</f>
        <v>1228.003239</v>
      </c>
      <c r="S131" s="207"/>
      <c r="T131" s="209">
        <f>T132+T170+T171+T212+T215+T287+T290</f>
        <v>10372.5915</v>
      </c>
      <c r="U131" s="12"/>
      <c r="V131" s="12"/>
      <c r="W131" s="12"/>
      <c r="X131" s="12"/>
      <c r="Y131" s="12"/>
      <c r="Z131" s="12"/>
      <c r="AA131" s="12"/>
      <c r="AB131" s="12"/>
      <c r="AC131" s="12"/>
      <c r="AD131" s="12"/>
      <c r="AE131" s="12"/>
      <c r="AR131" s="210" t="s">
        <v>82</v>
      </c>
      <c r="AT131" s="211" t="s">
        <v>75</v>
      </c>
      <c r="AU131" s="211" t="s">
        <v>76</v>
      </c>
      <c r="AY131" s="210" t="s">
        <v>122</v>
      </c>
      <c r="BK131" s="212">
        <f>BK132+BK170+BK171+BK212+BK215+BK287+BK290</f>
        <v>0</v>
      </c>
    </row>
    <row r="132" spans="1:63" s="12" customFormat="1" ht="22.8" customHeight="1">
      <c r="A132" s="12"/>
      <c r="B132" s="199"/>
      <c r="C132" s="200"/>
      <c r="D132" s="201" t="s">
        <v>75</v>
      </c>
      <c r="E132" s="213" t="s">
        <v>82</v>
      </c>
      <c r="F132" s="213" t="s">
        <v>123</v>
      </c>
      <c r="G132" s="200"/>
      <c r="H132" s="200"/>
      <c r="I132" s="203"/>
      <c r="J132" s="214">
        <f>BK132</f>
        <v>0</v>
      </c>
      <c r="K132" s="200"/>
      <c r="L132" s="205"/>
      <c r="M132" s="206"/>
      <c r="N132" s="207"/>
      <c r="O132" s="207"/>
      <c r="P132" s="208">
        <f>SUM(P133:P169)</f>
        <v>0</v>
      </c>
      <c r="Q132" s="207"/>
      <c r="R132" s="208">
        <f>SUM(R133:R169)</f>
        <v>3.464594</v>
      </c>
      <c r="S132" s="207"/>
      <c r="T132" s="209">
        <f>SUM(T133:T169)</f>
        <v>6630.969</v>
      </c>
      <c r="U132" s="12"/>
      <c r="V132" s="12"/>
      <c r="W132" s="12"/>
      <c r="X132" s="12"/>
      <c r="Y132" s="12"/>
      <c r="Z132" s="12"/>
      <c r="AA132" s="12"/>
      <c r="AB132" s="12"/>
      <c r="AC132" s="12"/>
      <c r="AD132" s="12"/>
      <c r="AE132" s="12"/>
      <c r="AR132" s="210" t="s">
        <v>82</v>
      </c>
      <c r="AT132" s="211" t="s">
        <v>75</v>
      </c>
      <c r="AU132" s="211" t="s">
        <v>82</v>
      </c>
      <c r="AY132" s="210" t="s">
        <v>122</v>
      </c>
      <c r="BK132" s="212">
        <f>SUM(BK133:BK169)</f>
        <v>0</v>
      </c>
    </row>
    <row r="133" spans="1:65" s="2" customFormat="1" ht="24.15" customHeight="1">
      <c r="A133" s="38"/>
      <c r="B133" s="39"/>
      <c r="C133" s="215" t="s">
        <v>82</v>
      </c>
      <c r="D133" s="215" t="s">
        <v>124</v>
      </c>
      <c r="E133" s="216" t="s">
        <v>125</v>
      </c>
      <c r="F133" s="217" t="s">
        <v>126</v>
      </c>
      <c r="G133" s="218" t="s">
        <v>127</v>
      </c>
      <c r="H133" s="219">
        <v>6257.3</v>
      </c>
      <c r="I133" s="220"/>
      <c r="J133" s="221">
        <f>ROUND(I133*H133,2)</f>
        <v>0</v>
      </c>
      <c r="K133" s="222"/>
      <c r="L133" s="44"/>
      <c r="M133" s="223" t="s">
        <v>1</v>
      </c>
      <c r="N133" s="224" t="s">
        <v>41</v>
      </c>
      <c r="O133" s="91"/>
      <c r="P133" s="225">
        <f>O133*H133</f>
        <v>0</v>
      </c>
      <c r="Q133" s="225">
        <v>8E-05</v>
      </c>
      <c r="R133" s="225">
        <f>Q133*H133</f>
        <v>0.500584</v>
      </c>
      <c r="S133" s="225">
        <v>0.23</v>
      </c>
      <c r="T133" s="226">
        <f>S133*H133</f>
        <v>1439.179</v>
      </c>
      <c r="U133" s="38"/>
      <c r="V133" s="38"/>
      <c r="W133" s="38"/>
      <c r="X133" s="38"/>
      <c r="Y133" s="38"/>
      <c r="Z133" s="38"/>
      <c r="AA133" s="38"/>
      <c r="AB133" s="38"/>
      <c r="AC133" s="38"/>
      <c r="AD133" s="38"/>
      <c r="AE133" s="38"/>
      <c r="AR133" s="227" t="s">
        <v>128</v>
      </c>
      <c r="AT133" s="227" t="s">
        <v>124</v>
      </c>
      <c r="AU133" s="227" t="s">
        <v>84</v>
      </c>
      <c r="AY133" s="17" t="s">
        <v>122</v>
      </c>
      <c r="BE133" s="228">
        <f>IF(N133="základní",J133,0)</f>
        <v>0</v>
      </c>
      <c r="BF133" s="228">
        <f>IF(N133="snížená",J133,0)</f>
        <v>0</v>
      </c>
      <c r="BG133" s="228">
        <f>IF(N133="zákl. přenesená",J133,0)</f>
        <v>0</v>
      </c>
      <c r="BH133" s="228">
        <f>IF(N133="sníž. přenesená",J133,0)</f>
        <v>0</v>
      </c>
      <c r="BI133" s="228">
        <f>IF(N133="nulová",J133,0)</f>
        <v>0</v>
      </c>
      <c r="BJ133" s="17" t="s">
        <v>82</v>
      </c>
      <c r="BK133" s="228">
        <f>ROUND(I133*H133,2)</f>
        <v>0</v>
      </c>
      <c r="BL133" s="17" t="s">
        <v>128</v>
      </c>
      <c r="BM133" s="227" t="s">
        <v>129</v>
      </c>
    </row>
    <row r="134" spans="1:47" s="2" customFormat="1" ht="12">
      <c r="A134" s="38"/>
      <c r="B134" s="39"/>
      <c r="C134" s="40"/>
      <c r="D134" s="229" t="s">
        <v>130</v>
      </c>
      <c r="E134" s="40"/>
      <c r="F134" s="230" t="s">
        <v>131</v>
      </c>
      <c r="G134" s="40"/>
      <c r="H134" s="40"/>
      <c r="I134" s="231"/>
      <c r="J134" s="40"/>
      <c r="K134" s="40"/>
      <c r="L134" s="44"/>
      <c r="M134" s="232"/>
      <c r="N134" s="233"/>
      <c r="O134" s="91"/>
      <c r="P134" s="91"/>
      <c r="Q134" s="91"/>
      <c r="R134" s="91"/>
      <c r="S134" s="91"/>
      <c r="T134" s="92"/>
      <c r="U134" s="38"/>
      <c r="V134" s="38"/>
      <c r="W134" s="38"/>
      <c r="X134" s="38"/>
      <c r="Y134" s="38"/>
      <c r="Z134" s="38"/>
      <c r="AA134" s="38"/>
      <c r="AB134" s="38"/>
      <c r="AC134" s="38"/>
      <c r="AD134" s="38"/>
      <c r="AE134" s="38"/>
      <c r="AT134" s="17" t="s">
        <v>130</v>
      </c>
      <c r="AU134" s="17" t="s">
        <v>84</v>
      </c>
    </row>
    <row r="135" spans="1:47" s="2" customFormat="1" ht="12">
      <c r="A135" s="38"/>
      <c r="B135" s="39"/>
      <c r="C135" s="40"/>
      <c r="D135" s="234" t="s">
        <v>132</v>
      </c>
      <c r="E135" s="40"/>
      <c r="F135" s="235" t="s">
        <v>133</v>
      </c>
      <c r="G135" s="40"/>
      <c r="H135" s="40"/>
      <c r="I135" s="231"/>
      <c r="J135" s="40"/>
      <c r="K135" s="40"/>
      <c r="L135" s="44"/>
      <c r="M135" s="232"/>
      <c r="N135" s="233"/>
      <c r="O135" s="91"/>
      <c r="P135" s="91"/>
      <c r="Q135" s="91"/>
      <c r="R135" s="91"/>
      <c r="S135" s="91"/>
      <c r="T135" s="92"/>
      <c r="U135" s="38"/>
      <c r="V135" s="38"/>
      <c r="W135" s="38"/>
      <c r="X135" s="38"/>
      <c r="Y135" s="38"/>
      <c r="Z135" s="38"/>
      <c r="AA135" s="38"/>
      <c r="AB135" s="38"/>
      <c r="AC135" s="38"/>
      <c r="AD135" s="38"/>
      <c r="AE135" s="38"/>
      <c r="AT135" s="17" t="s">
        <v>132</v>
      </c>
      <c r="AU135" s="17" t="s">
        <v>84</v>
      </c>
    </row>
    <row r="136" spans="1:51" s="13" customFormat="1" ht="12">
      <c r="A136" s="13"/>
      <c r="B136" s="236"/>
      <c r="C136" s="237"/>
      <c r="D136" s="234" t="s">
        <v>134</v>
      </c>
      <c r="E136" s="238" t="s">
        <v>1</v>
      </c>
      <c r="F136" s="239" t="s">
        <v>135</v>
      </c>
      <c r="G136" s="237"/>
      <c r="H136" s="238" t="s">
        <v>1</v>
      </c>
      <c r="I136" s="240"/>
      <c r="J136" s="237"/>
      <c r="K136" s="237"/>
      <c r="L136" s="241"/>
      <c r="M136" s="242"/>
      <c r="N136" s="243"/>
      <c r="O136" s="243"/>
      <c r="P136" s="243"/>
      <c r="Q136" s="243"/>
      <c r="R136" s="243"/>
      <c r="S136" s="243"/>
      <c r="T136" s="244"/>
      <c r="U136" s="13"/>
      <c r="V136" s="13"/>
      <c r="W136" s="13"/>
      <c r="X136" s="13"/>
      <c r="Y136" s="13"/>
      <c r="Z136" s="13"/>
      <c r="AA136" s="13"/>
      <c r="AB136" s="13"/>
      <c r="AC136" s="13"/>
      <c r="AD136" s="13"/>
      <c r="AE136" s="13"/>
      <c r="AT136" s="245" t="s">
        <v>134</v>
      </c>
      <c r="AU136" s="245" t="s">
        <v>84</v>
      </c>
      <c r="AV136" s="13" t="s">
        <v>82</v>
      </c>
      <c r="AW136" s="13" t="s">
        <v>32</v>
      </c>
      <c r="AX136" s="13" t="s">
        <v>76</v>
      </c>
      <c r="AY136" s="245" t="s">
        <v>122</v>
      </c>
    </row>
    <row r="137" spans="1:51" s="14" customFormat="1" ht="12">
      <c r="A137" s="14"/>
      <c r="B137" s="246"/>
      <c r="C137" s="247"/>
      <c r="D137" s="234" t="s">
        <v>134</v>
      </c>
      <c r="E137" s="248" t="s">
        <v>1</v>
      </c>
      <c r="F137" s="249" t="s">
        <v>136</v>
      </c>
      <c r="G137" s="247"/>
      <c r="H137" s="250">
        <v>2257.3</v>
      </c>
      <c r="I137" s="251"/>
      <c r="J137" s="247"/>
      <c r="K137" s="247"/>
      <c r="L137" s="252"/>
      <c r="M137" s="253"/>
      <c r="N137" s="254"/>
      <c r="O137" s="254"/>
      <c r="P137" s="254"/>
      <c r="Q137" s="254"/>
      <c r="R137" s="254"/>
      <c r="S137" s="254"/>
      <c r="T137" s="255"/>
      <c r="U137" s="14"/>
      <c r="V137" s="14"/>
      <c r="W137" s="14"/>
      <c r="X137" s="14"/>
      <c r="Y137" s="14"/>
      <c r="Z137" s="14"/>
      <c r="AA137" s="14"/>
      <c r="AB137" s="14"/>
      <c r="AC137" s="14"/>
      <c r="AD137" s="14"/>
      <c r="AE137" s="14"/>
      <c r="AT137" s="256" t="s">
        <v>134</v>
      </c>
      <c r="AU137" s="256" t="s">
        <v>84</v>
      </c>
      <c r="AV137" s="14" t="s">
        <v>84</v>
      </c>
      <c r="AW137" s="14" t="s">
        <v>32</v>
      </c>
      <c r="AX137" s="14" t="s">
        <v>76</v>
      </c>
      <c r="AY137" s="256" t="s">
        <v>122</v>
      </c>
    </row>
    <row r="138" spans="1:51" s="13" customFormat="1" ht="12">
      <c r="A138" s="13"/>
      <c r="B138" s="236"/>
      <c r="C138" s="237"/>
      <c r="D138" s="234" t="s">
        <v>134</v>
      </c>
      <c r="E138" s="238" t="s">
        <v>1</v>
      </c>
      <c r="F138" s="239" t="s">
        <v>137</v>
      </c>
      <c r="G138" s="237"/>
      <c r="H138" s="238" t="s">
        <v>1</v>
      </c>
      <c r="I138" s="240"/>
      <c r="J138" s="237"/>
      <c r="K138" s="237"/>
      <c r="L138" s="241"/>
      <c r="M138" s="242"/>
      <c r="N138" s="243"/>
      <c r="O138" s="243"/>
      <c r="P138" s="243"/>
      <c r="Q138" s="243"/>
      <c r="R138" s="243"/>
      <c r="S138" s="243"/>
      <c r="T138" s="244"/>
      <c r="U138" s="13"/>
      <c r="V138" s="13"/>
      <c r="W138" s="13"/>
      <c r="X138" s="13"/>
      <c r="Y138" s="13"/>
      <c r="Z138" s="13"/>
      <c r="AA138" s="13"/>
      <c r="AB138" s="13"/>
      <c r="AC138" s="13"/>
      <c r="AD138" s="13"/>
      <c r="AE138" s="13"/>
      <c r="AT138" s="245" t="s">
        <v>134</v>
      </c>
      <c r="AU138" s="245" t="s">
        <v>84</v>
      </c>
      <c r="AV138" s="13" t="s">
        <v>82</v>
      </c>
      <c r="AW138" s="13" t="s">
        <v>32</v>
      </c>
      <c r="AX138" s="13" t="s">
        <v>76</v>
      </c>
      <c r="AY138" s="245" t="s">
        <v>122</v>
      </c>
    </row>
    <row r="139" spans="1:51" s="14" customFormat="1" ht="12">
      <c r="A139" s="14"/>
      <c r="B139" s="246"/>
      <c r="C139" s="247"/>
      <c r="D139" s="234" t="s">
        <v>134</v>
      </c>
      <c r="E139" s="248" t="s">
        <v>1</v>
      </c>
      <c r="F139" s="249" t="s">
        <v>138</v>
      </c>
      <c r="G139" s="247"/>
      <c r="H139" s="250">
        <v>4000</v>
      </c>
      <c r="I139" s="251"/>
      <c r="J139" s="247"/>
      <c r="K139" s="247"/>
      <c r="L139" s="252"/>
      <c r="M139" s="253"/>
      <c r="N139" s="254"/>
      <c r="O139" s="254"/>
      <c r="P139" s="254"/>
      <c r="Q139" s="254"/>
      <c r="R139" s="254"/>
      <c r="S139" s="254"/>
      <c r="T139" s="255"/>
      <c r="U139" s="14"/>
      <c r="V139" s="14"/>
      <c r="W139" s="14"/>
      <c r="X139" s="14"/>
      <c r="Y139" s="14"/>
      <c r="Z139" s="14"/>
      <c r="AA139" s="14"/>
      <c r="AB139" s="14"/>
      <c r="AC139" s="14"/>
      <c r="AD139" s="14"/>
      <c r="AE139" s="14"/>
      <c r="AT139" s="256" t="s">
        <v>134</v>
      </c>
      <c r="AU139" s="256" t="s">
        <v>84</v>
      </c>
      <c r="AV139" s="14" t="s">
        <v>84</v>
      </c>
      <c r="AW139" s="14" t="s">
        <v>32</v>
      </c>
      <c r="AX139" s="14" t="s">
        <v>76</v>
      </c>
      <c r="AY139" s="256" t="s">
        <v>122</v>
      </c>
    </row>
    <row r="140" spans="1:51" s="15" customFormat="1" ht="12">
      <c r="A140" s="15"/>
      <c r="B140" s="257"/>
      <c r="C140" s="258"/>
      <c r="D140" s="234" t="s">
        <v>134</v>
      </c>
      <c r="E140" s="259" t="s">
        <v>1</v>
      </c>
      <c r="F140" s="260" t="s">
        <v>139</v>
      </c>
      <c r="G140" s="258"/>
      <c r="H140" s="261">
        <v>6257.3</v>
      </c>
      <c r="I140" s="262"/>
      <c r="J140" s="258"/>
      <c r="K140" s="258"/>
      <c r="L140" s="263"/>
      <c r="M140" s="264"/>
      <c r="N140" s="265"/>
      <c r="O140" s="265"/>
      <c r="P140" s="265"/>
      <c r="Q140" s="265"/>
      <c r="R140" s="265"/>
      <c r="S140" s="265"/>
      <c r="T140" s="266"/>
      <c r="U140" s="15"/>
      <c r="V140" s="15"/>
      <c r="W140" s="15"/>
      <c r="X140" s="15"/>
      <c r="Y140" s="15"/>
      <c r="Z140" s="15"/>
      <c r="AA140" s="15"/>
      <c r="AB140" s="15"/>
      <c r="AC140" s="15"/>
      <c r="AD140" s="15"/>
      <c r="AE140" s="15"/>
      <c r="AT140" s="267" t="s">
        <v>134</v>
      </c>
      <c r="AU140" s="267" t="s">
        <v>84</v>
      </c>
      <c r="AV140" s="15" t="s">
        <v>128</v>
      </c>
      <c r="AW140" s="15" t="s">
        <v>32</v>
      </c>
      <c r="AX140" s="15" t="s">
        <v>82</v>
      </c>
      <c r="AY140" s="267" t="s">
        <v>122</v>
      </c>
    </row>
    <row r="141" spans="1:65" s="2" customFormat="1" ht="24.15" customHeight="1">
      <c r="A141" s="38"/>
      <c r="B141" s="39"/>
      <c r="C141" s="215" t="s">
        <v>84</v>
      </c>
      <c r="D141" s="215" t="s">
        <v>124</v>
      </c>
      <c r="E141" s="216" t="s">
        <v>140</v>
      </c>
      <c r="F141" s="217" t="s">
        <v>141</v>
      </c>
      <c r="G141" s="218" t="s">
        <v>127</v>
      </c>
      <c r="H141" s="219">
        <v>984</v>
      </c>
      <c r="I141" s="220"/>
      <c r="J141" s="221">
        <f>ROUND(I141*H141,2)</f>
        <v>0</v>
      </c>
      <c r="K141" s="222"/>
      <c r="L141" s="44"/>
      <c r="M141" s="223" t="s">
        <v>1</v>
      </c>
      <c r="N141" s="224" t="s">
        <v>41</v>
      </c>
      <c r="O141" s="91"/>
      <c r="P141" s="225">
        <f>O141*H141</f>
        <v>0</v>
      </c>
      <c r="Q141" s="225">
        <v>0.00016</v>
      </c>
      <c r="R141" s="225">
        <f>Q141*H141</f>
        <v>0.15744000000000002</v>
      </c>
      <c r="S141" s="225">
        <v>0.23</v>
      </c>
      <c r="T141" s="226">
        <f>S141*H141</f>
        <v>226.32000000000002</v>
      </c>
      <c r="U141" s="38"/>
      <c r="V141" s="38"/>
      <c r="W141" s="38"/>
      <c r="X141" s="38"/>
      <c r="Y141" s="38"/>
      <c r="Z141" s="38"/>
      <c r="AA141" s="38"/>
      <c r="AB141" s="38"/>
      <c r="AC141" s="38"/>
      <c r="AD141" s="38"/>
      <c r="AE141" s="38"/>
      <c r="AR141" s="227" t="s">
        <v>128</v>
      </c>
      <c r="AT141" s="227" t="s">
        <v>124</v>
      </c>
      <c r="AU141" s="227" t="s">
        <v>84</v>
      </c>
      <c r="AY141" s="17" t="s">
        <v>122</v>
      </c>
      <c r="BE141" s="228">
        <f>IF(N141="základní",J141,0)</f>
        <v>0</v>
      </c>
      <c r="BF141" s="228">
        <f>IF(N141="snížená",J141,0)</f>
        <v>0</v>
      </c>
      <c r="BG141" s="228">
        <f>IF(N141="zákl. přenesená",J141,0)</f>
        <v>0</v>
      </c>
      <c r="BH141" s="228">
        <f>IF(N141="sníž. přenesená",J141,0)</f>
        <v>0</v>
      </c>
      <c r="BI141" s="228">
        <f>IF(N141="nulová",J141,0)</f>
        <v>0</v>
      </c>
      <c r="BJ141" s="17" t="s">
        <v>82</v>
      </c>
      <c r="BK141" s="228">
        <f>ROUND(I141*H141,2)</f>
        <v>0</v>
      </c>
      <c r="BL141" s="17" t="s">
        <v>128</v>
      </c>
      <c r="BM141" s="227" t="s">
        <v>142</v>
      </c>
    </row>
    <row r="142" spans="1:47" s="2" customFormat="1" ht="12">
      <c r="A142" s="38"/>
      <c r="B142" s="39"/>
      <c r="C142" s="40"/>
      <c r="D142" s="229" t="s">
        <v>130</v>
      </c>
      <c r="E142" s="40"/>
      <c r="F142" s="230" t="s">
        <v>143</v>
      </c>
      <c r="G142" s="40"/>
      <c r="H142" s="40"/>
      <c r="I142" s="231"/>
      <c r="J142" s="40"/>
      <c r="K142" s="40"/>
      <c r="L142" s="44"/>
      <c r="M142" s="232"/>
      <c r="N142" s="233"/>
      <c r="O142" s="91"/>
      <c r="P142" s="91"/>
      <c r="Q142" s="91"/>
      <c r="R142" s="91"/>
      <c r="S142" s="91"/>
      <c r="T142" s="92"/>
      <c r="U142" s="38"/>
      <c r="V142" s="38"/>
      <c r="W142" s="38"/>
      <c r="X142" s="38"/>
      <c r="Y142" s="38"/>
      <c r="Z142" s="38"/>
      <c r="AA142" s="38"/>
      <c r="AB142" s="38"/>
      <c r="AC142" s="38"/>
      <c r="AD142" s="38"/>
      <c r="AE142" s="38"/>
      <c r="AT142" s="17" t="s">
        <v>130</v>
      </c>
      <c r="AU142" s="17" t="s">
        <v>84</v>
      </c>
    </row>
    <row r="143" spans="1:47" s="2" customFormat="1" ht="12">
      <c r="A143" s="38"/>
      <c r="B143" s="39"/>
      <c r="C143" s="40"/>
      <c r="D143" s="234" t="s">
        <v>132</v>
      </c>
      <c r="E143" s="40"/>
      <c r="F143" s="235" t="s">
        <v>144</v>
      </c>
      <c r="G143" s="40"/>
      <c r="H143" s="40"/>
      <c r="I143" s="231"/>
      <c r="J143" s="40"/>
      <c r="K143" s="40"/>
      <c r="L143" s="44"/>
      <c r="M143" s="232"/>
      <c r="N143" s="233"/>
      <c r="O143" s="91"/>
      <c r="P143" s="91"/>
      <c r="Q143" s="91"/>
      <c r="R143" s="91"/>
      <c r="S143" s="91"/>
      <c r="T143" s="92"/>
      <c r="U143" s="38"/>
      <c r="V143" s="38"/>
      <c r="W143" s="38"/>
      <c r="X143" s="38"/>
      <c r="Y143" s="38"/>
      <c r="Z143" s="38"/>
      <c r="AA143" s="38"/>
      <c r="AB143" s="38"/>
      <c r="AC143" s="38"/>
      <c r="AD143" s="38"/>
      <c r="AE143" s="38"/>
      <c r="AT143" s="17" t="s">
        <v>132</v>
      </c>
      <c r="AU143" s="17" t="s">
        <v>84</v>
      </c>
    </row>
    <row r="144" spans="1:51" s="13" customFormat="1" ht="12">
      <c r="A144" s="13"/>
      <c r="B144" s="236"/>
      <c r="C144" s="237"/>
      <c r="D144" s="234" t="s">
        <v>134</v>
      </c>
      <c r="E144" s="238" t="s">
        <v>1</v>
      </c>
      <c r="F144" s="239" t="s">
        <v>145</v>
      </c>
      <c r="G144" s="237"/>
      <c r="H144" s="238" t="s">
        <v>1</v>
      </c>
      <c r="I144" s="240"/>
      <c r="J144" s="237"/>
      <c r="K144" s="237"/>
      <c r="L144" s="241"/>
      <c r="M144" s="242"/>
      <c r="N144" s="243"/>
      <c r="O144" s="243"/>
      <c r="P144" s="243"/>
      <c r="Q144" s="243"/>
      <c r="R144" s="243"/>
      <c r="S144" s="243"/>
      <c r="T144" s="244"/>
      <c r="U144" s="13"/>
      <c r="V144" s="13"/>
      <c r="W144" s="13"/>
      <c r="X144" s="13"/>
      <c r="Y144" s="13"/>
      <c r="Z144" s="13"/>
      <c r="AA144" s="13"/>
      <c r="AB144" s="13"/>
      <c r="AC144" s="13"/>
      <c r="AD144" s="13"/>
      <c r="AE144" s="13"/>
      <c r="AT144" s="245" t="s">
        <v>134</v>
      </c>
      <c r="AU144" s="245" t="s">
        <v>84</v>
      </c>
      <c r="AV144" s="13" t="s">
        <v>82</v>
      </c>
      <c r="AW144" s="13" t="s">
        <v>32</v>
      </c>
      <c r="AX144" s="13" t="s">
        <v>76</v>
      </c>
      <c r="AY144" s="245" t="s">
        <v>122</v>
      </c>
    </row>
    <row r="145" spans="1:51" s="14" customFormat="1" ht="12">
      <c r="A145" s="14"/>
      <c r="B145" s="246"/>
      <c r="C145" s="247"/>
      <c r="D145" s="234" t="s">
        <v>134</v>
      </c>
      <c r="E145" s="248" t="s">
        <v>1</v>
      </c>
      <c r="F145" s="249" t="s">
        <v>146</v>
      </c>
      <c r="G145" s="247"/>
      <c r="H145" s="250">
        <v>984</v>
      </c>
      <c r="I145" s="251"/>
      <c r="J145" s="247"/>
      <c r="K145" s="247"/>
      <c r="L145" s="252"/>
      <c r="M145" s="253"/>
      <c r="N145" s="254"/>
      <c r="O145" s="254"/>
      <c r="P145" s="254"/>
      <c r="Q145" s="254"/>
      <c r="R145" s="254"/>
      <c r="S145" s="254"/>
      <c r="T145" s="255"/>
      <c r="U145" s="14"/>
      <c r="V145" s="14"/>
      <c r="W145" s="14"/>
      <c r="X145" s="14"/>
      <c r="Y145" s="14"/>
      <c r="Z145" s="14"/>
      <c r="AA145" s="14"/>
      <c r="AB145" s="14"/>
      <c r="AC145" s="14"/>
      <c r="AD145" s="14"/>
      <c r="AE145" s="14"/>
      <c r="AT145" s="256" t="s">
        <v>134</v>
      </c>
      <c r="AU145" s="256" t="s">
        <v>84</v>
      </c>
      <c r="AV145" s="14" t="s">
        <v>84</v>
      </c>
      <c r="AW145" s="14" t="s">
        <v>32</v>
      </c>
      <c r="AX145" s="14" t="s">
        <v>82</v>
      </c>
      <c r="AY145" s="256" t="s">
        <v>122</v>
      </c>
    </row>
    <row r="146" spans="1:65" s="2" customFormat="1" ht="21.75" customHeight="1">
      <c r="A146" s="38"/>
      <c r="B146" s="39"/>
      <c r="C146" s="215" t="s">
        <v>147</v>
      </c>
      <c r="D146" s="215" t="s">
        <v>124</v>
      </c>
      <c r="E146" s="216" t="s">
        <v>148</v>
      </c>
      <c r="F146" s="217" t="s">
        <v>149</v>
      </c>
      <c r="G146" s="218" t="s">
        <v>127</v>
      </c>
      <c r="H146" s="219">
        <v>21589</v>
      </c>
      <c r="I146" s="220"/>
      <c r="J146" s="221">
        <f>ROUND(I146*H146,2)</f>
        <v>0</v>
      </c>
      <c r="K146" s="222"/>
      <c r="L146" s="44"/>
      <c r="M146" s="223" t="s">
        <v>1</v>
      </c>
      <c r="N146" s="224" t="s">
        <v>41</v>
      </c>
      <c r="O146" s="91"/>
      <c r="P146" s="225">
        <f>O146*H146</f>
        <v>0</v>
      </c>
      <c r="Q146" s="225">
        <v>0.00013</v>
      </c>
      <c r="R146" s="225">
        <f>Q146*H146</f>
        <v>2.80657</v>
      </c>
      <c r="S146" s="225">
        <v>0.23</v>
      </c>
      <c r="T146" s="226">
        <f>S146*H146</f>
        <v>4965.47</v>
      </c>
      <c r="U146" s="38"/>
      <c r="V146" s="38"/>
      <c r="W146" s="38"/>
      <c r="X146" s="38"/>
      <c r="Y146" s="38"/>
      <c r="Z146" s="38"/>
      <c r="AA146" s="38"/>
      <c r="AB146" s="38"/>
      <c r="AC146" s="38"/>
      <c r="AD146" s="38"/>
      <c r="AE146" s="38"/>
      <c r="AR146" s="227" t="s">
        <v>128</v>
      </c>
      <c r="AT146" s="227" t="s">
        <v>124</v>
      </c>
      <c r="AU146" s="227" t="s">
        <v>84</v>
      </c>
      <c r="AY146" s="17" t="s">
        <v>122</v>
      </c>
      <c r="BE146" s="228">
        <f>IF(N146="základní",J146,0)</f>
        <v>0</v>
      </c>
      <c r="BF146" s="228">
        <f>IF(N146="snížená",J146,0)</f>
        <v>0</v>
      </c>
      <c r="BG146" s="228">
        <f>IF(N146="zákl. přenesená",J146,0)</f>
        <v>0</v>
      </c>
      <c r="BH146" s="228">
        <f>IF(N146="sníž. přenesená",J146,0)</f>
        <v>0</v>
      </c>
      <c r="BI146" s="228">
        <f>IF(N146="nulová",J146,0)</f>
        <v>0</v>
      </c>
      <c r="BJ146" s="17" t="s">
        <v>82</v>
      </c>
      <c r="BK146" s="228">
        <f>ROUND(I146*H146,2)</f>
        <v>0</v>
      </c>
      <c r="BL146" s="17" t="s">
        <v>128</v>
      </c>
      <c r="BM146" s="227" t="s">
        <v>150</v>
      </c>
    </row>
    <row r="147" spans="1:47" s="2" customFormat="1" ht="12">
      <c r="A147" s="38"/>
      <c r="B147" s="39"/>
      <c r="C147" s="40"/>
      <c r="D147" s="229" t="s">
        <v>130</v>
      </c>
      <c r="E147" s="40"/>
      <c r="F147" s="230" t="s">
        <v>151</v>
      </c>
      <c r="G147" s="40"/>
      <c r="H147" s="40"/>
      <c r="I147" s="231"/>
      <c r="J147" s="40"/>
      <c r="K147" s="40"/>
      <c r="L147" s="44"/>
      <c r="M147" s="232"/>
      <c r="N147" s="233"/>
      <c r="O147" s="91"/>
      <c r="P147" s="91"/>
      <c r="Q147" s="91"/>
      <c r="R147" s="91"/>
      <c r="S147" s="91"/>
      <c r="T147" s="92"/>
      <c r="U147" s="38"/>
      <c r="V147" s="38"/>
      <c r="W147" s="38"/>
      <c r="X147" s="38"/>
      <c r="Y147" s="38"/>
      <c r="Z147" s="38"/>
      <c r="AA147" s="38"/>
      <c r="AB147" s="38"/>
      <c r="AC147" s="38"/>
      <c r="AD147" s="38"/>
      <c r="AE147" s="38"/>
      <c r="AT147" s="17" t="s">
        <v>130</v>
      </c>
      <c r="AU147" s="17" t="s">
        <v>84</v>
      </c>
    </row>
    <row r="148" spans="1:47" s="2" customFormat="1" ht="12">
      <c r="A148" s="38"/>
      <c r="B148" s="39"/>
      <c r="C148" s="40"/>
      <c r="D148" s="234" t="s">
        <v>132</v>
      </c>
      <c r="E148" s="40"/>
      <c r="F148" s="235" t="s">
        <v>152</v>
      </c>
      <c r="G148" s="40"/>
      <c r="H148" s="40"/>
      <c r="I148" s="231"/>
      <c r="J148" s="40"/>
      <c r="K148" s="40"/>
      <c r="L148" s="44"/>
      <c r="M148" s="232"/>
      <c r="N148" s="233"/>
      <c r="O148" s="91"/>
      <c r="P148" s="91"/>
      <c r="Q148" s="91"/>
      <c r="R148" s="91"/>
      <c r="S148" s="91"/>
      <c r="T148" s="92"/>
      <c r="U148" s="38"/>
      <c r="V148" s="38"/>
      <c r="W148" s="38"/>
      <c r="X148" s="38"/>
      <c r="Y148" s="38"/>
      <c r="Z148" s="38"/>
      <c r="AA148" s="38"/>
      <c r="AB148" s="38"/>
      <c r="AC148" s="38"/>
      <c r="AD148" s="38"/>
      <c r="AE148" s="38"/>
      <c r="AT148" s="17" t="s">
        <v>132</v>
      </c>
      <c r="AU148" s="17" t="s">
        <v>84</v>
      </c>
    </row>
    <row r="149" spans="1:65" s="2" customFormat="1" ht="33" customHeight="1">
      <c r="A149" s="38"/>
      <c r="B149" s="39"/>
      <c r="C149" s="215" t="s">
        <v>128</v>
      </c>
      <c r="D149" s="215" t="s">
        <v>124</v>
      </c>
      <c r="E149" s="216" t="s">
        <v>153</v>
      </c>
      <c r="F149" s="217" t="s">
        <v>154</v>
      </c>
      <c r="G149" s="218" t="s">
        <v>155</v>
      </c>
      <c r="H149" s="219">
        <v>451.46</v>
      </c>
      <c r="I149" s="220"/>
      <c r="J149" s="221">
        <f>ROUND(I149*H149,2)</f>
        <v>0</v>
      </c>
      <c r="K149" s="222"/>
      <c r="L149" s="44"/>
      <c r="M149" s="223" t="s">
        <v>1</v>
      </c>
      <c r="N149" s="224" t="s">
        <v>41</v>
      </c>
      <c r="O149" s="91"/>
      <c r="P149" s="225">
        <f>O149*H149</f>
        <v>0</v>
      </c>
      <c r="Q149" s="225">
        <v>0</v>
      </c>
      <c r="R149" s="225">
        <f>Q149*H149</f>
        <v>0</v>
      </c>
      <c r="S149" s="225">
        <v>0</v>
      </c>
      <c r="T149" s="226">
        <f>S149*H149</f>
        <v>0</v>
      </c>
      <c r="U149" s="38"/>
      <c r="V149" s="38"/>
      <c r="W149" s="38"/>
      <c r="X149" s="38"/>
      <c r="Y149" s="38"/>
      <c r="Z149" s="38"/>
      <c r="AA149" s="38"/>
      <c r="AB149" s="38"/>
      <c r="AC149" s="38"/>
      <c r="AD149" s="38"/>
      <c r="AE149" s="38"/>
      <c r="AR149" s="227" t="s">
        <v>128</v>
      </c>
      <c r="AT149" s="227" t="s">
        <v>124</v>
      </c>
      <c r="AU149" s="227" t="s">
        <v>84</v>
      </c>
      <c r="AY149" s="17" t="s">
        <v>122</v>
      </c>
      <c r="BE149" s="228">
        <f>IF(N149="základní",J149,0)</f>
        <v>0</v>
      </c>
      <c r="BF149" s="228">
        <f>IF(N149="snížená",J149,0)</f>
        <v>0</v>
      </c>
      <c r="BG149" s="228">
        <f>IF(N149="zákl. přenesená",J149,0)</f>
        <v>0</v>
      </c>
      <c r="BH149" s="228">
        <f>IF(N149="sníž. přenesená",J149,0)</f>
        <v>0</v>
      </c>
      <c r="BI149" s="228">
        <f>IF(N149="nulová",J149,0)</f>
        <v>0</v>
      </c>
      <c r="BJ149" s="17" t="s">
        <v>82</v>
      </c>
      <c r="BK149" s="228">
        <f>ROUND(I149*H149,2)</f>
        <v>0</v>
      </c>
      <c r="BL149" s="17" t="s">
        <v>128</v>
      </c>
      <c r="BM149" s="227" t="s">
        <v>156</v>
      </c>
    </row>
    <row r="150" spans="1:47" s="2" customFormat="1" ht="12">
      <c r="A150" s="38"/>
      <c r="B150" s="39"/>
      <c r="C150" s="40"/>
      <c r="D150" s="229" t="s">
        <v>130</v>
      </c>
      <c r="E150" s="40"/>
      <c r="F150" s="230" t="s">
        <v>157</v>
      </c>
      <c r="G150" s="40"/>
      <c r="H150" s="40"/>
      <c r="I150" s="231"/>
      <c r="J150" s="40"/>
      <c r="K150" s="40"/>
      <c r="L150" s="44"/>
      <c r="M150" s="232"/>
      <c r="N150" s="233"/>
      <c r="O150" s="91"/>
      <c r="P150" s="91"/>
      <c r="Q150" s="91"/>
      <c r="R150" s="91"/>
      <c r="S150" s="91"/>
      <c r="T150" s="92"/>
      <c r="U150" s="38"/>
      <c r="V150" s="38"/>
      <c r="W150" s="38"/>
      <c r="X150" s="38"/>
      <c r="Y150" s="38"/>
      <c r="Z150" s="38"/>
      <c r="AA150" s="38"/>
      <c r="AB150" s="38"/>
      <c r="AC150" s="38"/>
      <c r="AD150" s="38"/>
      <c r="AE150" s="38"/>
      <c r="AT150" s="17" t="s">
        <v>130</v>
      </c>
      <c r="AU150" s="17" t="s">
        <v>84</v>
      </c>
    </row>
    <row r="151" spans="1:47" s="2" customFormat="1" ht="12">
      <c r="A151" s="38"/>
      <c r="B151" s="39"/>
      <c r="C151" s="40"/>
      <c r="D151" s="234" t="s">
        <v>132</v>
      </c>
      <c r="E151" s="40"/>
      <c r="F151" s="235" t="s">
        <v>158</v>
      </c>
      <c r="G151" s="40"/>
      <c r="H151" s="40"/>
      <c r="I151" s="231"/>
      <c r="J151" s="40"/>
      <c r="K151" s="40"/>
      <c r="L151" s="44"/>
      <c r="M151" s="232"/>
      <c r="N151" s="233"/>
      <c r="O151" s="91"/>
      <c r="P151" s="91"/>
      <c r="Q151" s="91"/>
      <c r="R151" s="91"/>
      <c r="S151" s="91"/>
      <c r="T151" s="92"/>
      <c r="U151" s="38"/>
      <c r="V151" s="38"/>
      <c r="W151" s="38"/>
      <c r="X151" s="38"/>
      <c r="Y151" s="38"/>
      <c r="Z151" s="38"/>
      <c r="AA151" s="38"/>
      <c r="AB151" s="38"/>
      <c r="AC151" s="38"/>
      <c r="AD151" s="38"/>
      <c r="AE151" s="38"/>
      <c r="AT151" s="17" t="s">
        <v>132</v>
      </c>
      <c r="AU151" s="17" t="s">
        <v>84</v>
      </c>
    </row>
    <row r="152" spans="1:51" s="14" customFormat="1" ht="12">
      <c r="A152" s="14"/>
      <c r="B152" s="246"/>
      <c r="C152" s="247"/>
      <c r="D152" s="234" t="s">
        <v>134</v>
      </c>
      <c r="E152" s="248" t="s">
        <v>1</v>
      </c>
      <c r="F152" s="249" t="s">
        <v>159</v>
      </c>
      <c r="G152" s="247"/>
      <c r="H152" s="250">
        <v>451.46</v>
      </c>
      <c r="I152" s="251"/>
      <c r="J152" s="247"/>
      <c r="K152" s="247"/>
      <c r="L152" s="252"/>
      <c r="M152" s="253"/>
      <c r="N152" s="254"/>
      <c r="O152" s="254"/>
      <c r="P152" s="254"/>
      <c r="Q152" s="254"/>
      <c r="R152" s="254"/>
      <c r="S152" s="254"/>
      <c r="T152" s="255"/>
      <c r="U152" s="14"/>
      <c r="V152" s="14"/>
      <c r="W152" s="14"/>
      <c r="X152" s="14"/>
      <c r="Y152" s="14"/>
      <c r="Z152" s="14"/>
      <c r="AA152" s="14"/>
      <c r="AB152" s="14"/>
      <c r="AC152" s="14"/>
      <c r="AD152" s="14"/>
      <c r="AE152" s="14"/>
      <c r="AT152" s="256" t="s">
        <v>134</v>
      </c>
      <c r="AU152" s="256" t="s">
        <v>84</v>
      </c>
      <c r="AV152" s="14" t="s">
        <v>84</v>
      </c>
      <c r="AW152" s="14" t="s">
        <v>32</v>
      </c>
      <c r="AX152" s="14" t="s">
        <v>82</v>
      </c>
      <c r="AY152" s="256" t="s">
        <v>122</v>
      </c>
    </row>
    <row r="153" spans="1:65" s="2" customFormat="1" ht="24.15" customHeight="1">
      <c r="A153" s="38"/>
      <c r="B153" s="39"/>
      <c r="C153" s="215" t="s">
        <v>160</v>
      </c>
      <c r="D153" s="215" t="s">
        <v>124</v>
      </c>
      <c r="E153" s="216" t="s">
        <v>161</v>
      </c>
      <c r="F153" s="217" t="s">
        <v>162</v>
      </c>
      <c r="G153" s="218" t="s">
        <v>155</v>
      </c>
      <c r="H153" s="219">
        <v>35</v>
      </c>
      <c r="I153" s="220"/>
      <c r="J153" s="221">
        <f>ROUND(I153*H153,2)</f>
        <v>0</v>
      </c>
      <c r="K153" s="222"/>
      <c r="L153" s="44"/>
      <c r="M153" s="223" t="s">
        <v>1</v>
      </c>
      <c r="N153" s="224" t="s">
        <v>41</v>
      </c>
      <c r="O153" s="91"/>
      <c r="P153" s="225">
        <f>O153*H153</f>
        <v>0</v>
      </c>
      <c r="Q153" s="225">
        <v>0</v>
      </c>
      <c r="R153" s="225">
        <f>Q153*H153</f>
        <v>0</v>
      </c>
      <c r="S153" s="225">
        <v>0</v>
      </c>
      <c r="T153" s="226">
        <f>S153*H153</f>
        <v>0</v>
      </c>
      <c r="U153" s="38"/>
      <c r="V153" s="38"/>
      <c r="W153" s="38"/>
      <c r="X153" s="38"/>
      <c r="Y153" s="38"/>
      <c r="Z153" s="38"/>
      <c r="AA153" s="38"/>
      <c r="AB153" s="38"/>
      <c r="AC153" s="38"/>
      <c r="AD153" s="38"/>
      <c r="AE153" s="38"/>
      <c r="AR153" s="227" t="s">
        <v>128</v>
      </c>
      <c r="AT153" s="227" t="s">
        <v>124</v>
      </c>
      <c r="AU153" s="227" t="s">
        <v>84</v>
      </c>
      <c r="AY153" s="17" t="s">
        <v>122</v>
      </c>
      <c r="BE153" s="228">
        <f>IF(N153="základní",J153,0)</f>
        <v>0</v>
      </c>
      <c r="BF153" s="228">
        <f>IF(N153="snížená",J153,0)</f>
        <v>0</v>
      </c>
      <c r="BG153" s="228">
        <f>IF(N153="zákl. přenesená",J153,0)</f>
        <v>0</v>
      </c>
      <c r="BH153" s="228">
        <f>IF(N153="sníž. přenesená",J153,0)</f>
        <v>0</v>
      </c>
      <c r="BI153" s="228">
        <f>IF(N153="nulová",J153,0)</f>
        <v>0</v>
      </c>
      <c r="BJ153" s="17" t="s">
        <v>82</v>
      </c>
      <c r="BK153" s="228">
        <f>ROUND(I153*H153,2)</f>
        <v>0</v>
      </c>
      <c r="BL153" s="17" t="s">
        <v>128</v>
      </c>
      <c r="BM153" s="227" t="s">
        <v>163</v>
      </c>
    </row>
    <row r="154" spans="1:47" s="2" customFormat="1" ht="12">
      <c r="A154" s="38"/>
      <c r="B154" s="39"/>
      <c r="C154" s="40"/>
      <c r="D154" s="229" t="s">
        <v>130</v>
      </c>
      <c r="E154" s="40"/>
      <c r="F154" s="230" t="s">
        <v>164</v>
      </c>
      <c r="G154" s="40"/>
      <c r="H154" s="40"/>
      <c r="I154" s="231"/>
      <c r="J154" s="40"/>
      <c r="K154" s="40"/>
      <c r="L154" s="44"/>
      <c r="M154" s="232"/>
      <c r="N154" s="233"/>
      <c r="O154" s="91"/>
      <c r="P154" s="91"/>
      <c r="Q154" s="91"/>
      <c r="R154" s="91"/>
      <c r="S154" s="91"/>
      <c r="T154" s="92"/>
      <c r="U154" s="38"/>
      <c r="V154" s="38"/>
      <c r="W154" s="38"/>
      <c r="X154" s="38"/>
      <c r="Y154" s="38"/>
      <c r="Z154" s="38"/>
      <c r="AA154" s="38"/>
      <c r="AB154" s="38"/>
      <c r="AC154" s="38"/>
      <c r="AD154" s="38"/>
      <c r="AE154" s="38"/>
      <c r="AT154" s="17" t="s">
        <v>130</v>
      </c>
      <c r="AU154" s="17" t="s">
        <v>84</v>
      </c>
    </row>
    <row r="155" spans="1:51" s="14" customFormat="1" ht="12">
      <c r="A155" s="14"/>
      <c r="B155" s="246"/>
      <c r="C155" s="247"/>
      <c r="D155" s="234" t="s">
        <v>134</v>
      </c>
      <c r="E155" s="248" t="s">
        <v>1</v>
      </c>
      <c r="F155" s="249" t="s">
        <v>165</v>
      </c>
      <c r="G155" s="247"/>
      <c r="H155" s="250">
        <v>35</v>
      </c>
      <c r="I155" s="251"/>
      <c r="J155" s="247"/>
      <c r="K155" s="247"/>
      <c r="L155" s="252"/>
      <c r="M155" s="253"/>
      <c r="N155" s="254"/>
      <c r="O155" s="254"/>
      <c r="P155" s="254"/>
      <c r="Q155" s="254"/>
      <c r="R155" s="254"/>
      <c r="S155" s="254"/>
      <c r="T155" s="255"/>
      <c r="U155" s="14"/>
      <c r="V155" s="14"/>
      <c r="W155" s="14"/>
      <c r="X155" s="14"/>
      <c r="Y155" s="14"/>
      <c r="Z155" s="14"/>
      <c r="AA155" s="14"/>
      <c r="AB155" s="14"/>
      <c r="AC155" s="14"/>
      <c r="AD155" s="14"/>
      <c r="AE155" s="14"/>
      <c r="AT155" s="256" t="s">
        <v>134</v>
      </c>
      <c r="AU155" s="256" t="s">
        <v>84</v>
      </c>
      <c r="AV155" s="14" t="s">
        <v>84</v>
      </c>
      <c r="AW155" s="14" t="s">
        <v>32</v>
      </c>
      <c r="AX155" s="14" t="s">
        <v>82</v>
      </c>
      <c r="AY155" s="256" t="s">
        <v>122</v>
      </c>
    </row>
    <row r="156" spans="1:65" s="2" customFormat="1" ht="21.75" customHeight="1">
      <c r="A156" s="38"/>
      <c r="B156" s="39"/>
      <c r="C156" s="215" t="s">
        <v>166</v>
      </c>
      <c r="D156" s="215" t="s">
        <v>124</v>
      </c>
      <c r="E156" s="216" t="s">
        <v>167</v>
      </c>
      <c r="F156" s="217" t="s">
        <v>168</v>
      </c>
      <c r="G156" s="218" t="s">
        <v>155</v>
      </c>
      <c r="H156" s="219">
        <v>4565.06</v>
      </c>
      <c r="I156" s="220"/>
      <c r="J156" s="221">
        <f>ROUND(I156*H156,2)</f>
        <v>0</v>
      </c>
      <c r="K156" s="222"/>
      <c r="L156" s="44"/>
      <c r="M156" s="223" t="s">
        <v>1</v>
      </c>
      <c r="N156" s="224" t="s">
        <v>41</v>
      </c>
      <c r="O156" s="91"/>
      <c r="P156" s="225">
        <f>O156*H156</f>
        <v>0</v>
      </c>
      <c r="Q156" s="225">
        <v>0</v>
      </c>
      <c r="R156" s="225">
        <f>Q156*H156</f>
        <v>0</v>
      </c>
      <c r="S156" s="225">
        <v>0</v>
      </c>
      <c r="T156" s="226">
        <f>S156*H156</f>
        <v>0</v>
      </c>
      <c r="U156" s="38"/>
      <c r="V156" s="38"/>
      <c r="W156" s="38"/>
      <c r="X156" s="38"/>
      <c r="Y156" s="38"/>
      <c r="Z156" s="38"/>
      <c r="AA156" s="38"/>
      <c r="AB156" s="38"/>
      <c r="AC156" s="38"/>
      <c r="AD156" s="38"/>
      <c r="AE156" s="38"/>
      <c r="AR156" s="227" t="s">
        <v>128</v>
      </c>
      <c r="AT156" s="227" t="s">
        <v>124</v>
      </c>
      <c r="AU156" s="227" t="s">
        <v>84</v>
      </c>
      <c r="AY156" s="17" t="s">
        <v>122</v>
      </c>
      <c r="BE156" s="228">
        <f>IF(N156="základní",J156,0)</f>
        <v>0</v>
      </c>
      <c r="BF156" s="228">
        <f>IF(N156="snížená",J156,0)</f>
        <v>0</v>
      </c>
      <c r="BG156" s="228">
        <f>IF(N156="zákl. přenesená",J156,0)</f>
        <v>0</v>
      </c>
      <c r="BH156" s="228">
        <f>IF(N156="sníž. přenesená",J156,0)</f>
        <v>0</v>
      </c>
      <c r="BI156" s="228">
        <f>IF(N156="nulová",J156,0)</f>
        <v>0</v>
      </c>
      <c r="BJ156" s="17" t="s">
        <v>82</v>
      </c>
      <c r="BK156" s="228">
        <f>ROUND(I156*H156,2)</f>
        <v>0</v>
      </c>
      <c r="BL156" s="17" t="s">
        <v>128</v>
      </c>
      <c r="BM156" s="227" t="s">
        <v>169</v>
      </c>
    </row>
    <row r="157" spans="1:47" s="2" customFormat="1" ht="12">
      <c r="A157" s="38"/>
      <c r="B157" s="39"/>
      <c r="C157" s="40"/>
      <c r="D157" s="229" t="s">
        <v>130</v>
      </c>
      <c r="E157" s="40"/>
      <c r="F157" s="230" t="s">
        <v>170</v>
      </c>
      <c r="G157" s="40"/>
      <c r="H157" s="40"/>
      <c r="I157" s="231"/>
      <c r="J157" s="40"/>
      <c r="K157" s="40"/>
      <c r="L157" s="44"/>
      <c r="M157" s="232"/>
      <c r="N157" s="233"/>
      <c r="O157" s="91"/>
      <c r="P157" s="91"/>
      <c r="Q157" s="91"/>
      <c r="R157" s="91"/>
      <c r="S157" s="91"/>
      <c r="T157" s="92"/>
      <c r="U157" s="38"/>
      <c r="V157" s="38"/>
      <c r="W157" s="38"/>
      <c r="X157" s="38"/>
      <c r="Y157" s="38"/>
      <c r="Z157" s="38"/>
      <c r="AA157" s="38"/>
      <c r="AB157" s="38"/>
      <c r="AC157" s="38"/>
      <c r="AD157" s="38"/>
      <c r="AE157" s="38"/>
      <c r="AT157" s="17" t="s">
        <v>130</v>
      </c>
      <c r="AU157" s="17" t="s">
        <v>84</v>
      </c>
    </row>
    <row r="158" spans="1:51" s="14" customFormat="1" ht="12">
      <c r="A158" s="14"/>
      <c r="B158" s="246"/>
      <c r="C158" s="247"/>
      <c r="D158" s="234" t="s">
        <v>134</v>
      </c>
      <c r="E158" s="248" t="s">
        <v>1</v>
      </c>
      <c r="F158" s="249" t="s">
        <v>171</v>
      </c>
      <c r="G158" s="247"/>
      <c r="H158" s="250">
        <v>541.1</v>
      </c>
      <c r="I158" s="251"/>
      <c r="J158" s="247"/>
      <c r="K158" s="247"/>
      <c r="L158" s="252"/>
      <c r="M158" s="253"/>
      <c r="N158" s="254"/>
      <c r="O158" s="254"/>
      <c r="P158" s="254"/>
      <c r="Q158" s="254"/>
      <c r="R158" s="254"/>
      <c r="S158" s="254"/>
      <c r="T158" s="255"/>
      <c r="U158" s="14"/>
      <c r="V158" s="14"/>
      <c r="W158" s="14"/>
      <c r="X158" s="14"/>
      <c r="Y158" s="14"/>
      <c r="Z158" s="14"/>
      <c r="AA158" s="14"/>
      <c r="AB158" s="14"/>
      <c r="AC158" s="14"/>
      <c r="AD158" s="14"/>
      <c r="AE158" s="14"/>
      <c r="AT158" s="256" t="s">
        <v>134</v>
      </c>
      <c r="AU158" s="256" t="s">
        <v>84</v>
      </c>
      <c r="AV158" s="14" t="s">
        <v>84</v>
      </c>
      <c r="AW158" s="14" t="s">
        <v>32</v>
      </c>
      <c r="AX158" s="14" t="s">
        <v>76</v>
      </c>
      <c r="AY158" s="256" t="s">
        <v>122</v>
      </c>
    </row>
    <row r="159" spans="1:51" s="14" customFormat="1" ht="12">
      <c r="A159" s="14"/>
      <c r="B159" s="246"/>
      <c r="C159" s="247"/>
      <c r="D159" s="234" t="s">
        <v>134</v>
      </c>
      <c r="E159" s="248" t="s">
        <v>1</v>
      </c>
      <c r="F159" s="249" t="s">
        <v>172</v>
      </c>
      <c r="G159" s="247"/>
      <c r="H159" s="250">
        <v>451.46</v>
      </c>
      <c r="I159" s="251"/>
      <c r="J159" s="247"/>
      <c r="K159" s="247"/>
      <c r="L159" s="252"/>
      <c r="M159" s="253"/>
      <c r="N159" s="254"/>
      <c r="O159" s="254"/>
      <c r="P159" s="254"/>
      <c r="Q159" s="254"/>
      <c r="R159" s="254"/>
      <c r="S159" s="254"/>
      <c r="T159" s="255"/>
      <c r="U159" s="14"/>
      <c r="V159" s="14"/>
      <c r="W159" s="14"/>
      <c r="X159" s="14"/>
      <c r="Y159" s="14"/>
      <c r="Z159" s="14"/>
      <c r="AA159" s="14"/>
      <c r="AB159" s="14"/>
      <c r="AC159" s="14"/>
      <c r="AD159" s="14"/>
      <c r="AE159" s="14"/>
      <c r="AT159" s="256" t="s">
        <v>134</v>
      </c>
      <c r="AU159" s="256" t="s">
        <v>84</v>
      </c>
      <c r="AV159" s="14" t="s">
        <v>84</v>
      </c>
      <c r="AW159" s="14" t="s">
        <v>32</v>
      </c>
      <c r="AX159" s="14" t="s">
        <v>76</v>
      </c>
      <c r="AY159" s="256" t="s">
        <v>122</v>
      </c>
    </row>
    <row r="160" spans="1:51" s="14" customFormat="1" ht="12">
      <c r="A160" s="14"/>
      <c r="B160" s="246"/>
      <c r="C160" s="247"/>
      <c r="D160" s="234" t="s">
        <v>134</v>
      </c>
      <c r="E160" s="248" t="s">
        <v>1</v>
      </c>
      <c r="F160" s="249" t="s">
        <v>173</v>
      </c>
      <c r="G160" s="247"/>
      <c r="H160" s="250">
        <v>3537.5</v>
      </c>
      <c r="I160" s="251"/>
      <c r="J160" s="247"/>
      <c r="K160" s="247"/>
      <c r="L160" s="252"/>
      <c r="M160" s="253"/>
      <c r="N160" s="254"/>
      <c r="O160" s="254"/>
      <c r="P160" s="254"/>
      <c r="Q160" s="254"/>
      <c r="R160" s="254"/>
      <c r="S160" s="254"/>
      <c r="T160" s="255"/>
      <c r="U160" s="14"/>
      <c r="V160" s="14"/>
      <c r="W160" s="14"/>
      <c r="X160" s="14"/>
      <c r="Y160" s="14"/>
      <c r="Z160" s="14"/>
      <c r="AA160" s="14"/>
      <c r="AB160" s="14"/>
      <c r="AC160" s="14"/>
      <c r="AD160" s="14"/>
      <c r="AE160" s="14"/>
      <c r="AT160" s="256" t="s">
        <v>134</v>
      </c>
      <c r="AU160" s="256" t="s">
        <v>84</v>
      </c>
      <c r="AV160" s="14" t="s">
        <v>84</v>
      </c>
      <c r="AW160" s="14" t="s">
        <v>32</v>
      </c>
      <c r="AX160" s="14" t="s">
        <v>76</v>
      </c>
      <c r="AY160" s="256" t="s">
        <v>122</v>
      </c>
    </row>
    <row r="161" spans="1:51" s="14" customFormat="1" ht="12">
      <c r="A161" s="14"/>
      <c r="B161" s="246"/>
      <c r="C161" s="247"/>
      <c r="D161" s="234" t="s">
        <v>134</v>
      </c>
      <c r="E161" s="248" t="s">
        <v>1</v>
      </c>
      <c r="F161" s="249" t="s">
        <v>174</v>
      </c>
      <c r="G161" s="247"/>
      <c r="H161" s="250">
        <v>35</v>
      </c>
      <c r="I161" s="251"/>
      <c r="J161" s="247"/>
      <c r="K161" s="247"/>
      <c r="L161" s="252"/>
      <c r="M161" s="253"/>
      <c r="N161" s="254"/>
      <c r="O161" s="254"/>
      <c r="P161" s="254"/>
      <c r="Q161" s="254"/>
      <c r="R161" s="254"/>
      <c r="S161" s="254"/>
      <c r="T161" s="255"/>
      <c r="U161" s="14"/>
      <c r="V161" s="14"/>
      <c r="W161" s="14"/>
      <c r="X161" s="14"/>
      <c r="Y161" s="14"/>
      <c r="Z161" s="14"/>
      <c r="AA161" s="14"/>
      <c r="AB161" s="14"/>
      <c r="AC161" s="14"/>
      <c r="AD161" s="14"/>
      <c r="AE161" s="14"/>
      <c r="AT161" s="256" t="s">
        <v>134</v>
      </c>
      <c r="AU161" s="256" t="s">
        <v>84</v>
      </c>
      <c r="AV161" s="14" t="s">
        <v>84</v>
      </c>
      <c r="AW161" s="14" t="s">
        <v>32</v>
      </c>
      <c r="AX161" s="14" t="s">
        <v>76</v>
      </c>
      <c r="AY161" s="256" t="s">
        <v>122</v>
      </c>
    </row>
    <row r="162" spans="1:65" s="2" customFormat="1" ht="24.15" customHeight="1">
      <c r="A162" s="38"/>
      <c r="B162" s="39"/>
      <c r="C162" s="215" t="s">
        <v>175</v>
      </c>
      <c r="D162" s="215" t="s">
        <v>124</v>
      </c>
      <c r="E162" s="216" t="s">
        <v>176</v>
      </c>
      <c r="F162" s="217" t="s">
        <v>177</v>
      </c>
      <c r="G162" s="218" t="s">
        <v>155</v>
      </c>
      <c r="H162" s="219">
        <v>45650.6</v>
      </c>
      <c r="I162" s="220"/>
      <c r="J162" s="221">
        <f>ROUND(I162*H162,2)</f>
        <v>0</v>
      </c>
      <c r="K162" s="222"/>
      <c r="L162" s="44"/>
      <c r="M162" s="223" t="s">
        <v>1</v>
      </c>
      <c r="N162" s="224" t="s">
        <v>41</v>
      </c>
      <c r="O162" s="91"/>
      <c r="P162" s="225">
        <f>O162*H162</f>
        <v>0</v>
      </c>
      <c r="Q162" s="225">
        <v>0</v>
      </c>
      <c r="R162" s="225">
        <f>Q162*H162</f>
        <v>0</v>
      </c>
      <c r="S162" s="225">
        <v>0</v>
      </c>
      <c r="T162" s="226">
        <f>S162*H162</f>
        <v>0</v>
      </c>
      <c r="U162" s="38"/>
      <c r="V162" s="38"/>
      <c r="W162" s="38"/>
      <c r="X162" s="38"/>
      <c r="Y162" s="38"/>
      <c r="Z162" s="38"/>
      <c r="AA162" s="38"/>
      <c r="AB162" s="38"/>
      <c r="AC162" s="38"/>
      <c r="AD162" s="38"/>
      <c r="AE162" s="38"/>
      <c r="AR162" s="227" t="s">
        <v>128</v>
      </c>
      <c r="AT162" s="227" t="s">
        <v>124</v>
      </c>
      <c r="AU162" s="227" t="s">
        <v>84</v>
      </c>
      <c r="AY162" s="17" t="s">
        <v>122</v>
      </c>
      <c r="BE162" s="228">
        <f>IF(N162="základní",J162,0)</f>
        <v>0</v>
      </c>
      <c r="BF162" s="228">
        <f>IF(N162="snížená",J162,0)</f>
        <v>0</v>
      </c>
      <c r="BG162" s="228">
        <f>IF(N162="zákl. přenesená",J162,0)</f>
        <v>0</v>
      </c>
      <c r="BH162" s="228">
        <f>IF(N162="sníž. přenesená",J162,0)</f>
        <v>0</v>
      </c>
      <c r="BI162" s="228">
        <f>IF(N162="nulová",J162,0)</f>
        <v>0</v>
      </c>
      <c r="BJ162" s="17" t="s">
        <v>82</v>
      </c>
      <c r="BK162" s="228">
        <f>ROUND(I162*H162,2)</f>
        <v>0</v>
      </c>
      <c r="BL162" s="17" t="s">
        <v>128</v>
      </c>
      <c r="BM162" s="227" t="s">
        <v>178</v>
      </c>
    </row>
    <row r="163" spans="1:47" s="2" customFormat="1" ht="12">
      <c r="A163" s="38"/>
      <c r="B163" s="39"/>
      <c r="C163" s="40"/>
      <c r="D163" s="229" t="s">
        <v>130</v>
      </c>
      <c r="E163" s="40"/>
      <c r="F163" s="230" t="s">
        <v>179</v>
      </c>
      <c r="G163" s="40"/>
      <c r="H163" s="40"/>
      <c r="I163" s="231"/>
      <c r="J163" s="40"/>
      <c r="K163" s="40"/>
      <c r="L163" s="44"/>
      <c r="M163" s="232"/>
      <c r="N163" s="233"/>
      <c r="O163" s="91"/>
      <c r="P163" s="91"/>
      <c r="Q163" s="91"/>
      <c r="R163" s="91"/>
      <c r="S163" s="91"/>
      <c r="T163" s="92"/>
      <c r="U163" s="38"/>
      <c r="V163" s="38"/>
      <c r="W163" s="38"/>
      <c r="X163" s="38"/>
      <c r="Y163" s="38"/>
      <c r="Z163" s="38"/>
      <c r="AA163" s="38"/>
      <c r="AB163" s="38"/>
      <c r="AC163" s="38"/>
      <c r="AD163" s="38"/>
      <c r="AE163" s="38"/>
      <c r="AT163" s="17" t="s">
        <v>130</v>
      </c>
      <c r="AU163" s="17" t="s">
        <v>84</v>
      </c>
    </row>
    <row r="164" spans="1:51" s="14" customFormat="1" ht="12">
      <c r="A164" s="14"/>
      <c r="B164" s="246"/>
      <c r="C164" s="247"/>
      <c r="D164" s="234" t="s">
        <v>134</v>
      </c>
      <c r="E164" s="248" t="s">
        <v>1</v>
      </c>
      <c r="F164" s="249" t="s">
        <v>180</v>
      </c>
      <c r="G164" s="247"/>
      <c r="H164" s="250">
        <v>45650.6</v>
      </c>
      <c r="I164" s="251"/>
      <c r="J164" s="247"/>
      <c r="K164" s="247"/>
      <c r="L164" s="252"/>
      <c r="M164" s="253"/>
      <c r="N164" s="254"/>
      <c r="O164" s="254"/>
      <c r="P164" s="254"/>
      <c r="Q164" s="254"/>
      <c r="R164" s="254"/>
      <c r="S164" s="254"/>
      <c r="T164" s="255"/>
      <c r="U164" s="14"/>
      <c r="V164" s="14"/>
      <c r="W164" s="14"/>
      <c r="X164" s="14"/>
      <c r="Y164" s="14"/>
      <c r="Z164" s="14"/>
      <c r="AA164" s="14"/>
      <c r="AB164" s="14"/>
      <c r="AC164" s="14"/>
      <c r="AD164" s="14"/>
      <c r="AE164" s="14"/>
      <c r="AT164" s="256" t="s">
        <v>134</v>
      </c>
      <c r="AU164" s="256" t="s">
        <v>84</v>
      </c>
      <c r="AV164" s="14" t="s">
        <v>84</v>
      </c>
      <c r="AW164" s="14" t="s">
        <v>32</v>
      </c>
      <c r="AX164" s="14" t="s">
        <v>82</v>
      </c>
      <c r="AY164" s="256" t="s">
        <v>122</v>
      </c>
    </row>
    <row r="165" spans="1:65" s="2" customFormat="1" ht="16.5" customHeight="1">
      <c r="A165" s="38"/>
      <c r="B165" s="39"/>
      <c r="C165" s="215" t="s">
        <v>181</v>
      </c>
      <c r="D165" s="215" t="s">
        <v>124</v>
      </c>
      <c r="E165" s="216" t="s">
        <v>182</v>
      </c>
      <c r="F165" s="217" t="s">
        <v>183</v>
      </c>
      <c r="G165" s="218" t="s">
        <v>184</v>
      </c>
      <c r="H165" s="219">
        <v>8217.108</v>
      </c>
      <c r="I165" s="220"/>
      <c r="J165" s="221">
        <f>ROUND(I165*H165,2)</f>
        <v>0</v>
      </c>
      <c r="K165" s="222"/>
      <c r="L165" s="44"/>
      <c r="M165" s="223" t="s">
        <v>1</v>
      </c>
      <c r="N165" s="224" t="s">
        <v>41</v>
      </c>
      <c r="O165" s="91"/>
      <c r="P165" s="225">
        <f>O165*H165</f>
        <v>0</v>
      </c>
      <c r="Q165" s="225">
        <v>0</v>
      </c>
      <c r="R165" s="225">
        <f>Q165*H165</f>
        <v>0</v>
      </c>
      <c r="S165" s="225">
        <v>0</v>
      </c>
      <c r="T165" s="226">
        <f>S165*H165</f>
        <v>0</v>
      </c>
      <c r="U165" s="38"/>
      <c r="V165" s="38"/>
      <c r="W165" s="38"/>
      <c r="X165" s="38"/>
      <c r="Y165" s="38"/>
      <c r="Z165" s="38"/>
      <c r="AA165" s="38"/>
      <c r="AB165" s="38"/>
      <c r="AC165" s="38"/>
      <c r="AD165" s="38"/>
      <c r="AE165" s="38"/>
      <c r="AR165" s="227" t="s">
        <v>128</v>
      </c>
      <c r="AT165" s="227" t="s">
        <v>124</v>
      </c>
      <c r="AU165" s="227" t="s">
        <v>84</v>
      </c>
      <c r="AY165" s="17" t="s">
        <v>122</v>
      </c>
      <c r="BE165" s="228">
        <f>IF(N165="základní",J165,0)</f>
        <v>0</v>
      </c>
      <c r="BF165" s="228">
        <f>IF(N165="snížená",J165,0)</f>
        <v>0</v>
      </c>
      <c r="BG165" s="228">
        <f>IF(N165="zákl. přenesená",J165,0)</f>
        <v>0</v>
      </c>
      <c r="BH165" s="228">
        <f>IF(N165="sníž. přenesená",J165,0)</f>
        <v>0</v>
      </c>
      <c r="BI165" s="228">
        <f>IF(N165="nulová",J165,0)</f>
        <v>0</v>
      </c>
      <c r="BJ165" s="17" t="s">
        <v>82</v>
      </c>
      <c r="BK165" s="228">
        <f>ROUND(I165*H165,2)</f>
        <v>0</v>
      </c>
      <c r="BL165" s="17" t="s">
        <v>128</v>
      </c>
      <c r="BM165" s="227" t="s">
        <v>185</v>
      </c>
    </row>
    <row r="166" spans="1:47" s="2" customFormat="1" ht="12">
      <c r="A166" s="38"/>
      <c r="B166" s="39"/>
      <c r="C166" s="40"/>
      <c r="D166" s="229" t="s">
        <v>130</v>
      </c>
      <c r="E166" s="40"/>
      <c r="F166" s="230" t="s">
        <v>186</v>
      </c>
      <c r="G166" s="40"/>
      <c r="H166" s="40"/>
      <c r="I166" s="231"/>
      <c r="J166" s="40"/>
      <c r="K166" s="40"/>
      <c r="L166" s="44"/>
      <c r="M166" s="232"/>
      <c r="N166" s="233"/>
      <c r="O166" s="91"/>
      <c r="P166" s="91"/>
      <c r="Q166" s="91"/>
      <c r="R166" s="91"/>
      <c r="S166" s="91"/>
      <c r="T166" s="92"/>
      <c r="U166" s="38"/>
      <c r="V166" s="38"/>
      <c r="W166" s="38"/>
      <c r="X166" s="38"/>
      <c r="Y166" s="38"/>
      <c r="Z166" s="38"/>
      <c r="AA166" s="38"/>
      <c r="AB166" s="38"/>
      <c r="AC166" s="38"/>
      <c r="AD166" s="38"/>
      <c r="AE166" s="38"/>
      <c r="AT166" s="17" t="s">
        <v>130</v>
      </c>
      <c r="AU166" s="17" t="s">
        <v>84</v>
      </c>
    </row>
    <row r="167" spans="1:51" s="14" customFormat="1" ht="12">
      <c r="A167" s="14"/>
      <c r="B167" s="246"/>
      <c r="C167" s="247"/>
      <c r="D167" s="234" t="s">
        <v>134</v>
      </c>
      <c r="E167" s="248" t="s">
        <v>1</v>
      </c>
      <c r="F167" s="249" t="s">
        <v>187</v>
      </c>
      <c r="G167" s="247"/>
      <c r="H167" s="250">
        <v>8217.108</v>
      </c>
      <c r="I167" s="251"/>
      <c r="J167" s="247"/>
      <c r="K167" s="247"/>
      <c r="L167" s="252"/>
      <c r="M167" s="253"/>
      <c r="N167" s="254"/>
      <c r="O167" s="254"/>
      <c r="P167" s="254"/>
      <c r="Q167" s="254"/>
      <c r="R167" s="254"/>
      <c r="S167" s="254"/>
      <c r="T167" s="255"/>
      <c r="U167" s="14"/>
      <c r="V167" s="14"/>
      <c r="W167" s="14"/>
      <c r="X167" s="14"/>
      <c r="Y167" s="14"/>
      <c r="Z167" s="14"/>
      <c r="AA167" s="14"/>
      <c r="AB167" s="14"/>
      <c r="AC167" s="14"/>
      <c r="AD167" s="14"/>
      <c r="AE167" s="14"/>
      <c r="AT167" s="256" t="s">
        <v>134</v>
      </c>
      <c r="AU167" s="256" t="s">
        <v>84</v>
      </c>
      <c r="AV167" s="14" t="s">
        <v>84</v>
      </c>
      <c r="AW167" s="14" t="s">
        <v>32</v>
      </c>
      <c r="AX167" s="14" t="s">
        <v>82</v>
      </c>
      <c r="AY167" s="256" t="s">
        <v>122</v>
      </c>
    </row>
    <row r="168" spans="1:65" s="2" customFormat="1" ht="16.5" customHeight="1">
      <c r="A168" s="38"/>
      <c r="B168" s="39"/>
      <c r="C168" s="215" t="s">
        <v>188</v>
      </c>
      <c r="D168" s="215" t="s">
        <v>124</v>
      </c>
      <c r="E168" s="216" t="s">
        <v>189</v>
      </c>
      <c r="F168" s="217" t="s">
        <v>190</v>
      </c>
      <c r="G168" s="218" t="s">
        <v>155</v>
      </c>
      <c r="H168" s="219">
        <v>4565.06</v>
      </c>
      <c r="I168" s="220"/>
      <c r="J168" s="221">
        <f>ROUND(I168*H168,2)</f>
        <v>0</v>
      </c>
      <c r="K168" s="222"/>
      <c r="L168" s="44"/>
      <c r="M168" s="223" t="s">
        <v>1</v>
      </c>
      <c r="N168" s="224" t="s">
        <v>41</v>
      </c>
      <c r="O168" s="91"/>
      <c r="P168" s="225">
        <f>O168*H168</f>
        <v>0</v>
      </c>
      <c r="Q168" s="225">
        <v>0</v>
      </c>
      <c r="R168" s="225">
        <f>Q168*H168</f>
        <v>0</v>
      </c>
      <c r="S168" s="225">
        <v>0</v>
      </c>
      <c r="T168" s="226">
        <f>S168*H168</f>
        <v>0</v>
      </c>
      <c r="U168" s="38"/>
      <c r="V168" s="38"/>
      <c r="W168" s="38"/>
      <c r="X168" s="38"/>
      <c r="Y168" s="38"/>
      <c r="Z168" s="38"/>
      <c r="AA168" s="38"/>
      <c r="AB168" s="38"/>
      <c r="AC168" s="38"/>
      <c r="AD168" s="38"/>
      <c r="AE168" s="38"/>
      <c r="AR168" s="227" t="s">
        <v>128</v>
      </c>
      <c r="AT168" s="227" t="s">
        <v>124</v>
      </c>
      <c r="AU168" s="227" t="s">
        <v>84</v>
      </c>
      <c r="AY168" s="17" t="s">
        <v>122</v>
      </c>
      <c r="BE168" s="228">
        <f>IF(N168="základní",J168,0)</f>
        <v>0</v>
      </c>
      <c r="BF168" s="228">
        <f>IF(N168="snížená",J168,0)</f>
        <v>0</v>
      </c>
      <c r="BG168" s="228">
        <f>IF(N168="zákl. přenesená",J168,0)</f>
        <v>0</v>
      </c>
      <c r="BH168" s="228">
        <f>IF(N168="sníž. přenesená",J168,0)</f>
        <v>0</v>
      </c>
      <c r="BI168" s="228">
        <f>IF(N168="nulová",J168,0)</f>
        <v>0</v>
      </c>
      <c r="BJ168" s="17" t="s">
        <v>82</v>
      </c>
      <c r="BK168" s="228">
        <f>ROUND(I168*H168,2)</f>
        <v>0</v>
      </c>
      <c r="BL168" s="17" t="s">
        <v>128</v>
      </c>
      <c r="BM168" s="227" t="s">
        <v>191</v>
      </c>
    </row>
    <row r="169" spans="1:47" s="2" customFormat="1" ht="12">
      <c r="A169" s="38"/>
      <c r="B169" s="39"/>
      <c r="C169" s="40"/>
      <c r="D169" s="229" t="s">
        <v>130</v>
      </c>
      <c r="E169" s="40"/>
      <c r="F169" s="230" t="s">
        <v>192</v>
      </c>
      <c r="G169" s="40"/>
      <c r="H169" s="40"/>
      <c r="I169" s="231"/>
      <c r="J169" s="40"/>
      <c r="K169" s="40"/>
      <c r="L169" s="44"/>
      <c r="M169" s="232"/>
      <c r="N169" s="233"/>
      <c r="O169" s="91"/>
      <c r="P169" s="91"/>
      <c r="Q169" s="91"/>
      <c r="R169" s="91"/>
      <c r="S169" s="91"/>
      <c r="T169" s="92"/>
      <c r="U169" s="38"/>
      <c r="V169" s="38"/>
      <c r="W169" s="38"/>
      <c r="X169" s="38"/>
      <c r="Y169" s="38"/>
      <c r="Z169" s="38"/>
      <c r="AA169" s="38"/>
      <c r="AB169" s="38"/>
      <c r="AC169" s="38"/>
      <c r="AD169" s="38"/>
      <c r="AE169" s="38"/>
      <c r="AT169" s="17" t="s">
        <v>130</v>
      </c>
      <c r="AU169" s="17" t="s">
        <v>84</v>
      </c>
    </row>
    <row r="170" spans="1:63" s="12" customFormat="1" ht="22.8" customHeight="1">
      <c r="A170" s="12"/>
      <c r="B170" s="199"/>
      <c r="C170" s="200"/>
      <c r="D170" s="201" t="s">
        <v>75</v>
      </c>
      <c r="E170" s="213" t="s">
        <v>193</v>
      </c>
      <c r="F170" s="213" t="s">
        <v>1</v>
      </c>
      <c r="G170" s="200"/>
      <c r="H170" s="200"/>
      <c r="I170" s="203"/>
      <c r="J170" s="214">
        <f>BK170</f>
        <v>0</v>
      </c>
      <c r="K170" s="200"/>
      <c r="L170" s="205"/>
      <c r="M170" s="206"/>
      <c r="N170" s="207"/>
      <c r="O170" s="207"/>
      <c r="P170" s="208">
        <v>0</v>
      </c>
      <c r="Q170" s="207"/>
      <c r="R170" s="208">
        <v>0</v>
      </c>
      <c r="S170" s="207"/>
      <c r="T170" s="209">
        <v>0</v>
      </c>
      <c r="U170" s="12"/>
      <c r="V170" s="12"/>
      <c r="W170" s="12"/>
      <c r="X170" s="12"/>
      <c r="Y170" s="12"/>
      <c r="Z170" s="12"/>
      <c r="AA170" s="12"/>
      <c r="AB170" s="12"/>
      <c r="AC170" s="12"/>
      <c r="AD170" s="12"/>
      <c r="AE170" s="12"/>
      <c r="AR170" s="210" t="s">
        <v>82</v>
      </c>
      <c r="AT170" s="211" t="s">
        <v>75</v>
      </c>
      <c r="AU170" s="211" t="s">
        <v>82</v>
      </c>
      <c r="AY170" s="210" t="s">
        <v>122</v>
      </c>
      <c r="BK170" s="212">
        <v>0</v>
      </c>
    </row>
    <row r="171" spans="1:63" s="12" customFormat="1" ht="22.8" customHeight="1">
      <c r="A171" s="12"/>
      <c r="B171" s="199"/>
      <c r="C171" s="200"/>
      <c r="D171" s="201" t="s">
        <v>75</v>
      </c>
      <c r="E171" s="213" t="s">
        <v>160</v>
      </c>
      <c r="F171" s="213" t="s">
        <v>194</v>
      </c>
      <c r="G171" s="200"/>
      <c r="H171" s="200"/>
      <c r="I171" s="203"/>
      <c r="J171" s="214">
        <f>BK171</f>
        <v>0</v>
      </c>
      <c r="K171" s="200"/>
      <c r="L171" s="205"/>
      <c r="M171" s="206"/>
      <c r="N171" s="207"/>
      <c r="O171" s="207"/>
      <c r="P171" s="208">
        <f>SUM(P172:P211)</f>
        <v>0</v>
      </c>
      <c r="Q171" s="207"/>
      <c r="R171" s="208">
        <f>SUM(R172:R211)</f>
        <v>1168.83</v>
      </c>
      <c r="S171" s="207"/>
      <c r="T171" s="209">
        <f>SUM(T172:T211)</f>
        <v>0</v>
      </c>
      <c r="U171" s="12"/>
      <c r="V171" s="12"/>
      <c r="W171" s="12"/>
      <c r="X171" s="12"/>
      <c r="Y171" s="12"/>
      <c r="Z171" s="12"/>
      <c r="AA171" s="12"/>
      <c r="AB171" s="12"/>
      <c r="AC171" s="12"/>
      <c r="AD171" s="12"/>
      <c r="AE171" s="12"/>
      <c r="AR171" s="210" t="s">
        <v>82</v>
      </c>
      <c r="AT171" s="211" t="s">
        <v>75</v>
      </c>
      <c r="AU171" s="211" t="s">
        <v>82</v>
      </c>
      <c r="AY171" s="210" t="s">
        <v>122</v>
      </c>
      <c r="BK171" s="212">
        <f>SUM(BK172:BK211)</f>
        <v>0</v>
      </c>
    </row>
    <row r="172" spans="1:65" s="2" customFormat="1" ht="24.15" customHeight="1">
      <c r="A172" s="38"/>
      <c r="B172" s="39"/>
      <c r="C172" s="215" t="s">
        <v>195</v>
      </c>
      <c r="D172" s="215" t="s">
        <v>124</v>
      </c>
      <c r="E172" s="216" t="s">
        <v>196</v>
      </c>
      <c r="F172" s="217" t="s">
        <v>197</v>
      </c>
      <c r="G172" s="218" t="s">
        <v>127</v>
      </c>
      <c r="H172" s="219">
        <v>2257.3</v>
      </c>
      <c r="I172" s="220"/>
      <c r="J172" s="221">
        <f>ROUND(I172*H172,2)</f>
        <v>0</v>
      </c>
      <c r="K172" s="222"/>
      <c r="L172" s="44"/>
      <c r="M172" s="223" t="s">
        <v>1</v>
      </c>
      <c r="N172" s="224" t="s">
        <v>41</v>
      </c>
      <c r="O172" s="91"/>
      <c r="P172" s="225">
        <f>O172*H172</f>
        <v>0</v>
      </c>
      <c r="Q172" s="225">
        <v>0</v>
      </c>
      <c r="R172" s="225">
        <f>Q172*H172</f>
        <v>0</v>
      </c>
      <c r="S172" s="225">
        <v>0</v>
      </c>
      <c r="T172" s="226">
        <f>S172*H172</f>
        <v>0</v>
      </c>
      <c r="U172" s="38"/>
      <c r="V172" s="38"/>
      <c r="W172" s="38"/>
      <c r="X172" s="38"/>
      <c r="Y172" s="38"/>
      <c r="Z172" s="38"/>
      <c r="AA172" s="38"/>
      <c r="AB172" s="38"/>
      <c r="AC172" s="38"/>
      <c r="AD172" s="38"/>
      <c r="AE172" s="38"/>
      <c r="AR172" s="227" t="s">
        <v>128</v>
      </c>
      <c r="AT172" s="227" t="s">
        <v>124</v>
      </c>
      <c r="AU172" s="227" t="s">
        <v>84</v>
      </c>
      <c r="AY172" s="17" t="s">
        <v>122</v>
      </c>
      <c r="BE172" s="228">
        <f>IF(N172="základní",J172,0)</f>
        <v>0</v>
      </c>
      <c r="BF172" s="228">
        <f>IF(N172="snížená",J172,0)</f>
        <v>0</v>
      </c>
      <c r="BG172" s="228">
        <f>IF(N172="zákl. přenesená",J172,0)</f>
        <v>0</v>
      </c>
      <c r="BH172" s="228">
        <f>IF(N172="sníž. přenesená",J172,0)</f>
        <v>0</v>
      </c>
      <c r="BI172" s="228">
        <f>IF(N172="nulová",J172,0)</f>
        <v>0</v>
      </c>
      <c r="BJ172" s="17" t="s">
        <v>82</v>
      </c>
      <c r="BK172" s="228">
        <f>ROUND(I172*H172,2)</f>
        <v>0</v>
      </c>
      <c r="BL172" s="17" t="s">
        <v>128</v>
      </c>
      <c r="BM172" s="227" t="s">
        <v>198</v>
      </c>
    </row>
    <row r="173" spans="1:47" s="2" customFormat="1" ht="12">
      <c r="A173" s="38"/>
      <c r="B173" s="39"/>
      <c r="C173" s="40"/>
      <c r="D173" s="229" t="s">
        <v>130</v>
      </c>
      <c r="E173" s="40"/>
      <c r="F173" s="230" t="s">
        <v>199</v>
      </c>
      <c r="G173" s="40"/>
      <c r="H173" s="40"/>
      <c r="I173" s="231"/>
      <c r="J173" s="40"/>
      <c r="K173" s="40"/>
      <c r="L173" s="44"/>
      <c r="M173" s="232"/>
      <c r="N173" s="233"/>
      <c r="O173" s="91"/>
      <c r="P173" s="91"/>
      <c r="Q173" s="91"/>
      <c r="R173" s="91"/>
      <c r="S173" s="91"/>
      <c r="T173" s="92"/>
      <c r="U173" s="38"/>
      <c r="V173" s="38"/>
      <c r="W173" s="38"/>
      <c r="X173" s="38"/>
      <c r="Y173" s="38"/>
      <c r="Z173" s="38"/>
      <c r="AA173" s="38"/>
      <c r="AB173" s="38"/>
      <c r="AC173" s="38"/>
      <c r="AD173" s="38"/>
      <c r="AE173" s="38"/>
      <c r="AT173" s="17" t="s">
        <v>130</v>
      </c>
      <c r="AU173" s="17" t="s">
        <v>84</v>
      </c>
    </row>
    <row r="174" spans="1:47" s="2" customFormat="1" ht="12">
      <c r="A174" s="38"/>
      <c r="B174" s="39"/>
      <c r="C174" s="40"/>
      <c r="D174" s="234" t="s">
        <v>132</v>
      </c>
      <c r="E174" s="40"/>
      <c r="F174" s="235" t="s">
        <v>158</v>
      </c>
      <c r="G174" s="40"/>
      <c r="H174" s="40"/>
      <c r="I174" s="231"/>
      <c r="J174" s="40"/>
      <c r="K174" s="40"/>
      <c r="L174" s="44"/>
      <c r="M174" s="232"/>
      <c r="N174" s="233"/>
      <c r="O174" s="91"/>
      <c r="P174" s="91"/>
      <c r="Q174" s="91"/>
      <c r="R174" s="91"/>
      <c r="S174" s="91"/>
      <c r="T174" s="92"/>
      <c r="U174" s="38"/>
      <c r="V174" s="38"/>
      <c r="W174" s="38"/>
      <c r="X174" s="38"/>
      <c r="Y174" s="38"/>
      <c r="Z174" s="38"/>
      <c r="AA174" s="38"/>
      <c r="AB174" s="38"/>
      <c r="AC174" s="38"/>
      <c r="AD174" s="38"/>
      <c r="AE174" s="38"/>
      <c r="AT174" s="17" t="s">
        <v>132</v>
      </c>
      <c r="AU174" s="17" t="s">
        <v>84</v>
      </c>
    </row>
    <row r="175" spans="1:51" s="14" customFormat="1" ht="12">
      <c r="A175" s="14"/>
      <c r="B175" s="246"/>
      <c r="C175" s="247"/>
      <c r="D175" s="234" t="s">
        <v>134</v>
      </c>
      <c r="E175" s="248" t="s">
        <v>1</v>
      </c>
      <c r="F175" s="249" t="s">
        <v>136</v>
      </c>
      <c r="G175" s="247"/>
      <c r="H175" s="250">
        <v>2257.3</v>
      </c>
      <c r="I175" s="251"/>
      <c r="J175" s="247"/>
      <c r="K175" s="247"/>
      <c r="L175" s="252"/>
      <c r="M175" s="253"/>
      <c r="N175" s="254"/>
      <c r="O175" s="254"/>
      <c r="P175" s="254"/>
      <c r="Q175" s="254"/>
      <c r="R175" s="254"/>
      <c r="S175" s="254"/>
      <c r="T175" s="255"/>
      <c r="U175" s="14"/>
      <c r="V175" s="14"/>
      <c r="W175" s="14"/>
      <c r="X175" s="14"/>
      <c r="Y175" s="14"/>
      <c r="Z175" s="14"/>
      <c r="AA175" s="14"/>
      <c r="AB175" s="14"/>
      <c r="AC175" s="14"/>
      <c r="AD175" s="14"/>
      <c r="AE175" s="14"/>
      <c r="AT175" s="256" t="s">
        <v>134</v>
      </c>
      <c r="AU175" s="256" t="s">
        <v>84</v>
      </c>
      <c r="AV175" s="14" t="s">
        <v>84</v>
      </c>
      <c r="AW175" s="14" t="s">
        <v>32</v>
      </c>
      <c r="AX175" s="14" t="s">
        <v>82</v>
      </c>
      <c r="AY175" s="256" t="s">
        <v>122</v>
      </c>
    </row>
    <row r="176" spans="1:65" s="2" customFormat="1" ht="16.5" customHeight="1">
      <c r="A176" s="38"/>
      <c r="B176" s="39"/>
      <c r="C176" s="215" t="s">
        <v>200</v>
      </c>
      <c r="D176" s="215" t="s">
        <v>124</v>
      </c>
      <c r="E176" s="216" t="s">
        <v>201</v>
      </c>
      <c r="F176" s="217" t="s">
        <v>202</v>
      </c>
      <c r="G176" s="218" t="s">
        <v>127</v>
      </c>
      <c r="H176" s="219">
        <v>2257.3</v>
      </c>
      <c r="I176" s="220"/>
      <c r="J176" s="221">
        <f>ROUND(I176*H176,2)</f>
        <v>0</v>
      </c>
      <c r="K176" s="222"/>
      <c r="L176" s="44"/>
      <c r="M176" s="223" t="s">
        <v>1</v>
      </c>
      <c r="N176" s="224" t="s">
        <v>41</v>
      </c>
      <c r="O176" s="91"/>
      <c r="P176" s="225">
        <f>O176*H176</f>
        <v>0</v>
      </c>
      <c r="Q176" s="225">
        <v>0</v>
      </c>
      <c r="R176" s="225">
        <f>Q176*H176</f>
        <v>0</v>
      </c>
      <c r="S176" s="225">
        <v>0</v>
      </c>
      <c r="T176" s="226">
        <f>S176*H176</f>
        <v>0</v>
      </c>
      <c r="U176" s="38"/>
      <c r="V176" s="38"/>
      <c r="W176" s="38"/>
      <c r="X176" s="38"/>
      <c r="Y176" s="38"/>
      <c r="Z176" s="38"/>
      <c r="AA176" s="38"/>
      <c r="AB176" s="38"/>
      <c r="AC176" s="38"/>
      <c r="AD176" s="38"/>
      <c r="AE176" s="38"/>
      <c r="AR176" s="227" t="s">
        <v>128</v>
      </c>
      <c r="AT176" s="227" t="s">
        <v>124</v>
      </c>
      <c r="AU176" s="227" t="s">
        <v>84</v>
      </c>
      <c r="AY176" s="17" t="s">
        <v>122</v>
      </c>
      <c r="BE176" s="228">
        <f>IF(N176="základní",J176,0)</f>
        <v>0</v>
      </c>
      <c r="BF176" s="228">
        <f>IF(N176="snížená",J176,0)</f>
        <v>0</v>
      </c>
      <c r="BG176" s="228">
        <f>IF(N176="zákl. přenesená",J176,0)</f>
        <v>0</v>
      </c>
      <c r="BH176" s="228">
        <f>IF(N176="sníž. přenesená",J176,0)</f>
        <v>0</v>
      </c>
      <c r="BI176" s="228">
        <f>IF(N176="nulová",J176,0)</f>
        <v>0</v>
      </c>
      <c r="BJ176" s="17" t="s">
        <v>82</v>
      </c>
      <c r="BK176" s="228">
        <f>ROUND(I176*H176,2)</f>
        <v>0</v>
      </c>
      <c r="BL176" s="17" t="s">
        <v>128</v>
      </c>
      <c r="BM176" s="227" t="s">
        <v>203</v>
      </c>
    </row>
    <row r="177" spans="1:47" s="2" customFormat="1" ht="12">
      <c r="A177" s="38"/>
      <c r="B177" s="39"/>
      <c r="C177" s="40"/>
      <c r="D177" s="229" t="s">
        <v>130</v>
      </c>
      <c r="E177" s="40"/>
      <c r="F177" s="230" t="s">
        <v>204</v>
      </c>
      <c r="G177" s="40"/>
      <c r="H177" s="40"/>
      <c r="I177" s="231"/>
      <c r="J177" s="40"/>
      <c r="K177" s="40"/>
      <c r="L177" s="44"/>
      <c r="M177" s="232"/>
      <c r="N177" s="233"/>
      <c r="O177" s="91"/>
      <c r="P177" s="91"/>
      <c r="Q177" s="91"/>
      <c r="R177" s="91"/>
      <c r="S177" s="91"/>
      <c r="T177" s="92"/>
      <c r="U177" s="38"/>
      <c r="V177" s="38"/>
      <c r="W177" s="38"/>
      <c r="X177" s="38"/>
      <c r="Y177" s="38"/>
      <c r="Z177" s="38"/>
      <c r="AA177" s="38"/>
      <c r="AB177" s="38"/>
      <c r="AC177" s="38"/>
      <c r="AD177" s="38"/>
      <c r="AE177" s="38"/>
      <c r="AT177" s="17" t="s">
        <v>130</v>
      </c>
      <c r="AU177" s="17" t="s">
        <v>84</v>
      </c>
    </row>
    <row r="178" spans="1:47" s="2" customFormat="1" ht="12">
      <c r="A178" s="38"/>
      <c r="B178" s="39"/>
      <c r="C178" s="40"/>
      <c r="D178" s="234" t="s">
        <v>132</v>
      </c>
      <c r="E178" s="40"/>
      <c r="F178" s="235" t="s">
        <v>158</v>
      </c>
      <c r="G178" s="40"/>
      <c r="H178" s="40"/>
      <c r="I178" s="231"/>
      <c r="J178" s="40"/>
      <c r="K178" s="40"/>
      <c r="L178" s="44"/>
      <c r="M178" s="232"/>
      <c r="N178" s="233"/>
      <c r="O178" s="91"/>
      <c r="P178" s="91"/>
      <c r="Q178" s="91"/>
      <c r="R178" s="91"/>
      <c r="S178" s="91"/>
      <c r="T178" s="92"/>
      <c r="U178" s="38"/>
      <c r="V178" s="38"/>
      <c r="W178" s="38"/>
      <c r="X178" s="38"/>
      <c r="Y178" s="38"/>
      <c r="Z178" s="38"/>
      <c r="AA178" s="38"/>
      <c r="AB178" s="38"/>
      <c r="AC178" s="38"/>
      <c r="AD178" s="38"/>
      <c r="AE178" s="38"/>
      <c r="AT178" s="17" t="s">
        <v>132</v>
      </c>
      <c r="AU178" s="17" t="s">
        <v>84</v>
      </c>
    </row>
    <row r="179" spans="1:65" s="2" customFormat="1" ht="16.5" customHeight="1">
      <c r="A179" s="38"/>
      <c r="B179" s="39"/>
      <c r="C179" s="215" t="s">
        <v>205</v>
      </c>
      <c r="D179" s="215" t="s">
        <v>124</v>
      </c>
      <c r="E179" s="216" t="s">
        <v>206</v>
      </c>
      <c r="F179" s="217" t="s">
        <v>207</v>
      </c>
      <c r="G179" s="218" t="s">
        <v>127</v>
      </c>
      <c r="H179" s="219">
        <v>5411.25</v>
      </c>
      <c r="I179" s="220"/>
      <c r="J179" s="221">
        <f>ROUND(I179*H179,2)</f>
        <v>0</v>
      </c>
      <c r="K179" s="222"/>
      <c r="L179" s="44"/>
      <c r="M179" s="223" t="s">
        <v>1</v>
      </c>
      <c r="N179" s="224" t="s">
        <v>41</v>
      </c>
      <c r="O179" s="91"/>
      <c r="P179" s="225">
        <f>O179*H179</f>
        <v>0</v>
      </c>
      <c r="Q179" s="225">
        <v>0.216</v>
      </c>
      <c r="R179" s="225">
        <f>Q179*H179</f>
        <v>1168.83</v>
      </c>
      <c r="S179" s="225">
        <v>0</v>
      </c>
      <c r="T179" s="226">
        <f>S179*H179</f>
        <v>0</v>
      </c>
      <c r="U179" s="38"/>
      <c r="V179" s="38"/>
      <c r="W179" s="38"/>
      <c r="X179" s="38"/>
      <c r="Y179" s="38"/>
      <c r="Z179" s="38"/>
      <c r="AA179" s="38"/>
      <c r="AB179" s="38"/>
      <c r="AC179" s="38"/>
      <c r="AD179" s="38"/>
      <c r="AE179" s="38"/>
      <c r="AR179" s="227" t="s">
        <v>128</v>
      </c>
      <c r="AT179" s="227" t="s">
        <v>124</v>
      </c>
      <c r="AU179" s="227" t="s">
        <v>84</v>
      </c>
      <c r="AY179" s="17" t="s">
        <v>122</v>
      </c>
      <c r="BE179" s="228">
        <f>IF(N179="základní",J179,0)</f>
        <v>0</v>
      </c>
      <c r="BF179" s="228">
        <f>IF(N179="snížená",J179,0)</f>
        <v>0</v>
      </c>
      <c r="BG179" s="228">
        <f>IF(N179="zákl. přenesená",J179,0)</f>
        <v>0</v>
      </c>
      <c r="BH179" s="228">
        <f>IF(N179="sníž. přenesená",J179,0)</f>
        <v>0</v>
      </c>
      <c r="BI179" s="228">
        <f>IF(N179="nulová",J179,0)</f>
        <v>0</v>
      </c>
      <c r="BJ179" s="17" t="s">
        <v>82</v>
      </c>
      <c r="BK179" s="228">
        <f>ROUND(I179*H179,2)</f>
        <v>0</v>
      </c>
      <c r="BL179" s="17" t="s">
        <v>128</v>
      </c>
      <c r="BM179" s="227" t="s">
        <v>208</v>
      </c>
    </row>
    <row r="180" spans="1:47" s="2" customFormat="1" ht="12">
      <c r="A180" s="38"/>
      <c r="B180" s="39"/>
      <c r="C180" s="40"/>
      <c r="D180" s="229" t="s">
        <v>130</v>
      </c>
      <c r="E180" s="40"/>
      <c r="F180" s="230" t="s">
        <v>209</v>
      </c>
      <c r="G180" s="40"/>
      <c r="H180" s="40"/>
      <c r="I180" s="231"/>
      <c r="J180" s="40"/>
      <c r="K180" s="40"/>
      <c r="L180" s="44"/>
      <c r="M180" s="232"/>
      <c r="N180" s="233"/>
      <c r="O180" s="91"/>
      <c r="P180" s="91"/>
      <c r="Q180" s="91"/>
      <c r="R180" s="91"/>
      <c r="S180" s="91"/>
      <c r="T180" s="92"/>
      <c r="U180" s="38"/>
      <c r="V180" s="38"/>
      <c r="W180" s="38"/>
      <c r="X180" s="38"/>
      <c r="Y180" s="38"/>
      <c r="Z180" s="38"/>
      <c r="AA180" s="38"/>
      <c r="AB180" s="38"/>
      <c r="AC180" s="38"/>
      <c r="AD180" s="38"/>
      <c r="AE180" s="38"/>
      <c r="AT180" s="17" t="s">
        <v>130</v>
      </c>
      <c r="AU180" s="17" t="s">
        <v>84</v>
      </c>
    </row>
    <row r="181" spans="1:51" s="14" customFormat="1" ht="12">
      <c r="A181" s="14"/>
      <c r="B181" s="246"/>
      <c r="C181" s="247"/>
      <c r="D181" s="234" t="s">
        <v>134</v>
      </c>
      <c r="E181" s="248" t="s">
        <v>1</v>
      </c>
      <c r="F181" s="249" t="s">
        <v>210</v>
      </c>
      <c r="G181" s="247"/>
      <c r="H181" s="250">
        <v>5411.25</v>
      </c>
      <c r="I181" s="251"/>
      <c r="J181" s="247"/>
      <c r="K181" s="247"/>
      <c r="L181" s="252"/>
      <c r="M181" s="253"/>
      <c r="N181" s="254"/>
      <c r="O181" s="254"/>
      <c r="P181" s="254"/>
      <c r="Q181" s="254"/>
      <c r="R181" s="254"/>
      <c r="S181" s="254"/>
      <c r="T181" s="255"/>
      <c r="U181" s="14"/>
      <c r="V181" s="14"/>
      <c r="W181" s="14"/>
      <c r="X181" s="14"/>
      <c r="Y181" s="14"/>
      <c r="Z181" s="14"/>
      <c r="AA181" s="14"/>
      <c r="AB181" s="14"/>
      <c r="AC181" s="14"/>
      <c r="AD181" s="14"/>
      <c r="AE181" s="14"/>
      <c r="AT181" s="256" t="s">
        <v>134</v>
      </c>
      <c r="AU181" s="256" t="s">
        <v>84</v>
      </c>
      <c r="AV181" s="14" t="s">
        <v>84</v>
      </c>
      <c r="AW181" s="14" t="s">
        <v>32</v>
      </c>
      <c r="AX181" s="14" t="s">
        <v>82</v>
      </c>
      <c r="AY181" s="256" t="s">
        <v>122</v>
      </c>
    </row>
    <row r="182" spans="1:65" s="2" customFormat="1" ht="21.75" customHeight="1">
      <c r="A182" s="38"/>
      <c r="B182" s="39"/>
      <c r="C182" s="215" t="s">
        <v>211</v>
      </c>
      <c r="D182" s="215" t="s">
        <v>124</v>
      </c>
      <c r="E182" s="216" t="s">
        <v>212</v>
      </c>
      <c r="F182" s="217" t="s">
        <v>213</v>
      </c>
      <c r="G182" s="218" t="s">
        <v>127</v>
      </c>
      <c r="H182" s="219">
        <v>2257.3</v>
      </c>
      <c r="I182" s="220"/>
      <c r="J182" s="221">
        <f>ROUND(I182*H182,2)</f>
        <v>0</v>
      </c>
      <c r="K182" s="222"/>
      <c r="L182" s="44"/>
      <c r="M182" s="223" t="s">
        <v>1</v>
      </c>
      <c r="N182" s="224" t="s">
        <v>41</v>
      </c>
      <c r="O182" s="91"/>
      <c r="P182" s="225">
        <f>O182*H182</f>
        <v>0</v>
      </c>
      <c r="Q182" s="225">
        <v>0</v>
      </c>
      <c r="R182" s="225">
        <f>Q182*H182</f>
        <v>0</v>
      </c>
      <c r="S182" s="225">
        <v>0</v>
      </c>
      <c r="T182" s="226">
        <f>S182*H182</f>
        <v>0</v>
      </c>
      <c r="U182" s="38"/>
      <c r="V182" s="38"/>
      <c r="W182" s="38"/>
      <c r="X182" s="38"/>
      <c r="Y182" s="38"/>
      <c r="Z182" s="38"/>
      <c r="AA182" s="38"/>
      <c r="AB182" s="38"/>
      <c r="AC182" s="38"/>
      <c r="AD182" s="38"/>
      <c r="AE182" s="38"/>
      <c r="AR182" s="227" t="s">
        <v>128</v>
      </c>
      <c r="AT182" s="227" t="s">
        <v>124</v>
      </c>
      <c r="AU182" s="227" t="s">
        <v>84</v>
      </c>
      <c r="AY182" s="17" t="s">
        <v>122</v>
      </c>
      <c r="BE182" s="228">
        <f>IF(N182="základní",J182,0)</f>
        <v>0</v>
      </c>
      <c r="BF182" s="228">
        <f>IF(N182="snížená",J182,0)</f>
        <v>0</v>
      </c>
      <c r="BG182" s="228">
        <f>IF(N182="zákl. přenesená",J182,0)</f>
        <v>0</v>
      </c>
      <c r="BH182" s="228">
        <f>IF(N182="sníž. přenesená",J182,0)</f>
        <v>0</v>
      </c>
      <c r="BI182" s="228">
        <f>IF(N182="nulová",J182,0)</f>
        <v>0</v>
      </c>
      <c r="BJ182" s="17" t="s">
        <v>82</v>
      </c>
      <c r="BK182" s="228">
        <f>ROUND(I182*H182,2)</f>
        <v>0</v>
      </c>
      <c r="BL182" s="17" t="s">
        <v>128</v>
      </c>
      <c r="BM182" s="227" t="s">
        <v>214</v>
      </c>
    </row>
    <row r="183" spans="1:47" s="2" customFormat="1" ht="12">
      <c r="A183" s="38"/>
      <c r="B183" s="39"/>
      <c r="C183" s="40"/>
      <c r="D183" s="229" t="s">
        <v>130</v>
      </c>
      <c r="E183" s="40"/>
      <c r="F183" s="230" t="s">
        <v>215</v>
      </c>
      <c r="G183" s="40"/>
      <c r="H183" s="40"/>
      <c r="I183" s="231"/>
      <c r="J183" s="40"/>
      <c r="K183" s="40"/>
      <c r="L183" s="44"/>
      <c r="M183" s="232"/>
      <c r="N183" s="233"/>
      <c r="O183" s="91"/>
      <c r="P183" s="91"/>
      <c r="Q183" s="91"/>
      <c r="R183" s="91"/>
      <c r="S183" s="91"/>
      <c r="T183" s="92"/>
      <c r="U183" s="38"/>
      <c r="V183" s="38"/>
      <c r="W183" s="38"/>
      <c r="X183" s="38"/>
      <c r="Y183" s="38"/>
      <c r="Z183" s="38"/>
      <c r="AA183" s="38"/>
      <c r="AB183" s="38"/>
      <c r="AC183" s="38"/>
      <c r="AD183" s="38"/>
      <c r="AE183" s="38"/>
      <c r="AT183" s="17" t="s">
        <v>130</v>
      </c>
      <c r="AU183" s="17" t="s">
        <v>84</v>
      </c>
    </row>
    <row r="184" spans="1:47" s="2" customFormat="1" ht="12">
      <c r="A184" s="38"/>
      <c r="B184" s="39"/>
      <c r="C184" s="40"/>
      <c r="D184" s="234" t="s">
        <v>132</v>
      </c>
      <c r="E184" s="40"/>
      <c r="F184" s="235" t="s">
        <v>158</v>
      </c>
      <c r="G184" s="40"/>
      <c r="H184" s="40"/>
      <c r="I184" s="231"/>
      <c r="J184" s="40"/>
      <c r="K184" s="40"/>
      <c r="L184" s="44"/>
      <c r="M184" s="232"/>
      <c r="N184" s="233"/>
      <c r="O184" s="91"/>
      <c r="P184" s="91"/>
      <c r="Q184" s="91"/>
      <c r="R184" s="91"/>
      <c r="S184" s="91"/>
      <c r="T184" s="92"/>
      <c r="U184" s="38"/>
      <c r="V184" s="38"/>
      <c r="W184" s="38"/>
      <c r="X184" s="38"/>
      <c r="Y184" s="38"/>
      <c r="Z184" s="38"/>
      <c r="AA184" s="38"/>
      <c r="AB184" s="38"/>
      <c r="AC184" s="38"/>
      <c r="AD184" s="38"/>
      <c r="AE184" s="38"/>
      <c r="AT184" s="17" t="s">
        <v>132</v>
      </c>
      <c r="AU184" s="17" t="s">
        <v>84</v>
      </c>
    </row>
    <row r="185" spans="1:51" s="14" customFormat="1" ht="12">
      <c r="A185" s="14"/>
      <c r="B185" s="246"/>
      <c r="C185" s="247"/>
      <c r="D185" s="234" t="s">
        <v>134</v>
      </c>
      <c r="E185" s="248" t="s">
        <v>1</v>
      </c>
      <c r="F185" s="249" t="s">
        <v>136</v>
      </c>
      <c r="G185" s="247"/>
      <c r="H185" s="250">
        <v>2257.3</v>
      </c>
      <c r="I185" s="251"/>
      <c r="J185" s="247"/>
      <c r="K185" s="247"/>
      <c r="L185" s="252"/>
      <c r="M185" s="253"/>
      <c r="N185" s="254"/>
      <c r="O185" s="254"/>
      <c r="P185" s="254"/>
      <c r="Q185" s="254"/>
      <c r="R185" s="254"/>
      <c r="S185" s="254"/>
      <c r="T185" s="255"/>
      <c r="U185" s="14"/>
      <c r="V185" s="14"/>
      <c r="W185" s="14"/>
      <c r="X185" s="14"/>
      <c r="Y185" s="14"/>
      <c r="Z185" s="14"/>
      <c r="AA185" s="14"/>
      <c r="AB185" s="14"/>
      <c r="AC185" s="14"/>
      <c r="AD185" s="14"/>
      <c r="AE185" s="14"/>
      <c r="AT185" s="256" t="s">
        <v>134</v>
      </c>
      <c r="AU185" s="256" t="s">
        <v>84</v>
      </c>
      <c r="AV185" s="14" t="s">
        <v>84</v>
      </c>
      <c r="AW185" s="14" t="s">
        <v>32</v>
      </c>
      <c r="AX185" s="14" t="s">
        <v>82</v>
      </c>
      <c r="AY185" s="256" t="s">
        <v>122</v>
      </c>
    </row>
    <row r="186" spans="1:65" s="2" customFormat="1" ht="16.5" customHeight="1">
      <c r="A186" s="38"/>
      <c r="B186" s="39"/>
      <c r="C186" s="215" t="s">
        <v>216</v>
      </c>
      <c r="D186" s="215" t="s">
        <v>124</v>
      </c>
      <c r="E186" s="216" t="s">
        <v>217</v>
      </c>
      <c r="F186" s="217" t="s">
        <v>218</v>
      </c>
      <c r="G186" s="218" t="s">
        <v>127</v>
      </c>
      <c r="H186" s="219">
        <v>22573</v>
      </c>
      <c r="I186" s="220"/>
      <c r="J186" s="221">
        <f>ROUND(I186*H186,2)</f>
        <v>0</v>
      </c>
      <c r="K186" s="222"/>
      <c r="L186" s="44"/>
      <c r="M186" s="223" t="s">
        <v>1</v>
      </c>
      <c r="N186" s="224" t="s">
        <v>41</v>
      </c>
      <c r="O186" s="91"/>
      <c r="P186" s="225">
        <f>O186*H186</f>
        <v>0</v>
      </c>
      <c r="Q186" s="225">
        <v>0</v>
      </c>
      <c r="R186" s="225">
        <f>Q186*H186</f>
        <v>0</v>
      </c>
      <c r="S186" s="225">
        <v>0</v>
      </c>
      <c r="T186" s="226">
        <f>S186*H186</f>
        <v>0</v>
      </c>
      <c r="U186" s="38"/>
      <c r="V186" s="38"/>
      <c r="W186" s="38"/>
      <c r="X186" s="38"/>
      <c r="Y186" s="38"/>
      <c r="Z186" s="38"/>
      <c r="AA186" s="38"/>
      <c r="AB186" s="38"/>
      <c r="AC186" s="38"/>
      <c r="AD186" s="38"/>
      <c r="AE186" s="38"/>
      <c r="AR186" s="227" t="s">
        <v>128</v>
      </c>
      <c r="AT186" s="227" t="s">
        <v>124</v>
      </c>
      <c r="AU186" s="227" t="s">
        <v>84</v>
      </c>
      <c r="AY186" s="17" t="s">
        <v>122</v>
      </c>
      <c r="BE186" s="228">
        <f>IF(N186="základní",J186,0)</f>
        <v>0</v>
      </c>
      <c r="BF186" s="228">
        <f>IF(N186="snížená",J186,0)</f>
        <v>0</v>
      </c>
      <c r="BG186" s="228">
        <f>IF(N186="zákl. přenesená",J186,0)</f>
        <v>0</v>
      </c>
      <c r="BH186" s="228">
        <f>IF(N186="sníž. přenesená",J186,0)</f>
        <v>0</v>
      </c>
      <c r="BI186" s="228">
        <f>IF(N186="nulová",J186,0)</f>
        <v>0</v>
      </c>
      <c r="BJ186" s="17" t="s">
        <v>82</v>
      </c>
      <c r="BK186" s="228">
        <f>ROUND(I186*H186,2)</f>
        <v>0</v>
      </c>
      <c r="BL186" s="17" t="s">
        <v>128</v>
      </c>
      <c r="BM186" s="227" t="s">
        <v>219</v>
      </c>
    </row>
    <row r="187" spans="1:47" s="2" customFormat="1" ht="12">
      <c r="A187" s="38"/>
      <c r="B187" s="39"/>
      <c r="C187" s="40"/>
      <c r="D187" s="229" t="s">
        <v>130</v>
      </c>
      <c r="E187" s="40"/>
      <c r="F187" s="230" t="s">
        <v>220</v>
      </c>
      <c r="G187" s="40"/>
      <c r="H187" s="40"/>
      <c r="I187" s="231"/>
      <c r="J187" s="40"/>
      <c r="K187" s="40"/>
      <c r="L187" s="44"/>
      <c r="M187" s="232"/>
      <c r="N187" s="233"/>
      <c r="O187" s="91"/>
      <c r="P187" s="91"/>
      <c r="Q187" s="91"/>
      <c r="R187" s="91"/>
      <c r="S187" s="91"/>
      <c r="T187" s="92"/>
      <c r="U187" s="38"/>
      <c r="V187" s="38"/>
      <c r="W187" s="38"/>
      <c r="X187" s="38"/>
      <c r="Y187" s="38"/>
      <c r="Z187" s="38"/>
      <c r="AA187" s="38"/>
      <c r="AB187" s="38"/>
      <c r="AC187" s="38"/>
      <c r="AD187" s="38"/>
      <c r="AE187" s="38"/>
      <c r="AT187" s="17" t="s">
        <v>130</v>
      </c>
      <c r="AU187" s="17" t="s">
        <v>84</v>
      </c>
    </row>
    <row r="188" spans="1:65" s="2" customFormat="1" ht="16.5" customHeight="1">
      <c r="A188" s="38"/>
      <c r="B188" s="39"/>
      <c r="C188" s="215" t="s">
        <v>8</v>
      </c>
      <c r="D188" s="215" t="s">
        <v>124</v>
      </c>
      <c r="E188" s="216" t="s">
        <v>221</v>
      </c>
      <c r="F188" s="217" t="s">
        <v>222</v>
      </c>
      <c r="G188" s="218" t="s">
        <v>127</v>
      </c>
      <c r="H188" s="219">
        <v>23098.84</v>
      </c>
      <c r="I188" s="220"/>
      <c r="J188" s="221">
        <f>ROUND(I188*H188,2)</f>
        <v>0</v>
      </c>
      <c r="K188" s="222"/>
      <c r="L188" s="44"/>
      <c r="M188" s="223" t="s">
        <v>1</v>
      </c>
      <c r="N188" s="224" t="s">
        <v>41</v>
      </c>
      <c r="O188" s="91"/>
      <c r="P188" s="225">
        <f>O188*H188</f>
        <v>0</v>
      </c>
      <c r="Q188" s="225">
        <v>0</v>
      </c>
      <c r="R188" s="225">
        <f>Q188*H188</f>
        <v>0</v>
      </c>
      <c r="S188" s="225">
        <v>0</v>
      </c>
      <c r="T188" s="226">
        <f>S188*H188</f>
        <v>0</v>
      </c>
      <c r="U188" s="38"/>
      <c r="V188" s="38"/>
      <c r="W188" s="38"/>
      <c r="X188" s="38"/>
      <c r="Y188" s="38"/>
      <c r="Z188" s="38"/>
      <c r="AA188" s="38"/>
      <c r="AB188" s="38"/>
      <c r="AC188" s="38"/>
      <c r="AD188" s="38"/>
      <c r="AE188" s="38"/>
      <c r="AR188" s="227" t="s">
        <v>128</v>
      </c>
      <c r="AT188" s="227" t="s">
        <v>124</v>
      </c>
      <c r="AU188" s="227" t="s">
        <v>84</v>
      </c>
      <c r="AY188" s="17" t="s">
        <v>122</v>
      </c>
      <c r="BE188" s="228">
        <f>IF(N188="základní",J188,0)</f>
        <v>0</v>
      </c>
      <c r="BF188" s="228">
        <f>IF(N188="snížená",J188,0)</f>
        <v>0</v>
      </c>
      <c r="BG188" s="228">
        <f>IF(N188="zákl. přenesená",J188,0)</f>
        <v>0</v>
      </c>
      <c r="BH188" s="228">
        <f>IF(N188="sníž. přenesená",J188,0)</f>
        <v>0</v>
      </c>
      <c r="BI188" s="228">
        <f>IF(N188="nulová",J188,0)</f>
        <v>0</v>
      </c>
      <c r="BJ188" s="17" t="s">
        <v>82</v>
      </c>
      <c r="BK188" s="228">
        <f>ROUND(I188*H188,2)</f>
        <v>0</v>
      </c>
      <c r="BL188" s="17" t="s">
        <v>128</v>
      </c>
      <c r="BM188" s="227" t="s">
        <v>223</v>
      </c>
    </row>
    <row r="189" spans="1:47" s="2" customFormat="1" ht="12">
      <c r="A189" s="38"/>
      <c r="B189" s="39"/>
      <c r="C189" s="40"/>
      <c r="D189" s="229" t="s">
        <v>130</v>
      </c>
      <c r="E189" s="40"/>
      <c r="F189" s="230" t="s">
        <v>224</v>
      </c>
      <c r="G189" s="40"/>
      <c r="H189" s="40"/>
      <c r="I189" s="231"/>
      <c r="J189" s="40"/>
      <c r="K189" s="40"/>
      <c r="L189" s="44"/>
      <c r="M189" s="232"/>
      <c r="N189" s="233"/>
      <c r="O189" s="91"/>
      <c r="P189" s="91"/>
      <c r="Q189" s="91"/>
      <c r="R189" s="91"/>
      <c r="S189" s="91"/>
      <c r="T189" s="92"/>
      <c r="U189" s="38"/>
      <c r="V189" s="38"/>
      <c r="W189" s="38"/>
      <c r="X189" s="38"/>
      <c r="Y189" s="38"/>
      <c r="Z189" s="38"/>
      <c r="AA189" s="38"/>
      <c r="AB189" s="38"/>
      <c r="AC189" s="38"/>
      <c r="AD189" s="38"/>
      <c r="AE189" s="38"/>
      <c r="AT189" s="17" t="s">
        <v>130</v>
      </c>
      <c r="AU189" s="17" t="s">
        <v>84</v>
      </c>
    </row>
    <row r="190" spans="1:51" s="14" customFormat="1" ht="12">
      <c r="A190" s="14"/>
      <c r="B190" s="246"/>
      <c r="C190" s="247"/>
      <c r="D190" s="234" t="s">
        <v>134</v>
      </c>
      <c r="E190" s="248" t="s">
        <v>1</v>
      </c>
      <c r="F190" s="249" t="s">
        <v>225</v>
      </c>
      <c r="G190" s="247"/>
      <c r="H190" s="250">
        <v>23098.84</v>
      </c>
      <c r="I190" s="251"/>
      <c r="J190" s="247"/>
      <c r="K190" s="247"/>
      <c r="L190" s="252"/>
      <c r="M190" s="253"/>
      <c r="N190" s="254"/>
      <c r="O190" s="254"/>
      <c r="P190" s="254"/>
      <c r="Q190" s="254"/>
      <c r="R190" s="254"/>
      <c r="S190" s="254"/>
      <c r="T190" s="255"/>
      <c r="U190" s="14"/>
      <c r="V190" s="14"/>
      <c r="W190" s="14"/>
      <c r="X190" s="14"/>
      <c r="Y190" s="14"/>
      <c r="Z190" s="14"/>
      <c r="AA190" s="14"/>
      <c r="AB190" s="14"/>
      <c r="AC190" s="14"/>
      <c r="AD190" s="14"/>
      <c r="AE190" s="14"/>
      <c r="AT190" s="256" t="s">
        <v>134</v>
      </c>
      <c r="AU190" s="256" t="s">
        <v>84</v>
      </c>
      <c r="AV190" s="14" t="s">
        <v>84</v>
      </c>
      <c r="AW190" s="14" t="s">
        <v>32</v>
      </c>
      <c r="AX190" s="14" t="s">
        <v>82</v>
      </c>
      <c r="AY190" s="256" t="s">
        <v>122</v>
      </c>
    </row>
    <row r="191" spans="1:65" s="2" customFormat="1" ht="16.5" customHeight="1">
      <c r="A191" s="38"/>
      <c r="B191" s="39"/>
      <c r="C191" s="215" t="s">
        <v>226</v>
      </c>
      <c r="D191" s="215" t="s">
        <v>124</v>
      </c>
      <c r="E191" s="216" t="s">
        <v>227</v>
      </c>
      <c r="F191" s="217" t="s">
        <v>228</v>
      </c>
      <c r="G191" s="218" t="s">
        <v>127</v>
      </c>
      <c r="H191" s="219">
        <v>4000</v>
      </c>
      <c r="I191" s="220"/>
      <c r="J191" s="221">
        <f>ROUND(I191*H191,2)</f>
        <v>0</v>
      </c>
      <c r="K191" s="222"/>
      <c r="L191" s="44"/>
      <c r="M191" s="223" t="s">
        <v>1</v>
      </c>
      <c r="N191" s="224" t="s">
        <v>41</v>
      </c>
      <c r="O191" s="91"/>
      <c r="P191" s="225">
        <f>O191*H191</f>
        <v>0</v>
      </c>
      <c r="Q191" s="225">
        <v>0</v>
      </c>
      <c r="R191" s="225">
        <f>Q191*H191</f>
        <v>0</v>
      </c>
      <c r="S191" s="225">
        <v>0</v>
      </c>
      <c r="T191" s="226">
        <f>S191*H191</f>
        <v>0</v>
      </c>
      <c r="U191" s="38"/>
      <c r="V191" s="38"/>
      <c r="W191" s="38"/>
      <c r="X191" s="38"/>
      <c r="Y191" s="38"/>
      <c r="Z191" s="38"/>
      <c r="AA191" s="38"/>
      <c r="AB191" s="38"/>
      <c r="AC191" s="38"/>
      <c r="AD191" s="38"/>
      <c r="AE191" s="38"/>
      <c r="AR191" s="227" t="s">
        <v>128</v>
      </c>
      <c r="AT191" s="227" t="s">
        <v>124</v>
      </c>
      <c r="AU191" s="227" t="s">
        <v>84</v>
      </c>
      <c r="AY191" s="17" t="s">
        <v>122</v>
      </c>
      <c r="BE191" s="228">
        <f>IF(N191="základní",J191,0)</f>
        <v>0</v>
      </c>
      <c r="BF191" s="228">
        <f>IF(N191="snížená",J191,0)</f>
        <v>0</v>
      </c>
      <c r="BG191" s="228">
        <f>IF(N191="zákl. přenesená",J191,0)</f>
        <v>0</v>
      </c>
      <c r="BH191" s="228">
        <f>IF(N191="sníž. přenesená",J191,0)</f>
        <v>0</v>
      </c>
      <c r="BI191" s="228">
        <f>IF(N191="nulová",J191,0)</f>
        <v>0</v>
      </c>
      <c r="BJ191" s="17" t="s">
        <v>82</v>
      </c>
      <c r="BK191" s="228">
        <f>ROUND(I191*H191,2)</f>
        <v>0</v>
      </c>
      <c r="BL191" s="17" t="s">
        <v>128</v>
      </c>
      <c r="BM191" s="227" t="s">
        <v>229</v>
      </c>
    </row>
    <row r="192" spans="1:47" s="2" customFormat="1" ht="12">
      <c r="A192" s="38"/>
      <c r="B192" s="39"/>
      <c r="C192" s="40"/>
      <c r="D192" s="229" t="s">
        <v>130</v>
      </c>
      <c r="E192" s="40"/>
      <c r="F192" s="230" t="s">
        <v>230</v>
      </c>
      <c r="G192" s="40"/>
      <c r="H192" s="40"/>
      <c r="I192" s="231"/>
      <c r="J192" s="40"/>
      <c r="K192" s="40"/>
      <c r="L192" s="44"/>
      <c r="M192" s="232"/>
      <c r="N192" s="233"/>
      <c r="O192" s="91"/>
      <c r="P192" s="91"/>
      <c r="Q192" s="91"/>
      <c r="R192" s="91"/>
      <c r="S192" s="91"/>
      <c r="T192" s="92"/>
      <c r="U192" s="38"/>
      <c r="V192" s="38"/>
      <c r="W192" s="38"/>
      <c r="X192" s="38"/>
      <c r="Y192" s="38"/>
      <c r="Z192" s="38"/>
      <c r="AA192" s="38"/>
      <c r="AB192" s="38"/>
      <c r="AC192" s="38"/>
      <c r="AD192" s="38"/>
      <c r="AE192" s="38"/>
      <c r="AT192" s="17" t="s">
        <v>130</v>
      </c>
      <c r="AU192" s="17" t="s">
        <v>84</v>
      </c>
    </row>
    <row r="193" spans="1:47" s="2" customFormat="1" ht="12">
      <c r="A193" s="38"/>
      <c r="B193" s="39"/>
      <c r="C193" s="40"/>
      <c r="D193" s="234" t="s">
        <v>132</v>
      </c>
      <c r="E193" s="40"/>
      <c r="F193" s="235" t="s">
        <v>231</v>
      </c>
      <c r="G193" s="40"/>
      <c r="H193" s="40"/>
      <c r="I193" s="231"/>
      <c r="J193" s="40"/>
      <c r="K193" s="40"/>
      <c r="L193" s="44"/>
      <c r="M193" s="232"/>
      <c r="N193" s="233"/>
      <c r="O193" s="91"/>
      <c r="P193" s="91"/>
      <c r="Q193" s="91"/>
      <c r="R193" s="91"/>
      <c r="S193" s="91"/>
      <c r="T193" s="92"/>
      <c r="U193" s="38"/>
      <c r="V193" s="38"/>
      <c r="W193" s="38"/>
      <c r="X193" s="38"/>
      <c r="Y193" s="38"/>
      <c r="Z193" s="38"/>
      <c r="AA193" s="38"/>
      <c r="AB193" s="38"/>
      <c r="AC193" s="38"/>
      <c r="AD193" s="38"/>
      <c r="AE193" s="38"/>
      <c r="AT193" s="17" t="s">
        <v>132</v>
      </c>
      <c r="AU193" s="17" t="s">
        <v>84</v>
      </c>
    </row>
    <row r="194" spans="1:51" s="13" customFormat="1" ht="12">
      <c r="A194" s="13"/>
      <c r="B194" s="236"/>
      <c r="C194" s="237"/>
      <c r="D194" s="234" t="s">
        <v>134</v>
      </c>
      <c r="E194" s="238" t="s">
        <v>1</v>
      </c>
      <c r="F194" s="239" t="s">
        <v>232</v>
      </c>
      <c r="G194" s="237"/>
      <c r="H194" s="238" t="s">
        <v>1</v>
      </c>
      <c r="I194" s="240"/>
      <c r="J194" s="237"/>
      <c r="K194" s="237"/>
      <c r="L194" s="241"/>
      <c r="M194" s="242"/>
      <c r="N194" s="243"/>
      <c r="O194" s="243"/>
      <c r="P194" s="243"/>
      <c r="Q194" s="243"/>
      <c r="R194" s="243"/>
      <c r="S194" s="243"/>
      <c r="T194" s="244"/>
      <c r="U194" s="13"/>
      <c r="V194" s="13"/>
      <c r="W194" s="13"/>
      <c r="X194" s="13"/>
      <c r="Y194" s="13"/>
      <c r="Z194" s="13"/>
      <c r="AA194" s="13"/>
      <c r="AB194" s="13"/>
      <c r="AC194" s="13"/>
      <c r="AD194" s="13"/>
      <c r="AE194" s="13"/>
      <c r="AT194" s="245" t="s">
        <v>134</v>
      </c>
      <c r="AU194" s="245" t="s">
        <v>84</v>
      </c>
      <c r="AV194" s="13" t="s">
        <v>82</v>
      </c>
      <c r="AW194" s="13" t="s">
        <v>32</v>
      </c>
      <c r="AX194" s="13" t="s">
        <v>76</v>
      </c>
      <c r="AY194" s="245" t="s">
        <v>122</v>
      </c>
    </row>
    <row r="195" spans="1:51" s="14" customFormat="1" ht="12">
      <c r="A195" s="14"/>
      <c r="B195" s="246"/>
      <c r="C195" s="247"/>
      <c r="D195" s="234" t="s">
        <v>134</v>
      </c>
      <c r="E195" s="248" t="s">
        <v>1</v>
      </c>
      <c r="F195" s="249" t="s">
        <v>138</v>
      </c>
      <c r="G195" s="247"/>
      <c r="H195" s="250">
        <v>4000</v>
      </c>
      <c r="I195" s="251"/>
      <c r="J195" s="247"/>
      <c r="K195" s="247"/>
      <c r="L195" s="252"/>
      <c r="M195" s="253"/>
      <c r="N195" s="254"/>
      <c r="O195" s="254"/>
      <c r="P195" s="254"/>
      <c r="Q195" s="254"/>
      <c r="R195" s="254"/>
      <c r="S195" s="254"/>
      <c r="T195" s="255"/>
      <c r="U195" s="14"/>
      <c r="V195" s="14"/>
      <c r="W195" s="14"/>
      <c r="X195" s="14"/>
      <c r="Y195" s="14"/>
      <c r="Z195" s="14"/>
      <c r="AA195" s="14"/>
      <c r="AB195" s="14"/>
      <c r="AC195" s="14"/>
      <c r="AD195" s="14"/>
      <c r="AE195" s="14"/>
      <c r="AT195" s="256" t="s">
        <v>134</v>
      </c>
      <c r="AU195" s="256" t="s">
        <v>84</v>
      </c>
      <c r="AV195" s="14" t="s">
        <v>84</v>
      </c>
      <c r="AW195" s="14" t="s">
        <v>32</v>
      </c>
      <c r="AX195" s="14" t="s">
        <v>82</v>
      </c>
      <c r="AY195" s="256" t="s">
        <v>122</v>
      </c>
    </row>
    <row r="196" spans="1:65" s="2" customFormat="1" ht="16.5" customHeight="1">
      <c r="A196" s="38"/>
      <c r="B196" s="39"/>
      <c r="C196" s="215" t="s">
        <v>233</v>
      </c>
      <c r="D196" s="215" t="s">
        <v>124</v>
      </c>
      <c r="E196" s="216" t="s">
        <v>234</v>
      </c>
      <c r="F196" s="217" t="s">
        <v>235</v>
      </c>
      <c r="G196" s="218" t="s">
        <v>127</v>
      </c>
      <c r="H196" s="219">
        <v>4000</v>
      </c>
      <c r="I196" s="220"/>
      <c r="J196" s="221">
        <f>ROUND(I196*H196,2)</f>
        <v>0</v>
      </c>
      <c r="K196" s="222"/>
      <c r="L196" s="44"/>
      <c r="M196" s="223" t="s">
        <v>1</v>
      </c>
      <c r="N196" s="224" t="s">
        <v>41</v>
      </c>
      <c r="O196" s="91"/>
      <c r="P196" s="225">
        <f>O196*H196</f>
        <v>0</v>
      </c>
      <c r="Q196" s="225">
        <v>0</v>
      </c>
      <c r="R196" s="225">
        <f>Q196*H196</f>
        <v>0</v>
      </c>
      <c r="S196" s="225">
        <v>0</v>
      </c>
      <c r="T196" s="226">
        <f>S196*H196</f>
        <v>0</v>
      </c>
      <c r="U196" s="38"/>
      <c r="V196" s="38"/>
      <c r="W196" s="38"/>
      <c r="X196" s="38"/>
      <c r="Y196" s="38"/>
      <c r="Z196" s="38"/>
      <c r="AA196" s="38"/>
      <c r="AB196" s="38"/>
      <c r="AC196" s="38"/>
      <c r="AD196" s="38"/>
      <c r="AE196" s="38"/>
      <c r="AR196" s="227" t="s">
        <v>128</v>
      </c>
      <c r="AT196" s="227" t="s">
        <v>124</v>
      </c>
      <c r="AU196" s="227" t="s">
        <v>84</v>
      </c>
      <c r="AY196" s="17" t="s">
        <v>122</v>
      </c>
      <c r="BE196" s="228">
        <f>IF(N196="základní",J196,0)</f>
        <v>0</v>
      </c>
      <c r="BF196" s="228">
        <f>IF(N196="snížená",J196,0)</f>
        <v>0</v>
      </c>
      <c r="BG196" s="228">
        <f>IF(N196="zákl. přenesená",J196,0)</f>
        <v>0</v>
      </c>
      <c r="BH196" s="228">
        <f>IF(N196="sníž. přenesená",J196,0)</f>
        <v>0</v>
      </c>
      <c r="BI196" s="228">
        <f>IF(N196="nulová",J196,0)</f>
        <v>0</v>
      </c>
      <c r="BJ196" s="17" t="s">
        <v>82</v>
      </c>
      <c r="BK196" s="228">
        <f>ROUND(I196*H196,2)</f>
        <v>0</v>
      </c>
      <c r="BL196" s="17" t="s">
        <v>128</v>
      </c>
      <c r="BM196" s="227" t="s">
        <v>236</v>
      </c>
    </row>
    <row r="197" spans="1:47" s="2" customFormat="1" ht="12">
      <c r="A197" s="38"/>
      <c r="B197" s="39"/>
      <c r="C197" s="40"/>
      <c r="D197" s="229" t="s">
        <v>130</v>
      </c>
      <c r="E197" s="40"/>
      <c r="F197" s="230" t="s">
        <v>237</v>
      </c>
      <c r="G197" s="40"/>
      <c r="H197" s="40"/>
      <c r="I197" s="231"/>
      <c r="J197" s="40"/>
      <c r="K197" s="40"/>
      <c r="L197" s="44"/>
      <c r="M197" s="232"/>
      <c r="N197" s="233"/>
      <c r="O197" s="91"/>
      <c r="P197" s="91"/>
      <c r="Q197" s="91"/>
      <c r="R197" s="91"/>
      <c r="S197" s="91"/>
      <c r="T197" s="92"/>
      <c r="U197" s="38"/>
      <c r="V197" s="38"/>
      <c r="W197" s="38"/>
      <c r="X197" s="38"/>
      <c r="Y197" s="38"/>
      <c r="Z197" s="38"/>
      <c r="AA197" s="38"/>
      <c r="AB197" s="38"/>
      <c r="AC197" s="38"/>
      <c r="AD197" s="38"/>
      <c r="AE197" s="38"/>
      <c r="AT197" s="17" t="s">
        <v>130</v>
      </c>
      <c r="AU197" s="17" t="s">
        <v>84</v>
      </c>
    </row>
    <row r="198" spans="1:47" s="2" customFormat="1" ht="12">
      <c r="A198" s="38"/>
      <c r="B198" s="39"/>
      <c r="C198" s="40"/>
      <c r="D198" s="234" t="s">
        <v>132</v>
      </c>
      <c r="E198" s="40"/>
      <c r="F198" s="235" t="s">
        <v>231</v>
      </c>
      <c r="G198" s="40"/>
      <c r="H198" s="40"/>
      <c r="I198" s="231"/>
      <c r="J198" s="40"/>
      <c r="K198" s="40"/>
      <c r="L198" s="44"/>
      <c r="M198" s="232"/>
      <c r="N198" s="233"/>
      <c r="O198" s="91"/>
      <c r="P198" s="91"/>
      <c r="Q198" s="91"/>
      <c r="R198" s="91"/>
      <c r="S198" s="91"/>
      <c r="T198" s="92"/>
      <c r="U198" s="38"/>
      <c r="V198" s="38"/>
      <c r="W198" s="38"/>
      <c r="X198" s="38"/>
      <c r="Y198" s="38"/>
      <c r="Z198" s="38"/>
      <c r="AA198" s="38"/>
      <c r="AB198" s="38"/>
      <c r="AC198" s="38"/>
      <c r="AD198" s="38"/>
      <c r="AE198" s="38"/>
      <c r="AT198" s="17" t="s">
        <v>132</v>
      </c>
      <c r="AU198" s="17" t="s">
        <v>84</v>
      </c>
    </row>
    <row r="199" spans="1:65" s="2" customFormat="1" ht="21.75" customHeight="1">
      <c r="A199" s="38"/>
      <c r="B199" s="39"/>
      <c r="C199" s="215" t="s">
        <v>238</v>
      </c>
      <c r="D199" s="215" t="s">
        <v>124</v>
      </c>
      <c r="E199" s="216" t="s">
        <v>239</v>
      </c>
      <c r="F199" s="217" t="s">
        <v>240</v>
      </c>
      <c r="G199" s="218" t="s">
        <v>127</v>
      </c>
      <c r="H199" s="219">
        <v>4000</v>
      </c>
      <c r="I199" s="220"/>
      <c r="J199" s="221">
        <f>ROUND(I199*H199,2)</f>
        <v>0</v>
      </c>
      <c r="K199" s="222"/>
      <c r="L199" s="44"/>
      <c r="M199" s="223" t="s">
        <v>1</v>
      </c>
      <c r="N199" s="224" t="s">
        <v>41</v>
      </c>
      <c r="O199" s="91"/>
      <c r="P199" s="225">
        <f>O199*H199</f>
        <v>0</v>
      </c>
      <c r="Q199" s="225">
        <v>0</v>
      </c>
      <c r="R199" s="225">
        <f>Q199*H199</f>
        <v>0</v>
      </c>
      <c r="S199" s="225">
        <v>0</v>
      </c>
      <c r="T199" s="226">
        <f>S199*H199</f>
        <v>0</v>
      </c>
      <c r="U199" s="38"/>
      <c r="V199" s="38"/>
      <c r="W199" s="38"/>
      <c r="X199" s="38"/>
      <c r="Y199" s="38"/>
      <c r="Z199" s="38"/>
      <c r="AA199" s="38"/>
      <c r="AB199" s="38"/>
      <c r="AC199" s="38"/>
      <c r="AD199" s="38"/>
      <c r="AE199" s="38"/>
      <c r="AR199" s="227" t="s">
        <v>128</v>
      </c>
      <c r="AT199" s="227" t="s">
        <v>124</v>
      </c>
      <c r="AU199" s="227" t="s">
        <v>84</v>
      </c>
      <c r="AY199" s="17" t="s">
        <v>122</v>
      </c>
      <c r="BE199" s="228">
        <f>IF(N199="základní",J199,0)</f>
        <v>0</v>
      </c>
      <c r="BF199" s="228">
        <f>IF(N199="snížená",J199,0)</f>
        <v>0</v>
      </c>
      <c r="BG199" s="228">
        <f>IF(N199="zákl. přenesená",J199,0)</f>
        <v>0</v>
      </c>
      <c r="BH199" s="228">
        <f>IF(N199="sníž. přenesená",J199,0)</f>
        <v>0</v>
      </c>
      <c r="BI199" s="228">
        <f>IF(N199="nulová",J199,0)</f>
        <v>0</v>
      </c>
      <c r="BJ199" s="17" t="s">
        <v>82</v>
      </c>
      <c r="BK199" s="228">
        <f>ROUND(I199*H199,2)</f>
        <v>0</v>
      </c>
      <c r="BL199" s="17" t="s">
        <v>128</v>
      </c>
      <c r="BM199" s="227" t="s">
        <v>241</v>
      </c>
    </row>
    <row r="200" spans="1:47" s="2" customFormat="1" ht="12">
      <c r="A200" s="38"/>
      <c r="B200" s="39"/>
      <c r="C200" s="40"/>
      <c r="D200" s="229" t="s">
        <v>130</v>
      </c>
      <c r="E200" s="40"/>
      <c r="F200" s="230" t="s">
        <v>242</v>
      </c>
      <c r="G200" s="40"/>
      <c r="H200" s="40"/>
      <c r="I200" s="231"/>
      <c r="J200" s="40"/>
      <c r="K200" s="40"/>
      <c r="L200" s="44"/>
      <c r="M200" s="232"/>
      <c r="N200" s="233"/>
      <c r="O200" s="91"/>
      <c r="P200" s="91"/>
      <c r="Q200" s="91"/>
      <c r="R200" s="91"/>
      <c r="S200" s="91"/>
      <c r="T200" s="92"/>
      <c r="U200" s="38"/>
      <c r="V200" s="38"/>
      <c r="W200" s="38"/>
      <c r="X200" s="38"/>
      <c r="Y200" s="38"/>
      <c r="Z200" s="38"/>
      <c r="AA200" s="38"/>
      <c r="AB200" s="38"/>
      <c r="AC200" s="38"/>
      <c r="AD200" s="38"/>
      <c r="AE200" s="38"/>
      <c r="AT200" s="17" t="s">
        <v>130</v>
      </c>
      <c r="AU200" s="17" t="s">
        <v>84</v>
      </c>
    </row>
    <row r="201" spans="1:47" s="2" customFormat="1" ht="12">
      <c r="A201" s="38"/>
      <c r="B201" s="39"/>
      <c r="C201" s="40"/>
      <c r="D201" s="234" t="s">
        <v>132</v>
      </c>
      <c r="E201" s="40"/>
      <c r="F201" s="235" t="s">
        <v>231</v>
      </c>
      <c r="G201" s="40"/>
      <c r="H201" s="40"/>
      <c r="I201" s="231"/>
      <c r="J201" s="40"/>
      <c r="K201" s="40"/>
      <c r="L201" s="44"/>
      <c r="M201" s="232"/>
      <c r="N201" s="233"/>
      <c r="O201" s="91"/>
      <c r="P201" s="91"/>
      <c r="Q201" s="91"/>
      <c r="R201" s="91"/>
      <c r="S201" s="91"/>
      <c r="T201" s="92"/>
      <c r="U201" s="38"/>
      <c r="V201" s="38"/>
      <c r="W201" s="38"/>
      <c r="X201" s="38"/>
      <c r="Y201" s="38"/>
      <c r="Z201" s="38"/>
      <c r="AA201" s="38"/>
      <c r="AB201" s="38"/>
      <c r="AC201" s="38"/>
      <c r="AD201" s="38"/>
      <c r="AE201" s="38"/>
      <c r="AT201" s="17" t="s">
        <v>132</v>
      </c>
      <c r="AU201" s="17" t="s">
        <v>84</v>
      </c>
    </row>
    <row r="202" spans="1:51" s="14" customFormat="1" ht="12">
      <c r="A202" s="14"/>
      <c r="B202" s="246"/>
      <c r="C202" s="247"/>
      <c r="D202" s="234" t="s">
        <v>134</v>
      </c>
      <c r="E202" s="248" t="s">
        <v>1</v>
      </c>
      <c r="F202" s="249" t="s">
        <v>138</v>
      </c>
      <c r="G202" s="247"/>
      <c r="H202" s="250">
        <v>4000</v>
      </c>
      <c r="I202" s="251"/>
      <c r="J202" s="247"/>
      <c r="K202" s="247"/>
      <c r="L202" s="252"/>
      <c r="M202" s="253"/>
      <c r="N202" s="254"/>
      <c r="O202" s="254"/>
      <c r="P202" s="254"/>
      <c r="Q202" s="254"/>
      <c r="R202" s="254"/>
      <c r="S202" s="254"/>
      <c r="T202" s="255"/>
      <c r="U202" s="14"/>
      <c r="V202" s="14"/>
      <c r="W202" s="14"/>
      <c r="X202" s="14"/>
      <c r="Y202" s="14"/>
      <c r="Z202" s="14"/>
      <c r="AA202" s="14"/>
      <c r="AB202" s="14"/>
      <c r="AC202" s="14"/>
      <c r="AD202" s="14"/>
      <c r="AE202" s="14"/>
      <c r="AT202" s="256" t="s">
        <v>134</v>
      </c>
      <c r="AU202" s="256" t="s">
        <v>84</v>
      </c>
      <c r="AV202" s="14" t="s">
        <v>84</v>
      </c>
      <c r="AW202" s="14" t="s">
        <v>32</v>
      </c>
      <c r="AX202" s="14" t="s">
        <v>82</v>
      </c>
      <c r="AY202" s="256" t="s">
        <v>122</v>
      </c>
    </row>
    <row r="203" spans="1:65" s="2" customFormat="1" ht="21.75" customHeight="1">
      <c r="A203" s="38"/>
      <c r="B203" s="39"/>
      <c r="C203" s="215" t="s">
        <v>243</v>
      </c>
      <c r="D203" s="215" t="s">
        <v>124</v>
      </c>
      <c r="E203" s="216" t="s">
        <v>244</v>
      </c>
      <c r="F203" s="217" t="s">
        <v>245</v>
      </c>
      <c r="G203" s="218" t="s">
        <v>127</v>
      </c>
      <c r="H203" s="219">
        <v>22573</v>
      </c>
      <c r="I203" s="220"/>
      <c r="J203" s="221">
        <f>ROUND(I203*H203,2)</f>
        <v>0</v>
      </c>
      <c r="K203" s="222"/>
      <c r="L203" s="44"/>
      <c r="M203" s="223" t="s">
        <v>1</v>
      </c>
      <c r="N203" s="224" t="s">
        <v>41</v>
      </c>
      <c r="O203" s="91"/>
      <c r="P203" s="225">
        <f>O203*H203</f>
        <v>0</v>
      </c>
      <c r="Q203" s="225">
        <v>0</v>
      </c>
      <c r="R203" s="225">
        <f>Q203*H203</f>
        <v>0</v>
      </c>
      <c r="S203" s="225">
        <v>0</v>
      </c>
      <c r="T203" s="226">
        <f>S203*H203</f>
        <v>0</v>
      </c>
      <c r="U203" s="38"/>
      <c r="V203" s="38"/>
      <c r="W203" s="38"/>
      <c r="X203" s="38"/>
      <c r="Y203" s="38"/>
      <c r="Z203" s="38"/>
      <c r="AA203" s="38"/>
      <c r="AB203" s="38"/>
      <c r="AC203" s="38"/>
      <c r="AD203" s="38"/>
      <c r="AE203" s="38"/>
      <c r="AR203" s="227" t="s">
        <v>128</v>
      </c>
      <c r="AT203" s="227" t="s">
        <v>124</v>
      </c>
      <c r="AU203" s="227" t="s">
        <v>84</v>
      </c>
      <c r="AY203" s="17" t="s">
        <v>122</v>
      </c>
      <c r="BE203" s="228">
        <f>IF(N203="základní",J203,0)</f>
        <v>0</v>
      </c>
      <c r="BF203" s="228">
        <f>IF(N203="snížená",J203,0)</f>
        <v>0</v>
      </c>
      <c r="BG203" s="228">
        <f>IF(N203="zákl. přenesená",J203,0)</f>
        <v>0</v>
      </c>
      <c r="BH203" s="228">
        <f>IF(N203="sníž. přenesená",J203,0)</f>
        <v>0</v>
      </c>
      <c r="BI203" s="228">
        <f>IF(N203="nulová",J203,0)</f>
        <v>0</v>
      </c>
      <c r="BJ203" s="17" t="s">
        <v>82</v>
      </c>
      <c r="BK203" s="228">
        <f>ROUND(I203*H203,2)</f>
        <v>0</v>
      </c>
      <c r="BL203" s="17" t="s">
        <v>128</v>
      </c>
      <c r="BM203" s="227" t="s">
        <v>246</v>
      </c>
    </row>
    <row r="204" spans="1:47" s="2" customFormat="1" ht="12">
      <c r="A204" s="38"/>
      <c r="B204" s="39"/>
      <c r="C204" s="40"/>
      <c r="D204" s="229" t="s">
        <v>130</v>
      </c>
      <c r="E204" s="40"/>
      <c r="F204" s="230" t="s">
        <v>247</v>
      </c>
      <c r="G204" s="40"/>
      <c r="H204" s="40"/>
      <c r="I204" s="231"/>
      <c r="J204" s="40"/>
      <c r="K204" s="40"/>
      <c r="L204" s="44"/>
      <c r="M204" s="232"/>
      <c r="N204" s="233"/>
      <c r="O204" s="91"/>
      <c r="P204" s="91"/>
      <c r="Q204" s="91"/>
      <c r="R204" s="91"/>
      <c r="S204" s="91"/>
      <c r="T204" s="92"/>
      <c r="U204" s="38"/>
      <c r="V204" s="38"/>
      <c r="W204" s="38"/>
      <c r="X204" s="38"/>
      <c r="Y204" s="38"/>
      <c r="Z204" s="38"/>
      <c r="AA204" s="38"/>
      <c r="AB204" s="38"/>
      <c r="AC204" s="38"/>
      <c r="AD204" s="38"/>
      <c r="AE204" s="38"/>
      <c r="AT204" s="17" t="s">
        <v>130</v>
      </c>
      <c r="AU204" s="17" t="s">
        <v>84</v>
      </c>
    </row>
    <row r="205" spans="1:65" s="2" customFormat="1" ht="16.5" customHeight="1">
      <c r="A205" s="38"/>
      <c r="B205" s="39"/>
      <c r="C205" s="215" t="s">
        <v>248</v>
      </c>
      <c r="D205" s="215" t="s">
        <v>124</v>
      </c>
      <c r="E205" s="216" t="s">
        <v>249</v>
      </c>
      <c r="F205" s="217" t="s">
        <v>250</v>
      </c>
      <c r="G205" s="218" t="s">
        <v>127</v>
      </c>
      <c r="H205" s="219">
        <v>4000</v>
      </c>
      <c r="I205" s="220"/>
      <c r="J205" s="221">
        <f>ROUND(I205*H205,2)</f>
        <v>0</v>
      </c>
      <c r="K205" s="222"/>
      <c r="L205" s="44"/>
      <c r="M205" s="223" t="s">
        <v>1</v>
      </c>
      <c r="N205" s="224" t="s">
        <v>41</v>
      </c>
      <c r="O205" s="91"/>
      <c r="P205" s="225">
        <f>O205*H205</f>
        <v>0</v>
      </c>
      <c r="Q205" s="225">
        <v>0</v>
      </c>
      <c r="R205" s="225">
        <f>Q205*H205</f>
        <v>0</v>
      </c>
      <c r="S205" s="225">
        <v>0</v>
      </c>
      <c r="T205" s="226">
        <f>S205*H205</f>
        <v>0</v>
      </c>
      <c r="U205" s="38"/>
      <c r="V205" s="38"/>
      <c r="W205" s="38"/>
      <c r="X205" s="38"/>
      <c r="Y205" s="38"/>
      <c r="Z205" s="38"/>
      <c r="AA205" s="38"/>
      <c r="AB205" s="38"/>
      <c r="AC205" s="38"/>
      <c r="AD205" s="38"/>
      <c r="AE205" s="38"/>
      <c r="AR205" s="227" t="s">
        <v>128</v>
      </c>
      <c r="AT205" s="227" t="s">
        <v>124</v>
      </c>
      <c r="AU205" s="227" t="s">
        <v>84</v>
      </c>
      <c r="AY205" s="17" t="s">
        <v>122</v>
      </c>
      <c r="BE205" s="228">
        <f>IF(N205="základní",J205,0)</f>
        <v>0</v>
      </c>
      <c r="BF205" s="228">
        <f>IF(N205="snížená",J205,0)</f>
        <v>0</v>
      </c>
      <c r="BG205" s="228">
        <f>IF(N205="zákl. přenesená",J205,0)</f>
        <v>0</v>
      </c>
      <c r="BH205" s="228">
        <f>IF(N205="sníž. přenesená",J205,0)</f>
        <v>0</v>
      </c>
      <c r="BI205" s="228">
        <f>IF(N205="nulová",J205,0)</f>
        <v>0</v>
      </c>
      <c r="BJ205" s="17" t="s">
        <v>82</v>
      </c>
      <c r="BK205" s="228">
        <f>ROUND(I205*H205,2)</f>
        <v>0</v>
      </c>
      <c r="BL205" s="17" t="s">
        <v>128</v>
      </c>
      <c r="BM205" s="227" t="s">
        <v>251</v>
      </c>
    </row>
    <row r="206" spans="1:47" s="2" customFormat="1" ht="12">
      <c r="A206" s="38"/>
      <c r="B206" s="39"/>
      <c r="C206" s="40"/>
      <c r="D206" s="229" t="s">
        <v>130</v>
      </c>
      <c r="E206" s="40"/>
      <c r="F206" s="230" t="s">
        <v>252</v>
      </c>
      <c r="G206" s="40"/>
      <c r="H206" s="40"/>
      <c r="I206" s="231"/>
      <c r="J206" s="40"/>
      <c r="K206" s="40"/>
      <c r="L206" s="44"/>
      <c r="M206" s="232"/>
      <c r="N206" s="233"/>
      <c r="O206" s="91"/>
      <c r="P206" s="91"/>
      <c r="Q206" s="91"/>
      <c r="R206" s="91"/>
      <c r="S206" s="91"/>
      <c r="T206" s="92"/>
      <c r="U206" s="38"/>
      <c r="V206" s="38"/>
      <c r="W206" s="38"/>
      <c r="X206" s="38"/>
      <c r="Y206" s="38"/>
      <c r="Z206" s="38"/>
      <c r="AA206" s="38"/>
      <c r="AB206" s="38"/>
      <c r="AC206" s="38"/>
      <c r="AD206" s="38"/>
      <c r="AE206" s="38"/>
      <c r="AT206" s="17" t="s">
        <v>130</v>
      </c>
      <c r="AU206" s="17" t="s">
        <v>84</v>
      </c>
    </row>
    <row r="207" spans="1:47" s="2" customFormat="1" ht="12">
      <c r="A207" s="38"/>
      <c r="B207" s="39"/>
      <c r="C207" s="40"/>
      <c r="D207" s="234" t="s">
        <v>132</v>
      </c>
      <c r="E207" s="40"/>
      <c r="F207" s="235" t="s">
        <v>253</v>
      </c>
      <c r="G207" s="40"/>
      <c r="H207" s="40"/>
      <c r="I207" s="231"/>
      <c r="J207" s="40"/>
      <c r="K207" s="40"/>
      <c r="L207" s="44"/>
      <c r="M207" s="232"/>
      <c r="N207" s="233"/>
      <c r="O207" s="91"/>
      <c r="P207" s="91"/>
      <c r="Q207" s="91"/>
      <c r="R207" s="91"/>
      <c r="S207" s="91"/>
      <c r="T207" s="92"/>
      <c r="U207" s="38"/>
      <c r="V207" s="38"/>
      <c r="W207" s="38"/>
      <c r="X207" s="38"/>
      <c r="Y207" s="38"/>
      <c r="Z207" s="38"/>
      <c r="AA207" s="38"/>
      <c r="AB207" s="38"/>
      <c r="AC207" s="38"/>
      <c r="AD207" s="38"/>
      <c r="AE207" s="38"/>
      <c r="AT207" s="17" t="s">
        <v>132</v>
      </c>
      <c r="AU207" s="17" t="s">
        <v>84</v>
      </c>
    </row>
    <row r="208" spans="1:51" s="14" customFormat="1" ht="12">
      <c r="A208" s="14"/>
      <c r="B208" s="246"/>
      <c r="C208" s="247"/>
      <c r="D208" s="234" t="s">
        <v>134</v>
      </c>
      <c r="E208" s="248" t="s">
        <v>1</v>
      </c>
      <c r="F208" s="249" t="s">
        <v>138</v>
      </c>
      <c r="G208" s="247"/>
      <c r="H208" s="250">
        <v>4000</v>
      </c>
      <c r="I208" s="251"/>
      <c r="J208" s="247"/>
      <c r="K208" s="247"/>
      <c r="L208" s="252"/>
      <c r="M208" s="253"/>
      <c r="N208" s="254"/>
      <c r="O208" s="254"/>
      <c r="P208" s="254"/>
      <c r="Q208" s="254"/>
      <c r="R208" s="254"/>
      <c r="S208" s="254"/>
      <c r="T208" s="255"/>
      <c r="U208" s="14"/>
      <c r="V208" s="14"/>
      <c r="W208" s="14"/>
      <c r="X208" s="14"/>
      <c r="Y208" s="14"/>
      <c r="Z208" s="14"/>
      <c r="AA208" s="14"/>
      <c r="AB208" s="14"/>
      <c r="AC208" s="14"/>
      <c r="AD208" s="14"/>
      <c r="AE208" s="14"/>
      <c r="AT208" s="256" t="s">
        <v>134</v>
      </c>
      <c r="AU208" s="256" t="s">
        <v>84</v>
      </c>
      <c r="AV208" s="14" t="s">
        <v>84</v>
      </c>
      <c r="AW208" s="14" t="s">
        <v>32</v>
      </c>
      <c r="AX208" s="14" t="s">
        <v>82</v>
      </c>
      <c r="AY208" s="256" t="s">
        <v>122</v>
      </c>
    </row>
    <row r="209" spans="1:65" s="2" customFormat="1" ht="16.5" customHeight="1">
      <c r="A209" s="38"/>
      <c r="B209" s="39"/>
      <c r="C209" s="215" t="s">
        <v>7</v>
      </c>
      <c r="D209" s="215" t="s">
        <v>124</v>
      </c>
      <c r="E209" s="216" t="s">
        <v>254</v>
      </c>
      <c r="F209" s="217" t="s">
        <v>255</v>
      </c>
      <c r="G209" s="218" t="s">
        <v>127</v>
      </c>
      <c r="H209" s="219">
        <v>23098.84</v>
      </c>
      <c r="I209" s="220"/>
      <c r="J209" s="221">
        <f>ROUND(I209*H209,2)</f>
        <v>0</v>
      </c>
      <c r="K209" s="222"/>
      <c r="L209" s="44"/>
      <c r="M209" s="223" t="s">
        <v>1</v>
      </c>
      <c r="N209" s="224" t="s">
        <v>41</v>
      </c>
      <c r="O209" s="91"/>
      <c r="P209" s="225">
        <f>O209*H209</f>
        <v>0</v>
      </c>
      <c r="Q209" s="225">
        <v>0</v>
      </c>
      <c r="R209" s="225">
        <f>Q209*H209</f>
        <v>0</v>
      </c>
      <c r="S209" s="225">
        <v>0</v>
      </c>
      <c r="T209" s="226">
        <f>S209*H209</f>
        <v>0</v>
      </c>
      <c r="U209" s="38"/>
      <c r="V209" s="38"/>
      <c r="W209" s="38"/>
      <c r="X209" s="38"/>
      <c r="Y209" s="38"/>
      <c r="Z209" s="38"/>
      <c r="AA209" s="38"/>
      <c r="AB209" s="38"/>
      <c r="AC209" s="38"/>
      <c r="AD209" s="38"/>
      <c r="AE209" s="38"/>
      <c r="AR209" s="227" t="s">
        <v>128</v>
      </c>
      <c r="AT209" s="227" t="s">
        <v>124</v>
      </c>
      <c r="AU209" s="227" t="s">
        <v>84</v>
      </c>
      <c r="AY209" s="17" t="s">
        <v>122</v>
      </c>
      <c r="BE209" s="228">
        <f>IF(N209="základní",J209,0)</f>
        <v>0</v>
      </c>
      <c r="BF209" s="228">
        <f>IF(N209="snížená",J209,0)</f>
        <v>0</v>
      </c>
      <c r="BG209" s="228">
        <f>IF(N209="zákl. přenesená",J209,0)</f>
        <v>0</v>
      </c>
      <c r="BH209" s="228">
        <f>IF(N209="sníž. přenesená",J209,0)</f>
        <v>0</v>
      </c>
      <c r="BI209" s="228">
        <f>IF(N209="nulová",J209,0)</f>
        <v>0</v>
      </c>
      <c r="BJ209" s="17" t="s">
        <v>82</v>
      </c>
      <c r="BK209" s="228">
        <f>ROUND(I209*H209,2)</f>
        <v>0</v>
      </c>
      <c r="BL209" s="17" t="s">
        <v>128</v>
      </c>
      <c r="BM209" s="227" t="s">
        <v>256</v>
      </c>
    </row>
    <row r="210" spans="1:47" s="2" customFormat="1" ht="12">
      <c r="A210" s="38"/>
      <c r="B210" s="39"/>
      <c r="C210" s="40"/>
      <c r="D210" s="229" t="s">
        <v>130</v>
      </c>
      <c r="E210" s="40"/>
      <c r="F210" s="230" t="s">
        <v>257</v>
      </c>
      <c r="G210" s="40"/>
      <c r="H210" s="40"/>
      <c r="I210" s="231"/>
      <c r="J210" s="40"/>
      <c r="K210" s="40"/>
      <c r="L210" s="44"/>
      <c r="M210" s="232"/>
      <c r="N210" s="233"/>
      <c r="O210" s="91"/>
      <c r="P210" s="91"/>
      <c r="Q210" s="91"/>
      <c r="R210" s="91"/>
      <c r="S210" s="91"/>
      <c r="T210" s="92"/>
      <c r="U210" s="38"/>
      <c r="V210" s="38"/>
      <c r="W210" s="38"/>
      <c r="X210" s="38"/>
      <c r="Y210" s="38"/>
      <c r="Z210" s="38"/>
      <c r="AA210" s="38"/>
      <c r="AB210" s="38"/>
      <c r="AC210" s="38"/>
      <c r="AD210" s="38"/>
      <c r="AE210" s="38"/>
      <c r="AT210" s="17" t="s">
        <v>130</v>
      </c>
      <c r="AU210" s="17" t="s">
        <v>84</v>
      </c>
    </row>
    <row r="211" spans="1:51" s="14" customFormat="1" ht="12">
      <c r="A211" s="14"/>
      <c r="B211" s="246"/>
      <c r="C211" s="247"/>
      <c r="D211" s="234" t="s">
        <v>134</v>
      </c>
      <c r="E211" s="248" t="s">
        <v>1</v>
      </c>
      <c r="F211" s="249" t="s">
        <v>225</v>
      </c>
      <c r="G211" s="247"/>
      <c r="H211" s="250">
        <v>23098.84</v>
      </c>
      <c r="I211" s="251"/>
      <c r="J211" s="247"/>
      <c r="K211" s="247"/>
      <c r="L211" s="252"/>
      <c r="M211" s="253"/>
      <c r="N211" s="254"/>
      <c r="O211" s="254"/>
      <c r="P211" s="254"/>
      <c r="Q211" s="254"/>
      <c r="R211" s="254"/>
      <c r="S211" s="254"/>
      <c r="T211" s="255"/>
      <c r="U211" s="14"/>
      <c r="V211" s="14"/>
      <c r="W211" s="14"/>
      <c r="X211" s="14"/>
      <c r="Y211" s="14"/>
      <c r="Z211" s="14"/>
      <c r="AA211" s="14"/>
      <c r="AB211" s="14"/>
      <c r="AC211" s="14"/>
      <c r="AD211" s="14"/>
      <c r="AE211" s="14"/>
      <c r="AT211" s="256" t="s">
        <v>134</v>
      </c>
      <c r="AU211" s="256" t="s">
        <v>84</v>
      </c>
      <c r="AV211" s="14" t="s">
        <v>84</v>
      </c>
      <c r="AW211" s="14" t="s">
        <v>32</v>
      </c>
      <c r="AX211" s="14" t="s">
        <v>82</v>
      </c>
      <c r="AY211" s="256" t="s">
        <v>122</v>
      </c>
    </row>
    <row r="212" spans="1:63" s="12" customFormat="1" ht="22.8" customHeight="1">
      <c r="A212" s="12"/>
      <c r="B212" s="199"/>
      <c r="C212" s="200"/>
      <c r="D212" s="201" t="s">
        <v>75</v>
      </c>
      <c r="E212" s="213" t="s">
        <v>181</v>
      </c>
      <c r="F212" s="213" t="s">
        <v>258</v>
      </c>
      <c r="G212" s="200"/>
      <c r="H212" s="200"/>
      <c r="I212" s="203"/>
      <c r="J212" s="214">
        <f>BK212</f>
        <v>0</v>
      </c>
      <c r="K212" s="200"/>
      <c r="L212" s="205"/>
      <c r="M212" s="206"/>
      <c r="N212" s="207"/>
      <c r="O212" s="207"/>
      <c r="P212" s="208">
        <f>SUM(P213:P214)</f>
        <v>0</v>
      </c>
      <c r="Q212" s="207"/>
      <c r="R212" s="208">
        <f>SUM(R213:R214)</f>
        <v>3.38944</v>
      </c>
      <c r="S212" s="207"/>
      <c r="T212" s="209">
        <f>SUM(T213:T214)</f>
        <v>0</v>
      </c>
      <c r="U212" s="12"/>
      <c r="V212" s="12"/>
      <c r="W212" s="12"/>
      <c r="X212" s="12"/>
      <c r="Y212" s="12"/>
      <c r="Z212" s="12"/>
      <c r="AA212" s="12"/>
      <c r="AB212" s="12"/>
      <c r="AC212" s="12"/>
      <c r="AD212" s="12"/>
      <c r="AE212" s="12"/>
      <c r="AR212" s="210" t="s">
        <v>82</v>
      </c>
      <c r="AT212" s="211" t="s">
        <v>75</v>
      </c>
      <c r="AU212" s="211" t="s">
        <v>82</v>
      </c>
      <c r="AY212" s="210" t="s">
        <v>122</v>
      </c>
      <c r="BK212" s="212">
        <f>SUM(BK213:BK214)</f>
        <v>0</v>
      </c>
    </row>
    <row r="213" spans="1:65" s="2" customFormat="1" ht="16.5" customHeight="1">
      <c r="A213" s="38"/>
      <c r="B213" s="39"/>
      <c r="C213" s="215" t="s">
        <v>259</v>
      </c>
      <c r="D213" s="215" t="s">
        <v>124</v>
      </c>
      <c r="E213" s="216" t="s">
        <v>260</v>
      </c>
      <c r="F213" s="217" t="s">
        <v>261</v>
      </c>
      <c r="G213" s="218" t="s">
        <v>262</v>
      </c>
      <c r="H213" s="219">
        <v>8</v>
      </c>
      <c r="I213" s="220"/>
      <c r="J213" s="221">
        <f>ROUND(I213*H213,2)</f>
        <v>0</v>
      </c>
      <c r="K213" s="222"/>
      <c r="L213" s="44"/>
      <c r="M213" s="223" t="s">
        <v>1</v>
      </c>
      <c r="N213" s="224" t="s">
        <v>41</v>
      </c>
      <c r="O213" s="91"/>
      <c r="P213" s="225">
        <f>O213*H213</f>
        <v>0</v>
      </c>
      <c r="Q213" s="225">
        <v>0.42368</v>
      </c>
      <c r="R213" s="225">
        <f>Q213*H213</f>
        <v>3.38944</v>
      </c>
      <c r="S213" s="225">
        <v>0</v>
      </c>
      <c r="T213" s="226">
        <f>S213*H213</f>
        <v>0</v>
      </c>
      <c r="U213" s="38"/>
      <c r="V213" s="38"/>
      <c r="W213" s="38"/>
      <c r="X213" s="38"/>
      <c r="Y213" s="38"/>
      <c r="Z213" s="38"/>
      <c r="AA213" s="38"/>
      <c r="AB213" s="38"/>
      <c r="AC213" s="38"/>
      <c r="AD213" s="38"/>
      <c r="AE213" s="38"/>
      <c r="AR213" s="227" t="s">
        <v>128</v>
      </c>
      <c r="AT213" s="227" t="s">
        <v>124</v>
      </c>
      <c r="AU213" s="227" t="s">
        <v>84</v>
      </c>
      <c r="AY213" s="17" t="s">
        <v>122</v>
      </c>
      <c r="BE213" s="228">
        <f>IF(N213="základní",J213,0)</f>
        <v>0</v>
      </c>
      <c r="BF213" s="228">
        <f>IF(N213="snížená",J213,0)</f>
        <v>0</v>
      </c>
      <c r="BG213" s="228">
        <f>IF(N213="zákl. přenesená",J213,0)</f>
        <v>0</v>
      </c>
      <c r="BH213" s="228">
        <f>IF(N213="sníž. přenesená",J213,0)</f>
        <v>0</v>
      </c>
      <c r="BI213" s="228">
        <f>IF(N213="nulová",J213,0)</f>
        <v>0</v>
      </c>
      <c r="BJ213" s="17" t="s">
        <v>82</v>
      </c>
      <c r="BK213" s="228">
        <f>ROUND(I213*H213,2)</f>
        <v>0</v>
      </c>
      <c r="BL213" s="17" t="s">
        <v>128</v>
      </c>
      <c r="BM213" s="227" t="s">
        <v>263</v>
      </c>
    </row>
    <row r="214" spans="1:47" s="2" customFormat="1" ht="12">
      <c r="A214" s="38"/>
      <c r="B214" s="39"/>
      <c r="C214" s="40"/>
      <c r="D214" s="229" t="s">
        <v>130</v>
      </c>
      <c r="E214" s="40"/>
      <c r="F214" s="230" t="s">
        <v>264</v>
      </c>
      <c r="G214" s="40"/>
      <c r="H214" s="40"/>
      <c r="I214" s="231"/>
      <c r="J214" s="40"/>
      <c r="K214" s="40"/>
      <c r="L214" s="44"/>
      <c r="M214" s="232"/>
      <c r="N214" s="233"/>
      <c r="O214" s="91"/>
      <c r="P214" s="91"/>
      <c r="Q214" s="91"/>
      <c r="R214" s="91"/>
      <c r="S214" s="91"/>
      <c r="T214" s="92"/>
      <c r="U214" s="38"/>
      <c r="V214" s="38"/>
      <c r="W214" s="38"/>
      <c r="X214" s="38"/>
      <c r="Y214" s="38"/>
      <c r="Z214" s="38"/>
      <c r="AA214" s="38"/>
      <c r="AB214" s="38"/>
      <c r="AC214" s="38"/>
      <c r="AD214" s="38"/>
      <c r="AE214" s="38"/>
      <c r="AT214" s="17" t="s">
        <v>130</v>
      </c>
      <c r="AU214" s="17" t="s">
        <v>84</v>
      </c>
    </row>
    <row r="215" spans="1:63" s="12" customFormat="1" ht="22.8" customHeight="1">
      <c r="A215" s="12"/>
      <c r="B215" s="199"/>
      <c r="C215" s="200"/>
      <c r="D215" s="201" t="s">
        <v>75</v>
      </c>
      <c r="E215" s="213" t="s">
        <v>188</v>
      </c>
      <c r="F215" s="213" t="s">
        <v>265</v>
      </c>
      <c r="G215" s="200"/>
      <c r="H215" s="200"/>
      <c r="I215" s="203"/>
      <c r="J215" s="214">
        <f>BK215</f>
        <v>0</v>
      </c>
      <c r="K215" s="200"/>
      <c r="L215" s="205"/>
      <c r="M215" s="206"/>
      <c r="N215" s="207"/>
      <c r="O215" s="207"/>
      <c r="P215" s="208">
        <f>SUM(P216:P286)</f>
        <v>0</v>
      </c>
      <c r="Q215" s="207"/>
      <c r="R215" s="208">
        <f>SUM(R216:R286)</f>
        <v>52.319205</v>
      </c>
      <c r="S215" s="207"/>
      <c r="T215" s="209">
        <f>SUM(T216:T286)</f>
        <v>3741.6225000000004</v>
      </c>
      <c r="U215" s="12"/>
      <c r="V215" s="12"/>
      <c r="W215" s="12"/>
      <c r="X215" s="12"/>
      <c r="Y215" s="12"/>
      <c r="Z215" s="12"/>
      <c r="AA215" s="12"/>
      <c r="AB215" s="12"/>
      <c r="AC215" s="12"/>
      <c r="AD215" s="12"/>
      <c r="AE215" s="12"/>
      <c r="AR215" s="210" t="s">
        <v>82</v>
      </c>
      <c r="AT215" s="211" t="s">
        <v>75</v>
      </c>
      <c r="AU215" s="211" t="s">
        <v>82</v>
      </c>
      <c r="AY215" s="210" t="s">
        <v>122</v>
      </c>
      <c r="BK215" s="212">
        <f>SUM(BK216:BK286)</f>
        <v>0</v>
      </c>
    </row>
    <row r="216" spans="1:65" s="2" customFormat="1" ht="16.5" customHeight="1">
      <c r="A216" s="38"/>
      <c r="B216" s="39"/>
      <c r="C216" s="215" t="s">
        <v>266</v>
      </c>
      <c r="D216" s="215" t="s">
        <v>124</v>
      </c>
      <c r="E216" s="216" t="s">
        <v>267</v>
      </c>
      <c r="F216" s="217" t="s">
        <v>268</v>
      </c>
      <c r="G216" s="218" t="s">
        <v>262</v>
      </c>
      <c r="H216" s="219">
        <v>150</v>
      </c>
      <c r="I216" s="220"/>
      <c r="J216" s="221">
        <f>ROUND(I216*H216,2)</f>
        <v>0</v>
      </c>
      <c r="K216" s="222"/>
      <c r="L216" s="44"/>
      <c r="M216" s="223" t="s">
        <v>1</v>
      </c>
      <c r="N216" s="224" t="s">
        <v>41</v>
      </c>
      <c r="O216" s="91"/>
      <c r="P216" s="225">
        <f>O216*H216</f>
        <v>0</v>
      </c>
      <c r="Q216" s="225">
        <v>0</v>
      </c>
      <c r="R216" s="225">
        <f>Q216*H216</f>
        <v>0</v>
      </c>
      <c r="S216" s="225">
        <v>0</v>
      </c>
      <c r="T216" s="226">
        <f>S216*H216</f>
        <v>0</v>
      </c>
      <c r="U216" s="38"/>
      <c r="V216" s="38"/>
      <c r="W216" s="38"/>
      <c r="X216" s="38"/>
      <c r="Y216" s="38"/>
      <c r="Z216" s="38"/>
      <c r="AA216" s="38"/>
      <c r="AB216" s="38"/>
      <c r="AC216" s="38"/>
      <c r="AD216" s="38"/>
      <c r="AE216" s="38"/>
      <c r="AR216" s="227" t="s">
        <v>128</v>
      </c>
      <c r="AT216" s="227" t="s">
        <v>124</v>
      </c>
      <c r="AU216" s="227" t="s">
        <v>84</v>
      </c>
      <c r="AY216" s="17" t="s">
        <v>122</v>
      </c>
      <c r="BE216" s="228">
        <f>IF(N216="základní",J216,0)</f>
        <v>0</v>
      </c>
      <c r="BF216" s="228">
        <f>IF(N216="snížená",J216,0)</f>
        <v>0</v>
      </c>
      <c r="BG216" s="228">
        <f>IF(N216="zákl. přenesená",J216,0)</f>
        <v>0</v>
      </c>
      <c r="BH216" s="228">
        <f>IF(N216="sníž. přenesená",J216,0)</f>
        <v>0</v>
      </c>
      <c r="BI216" s="228">
        <f>IF(N216="nulová",J216,0)</f>
        <v>0</v>
      </c>
      <c r="BJ216" s="17" t="s">
        <v>82</v>
      </c>
      <c r="BK216" s="228">
        <f>ROUND(I216*H216,2)</f>
        <v>0</v>
      </c>
      <c r="BL216" s="17" t="s">
        <v>128</v>
      </c>
      <c r="BM216" s="227" t="s">
        <v>269</v>
      </c>
    </row>
    <row r="217" spans="1:47" s="2" customFormat="1" ht="12">
      <c r="A217" s="38"/>
      <c r="B217" s="39"/>
      <c r="C217" s="40"/>
      <c r="D217" s="229" t="s">
        <v>130</v>
      </c>
      <c r="E217" s="40"/>
      <c r="F217" s="230" t="s">
        <v>270</v>
      </c>
      <c r="G217" s="40"/>
      <c r="H217" s="40"/>
      <c r="I217" s="231"/>
      <c r="J217" s="40"/>
      <c r="K217" s="40"/>
      <c r="L217" s="44"/>
      <c r="M217" s="232"/>
      <c r="N217" s="233"/>
      <c r="O217" s="91"/>
      <c r="P217" s="91"/>
      <c r="Q217" s="91"/>
      <c r="R217" s="91"/>
      <c r="S217" s="91"/>
      <c r="T217" s="92"/>
      <c r="U217" s="38"/>
      <c r="V217" s="38"/>
      <c r="W217" s="38"/>
      <c r="X217" s="38"/>
      <c r="Y217" s="38"/>
      <c r="Z217" s="38"/>
      <c r="AA217" s="38"/>
      <c r="AB217" s="38"/>
      <c r="AC217" s="38"/>
      <c r="AD217" s="38"/>
      <c r="AE217" s="38"/>
      <c r="AT217" s="17" t="s">
        <v>130</v>
      </c>
      <c r="AU217" s="17" t="s">
        <v>84</v>
      </c>
    </row>
    <row r="218" spans="1:51" s="14" customFormat="1" ht="12">
      <c r="A218" s="14"/>
      <c r="B218" s="246"/>
      <c r="C218" s="247"/>
      <c r="D218" s="234" t="s">
        <v>134</v>
      </c>
      <c r="E218" s="248" t="s">
        <v>1</v>
      </c>
      <c r="F218" s="249" t="s">
        <v>271</v>
      </c>
      <c r="G218" s="247"/>
      <c r="H218" s="250">
        <v>150</v>
      </c>
      <c r="I218" s="251"/>
      <c r="J218" s="247"/>
      <c r="K218" s="247"/>
      <c r="L218" s="252"/>
      <c r="M218" s="253"/>
      <c r="N218" s="254"/>
      <c r="O218" s="254"/>
      <c r="P218" s="254"/>
      <c r="Q218" s="254"/>
      <c r="R218" s="254"/>
      <c r="S218" s="254"/>
      <c r="T218" s="255"/>
      <c r="U218" s="14"/>
      <c r="V218" s="14"/>
      <c r="W218" s="14"/>
      <c r="X218" s="14"/>
      <c r="Y218" s="14"/>
      <c r="Z218" s="14"/>
      <c r="AA218" s="14"/>
      <c r="AB218" s="14"/>
      <c r="AC218" s="14"/>
      <c r="AD218" s="14"/>
      <c r="AE218" s="14"/>
      <c r="AT218" s="256" t="s">
        <v>134</v>
      </c>
      <c r="AU218" s="256" t="s">
        <v>84</v>
      </c>
      <c r="AV218" s="14" t="s">
        <v>84</v>
      </c>
      <c r="AW218" s="14" t="s">
        <v>32</v>
      </c>
      <c r="AX218" s="14" t="s">
        <v>82</v>
      </c>
      <c r="AY218" s="256" t="s">
        <v>122</v>
      </c>
    </row>
    <row r="219" spans="1:65" s="2" customFormat="1" ht="16.5" customHeight="1">
      <c r="A219" s="38"/>
      <c r="B219" s="39"/>
      <c r="C219" s="268" t="s">
        <v>272</v>
      </c>
      <c r="D219" s="268" t="s">
        <v>273</v>
      </c>
      <c r="E219" s="269" t="s">
        <v>274</v>
      </c>
      <c r="F219" s="270" t="s">
        <v>275</v>
      </c>
      <c r="G219" s="271" t="s">
        <v>262</v>
      </c>
      <c r="H219" s="272">
        <v>150</v>
      </c>
      <c r="I219" s="273"/>
      <c r="J219" s="274">
        <f>ROUND(I219*H219,2)</f>
        <v>0</v>
      </c>
      <c r="K219" s="275"/>
      <c r="L219" s="276"/>
      <c r="M219" s="277" t="s">
        <v>1</v>
      </c>
      <c r="N219" s="278" t="s">
        <v>41</v>
      </c>
      <c r="O219" s="91"/>
      <c r="P219" s="225">
        <f>O219*H219</f>
        <v>0</v>
      </c>
      <c r="Q219" s="225">
        <v>0.00145</v>
      </c>
      <c r="R219" s="225">
        <f>Q219*H219</f>
        <v>0.21749999999999997</v>
      </c>
      <c r="S219" s="225">
        <v>0</v>
      </c>
      <c r="T219" s="226">
        <f>S219*H219</f>
        <v>0</v>
      </c>
      <c r="U219" s="38"/>
      <c r="V219" s="38"/>
      <c r="W219" s="38"/>
      <c r="X219" s="38"/>
      <c r="Y219" s="38"/>
      <c r="Z219" s="38"/>
      <c r="AA219" s="38"/>
      <c r="AB219" s="38"/>
      <c r="AC219" s="38"/>
      <c r="AD219" s="38"/>
      <c r="AE219" s="38"/>
      <c r="AR219" s="227" t="s">
        <v>181</v>
      </c>
      <c r="AT219" s="227" t="s">
        <v>273</v>
      </c>
      <c r="AU219" s="227" t="s">
        <v>84</v>
      </c>
      <c r="AY219" s="17" t="s">
        <v>122</v>
      </c>
      <c r="BE219" s="228">
        <f>IF(N219="základní",J219,0)</f>
        <v>0</v>
      </c>
      <c r="BF219" s="228">
        <f>IF(N219="snížená",J219,0)</f>
        <v>0</v>
      </c>
      <c r="BG219" s="228">
        <f>IF(N219="zákl. přenesená",J219,0)</f>
        <v>0</v>
      </c>
      <c r="BH219" s="228">
        <f>IF(N219="sníž. přenesená",J219,0)</f>
        <v>0</v>
      </c>
      <c r="BI219" s="228">
        <f>IF(N219="nulová",J219,0)</f>
        <v>0</v>
      </c>
      <c r="BJ219" s="17" t="s">
        <v>82</v>
      </c>
      <c r="BK219" s="228">
        <f>ROUND(I219*H219,2)</f>
        <v>0</v>
      </c>
      <c r="BL219" s="17" t="s">
        <v>128</v>
      </c>
      <c r="BM219" s="227" t="s">
        <v>276</v>
      </c>
    </row>
    <row r="220" spans="1:65" s="2" customFormat="1" ht="16.5" customHeight="1">
      <c r="A220" s="38"/>
      <c r="B220" s="39"/>
      <c r="C220" s="215" t="s">
        <v>277</v>
      </c>
      <c r="D220" s="215" t="s">
        <v>124</v>
      </c>
      <c r="E220" s="216" t="s">
        <v>278</v>
      </c>
      <c r="F220" s="217" t="s">
        <v>279</v>
      </c>
      <c r="G220" s="218" t="s">
        <v>280</v>
      </c>
      <c r="H220" s="219">
        <v>7512</v>
      </c>
      <c r="I220" s="220"/>
      <c r="J220" s="221">
        <f>ROUND(I220*H220,2)</f>
        <v>0</v>
      </c>
      <c r="K220" s="222"/>
      <c r="L220" s="44"/>
      <c r="M220" s="223" t="s">
        <v>1</v>
      </c>
      <c r="N220" s="224" t="s">
        <v>41</v>
      </c>
      <c r="O220" s="91"/>
      <c r="P220" s="225">
        <f>O220*H220</f>
        <v>0</v>
      </c>
      <c r="Q220" s="225">
        <v>0.00033</v>
      </c>
      <c r="R220" s="225">
        <f>Q220*H220</f>
        <v>2.47896</v>
      </c>
      <c r="S220" s="225">
        <v>0</v>
      </c>
      <c r="T220" s="226">
        <f>S220*H220</f>
        <v>0</v>
      </c>
      <c r="U220" s="38"/>
      <c r="V220" s="38"/>
      <c r="W220" s="38"/>
      <c r="X220" s="38"/>
      <c r="Y220" s="38"/>
      <c r="Z220" s="38"/>
      <c r="AA220" s="38"/>
      <c r="AB220" s="38"/>
      <c r="AC220" s="38"/>
      <c r="AD220" s="38"/>
      <c r="AE220" s="38"/>
      <c r="AR220" s="227" t="s">
        <v>128</v>
      </c>
      <c r="AT220" s="227" t="s">
        <v>124</v>
      </c>
      <c r="AU220" s="227" t="s">
        <v>84</v>
      </c>
      <c r="AY220" s="17" t="s">
        <v>122</v>
      </c>
      <c r="BE220" s="228">
        <f>IF(N220="základní",J220,0)</f>
        <v>0</v>
      </c>
      <c r="BF220" s="228">
        <f>IF(N220="snížená",J220,0)</f>
        <v>0</v>
      </c>
      <c r="BG220" s="228">
        <f>IF(N220="zákl. přenesená",J220,0)</f>
        <v>0</v>
      </c>
      <c r="BH220" s="228">
        <f>IF(N220="sníž. přenesená",J220,0)</f>
        <v>0</v>
      </c>
      <c r="BI220" s="228">
        <f>IF(N220="nulová",J220,0)</f>
        <v>0</v>
      </c>
      <c r="BJ220" s="17" t="s">
        <v>82</v>
      </c>
      <c r="BK220" s="228">
        <f>ROUND(I220*H220,2)</f>
        <v>0</v>
      </c>
      <c r="BL220" s="17" t="s">
        <v>128</v>
      </c>
      <c r="BM220" s="227" t="s">
        <v>281</v>
      </c>
    </row>
    <row r="221" spans="1:47" s="2" customFormat="1" ht="12">
      <c r="A221" s="38"/>
      <c r="B221" s="39"/>
      <c r="C221" s="40"/>
      <c r="D221" s="229" t="s">
        <v>130</v>
      </c>
      <c r="E221" s="40"/>
      <c r="F221" s="230" t="s">
        <v>282</v>
      </c>
      <c r="G221" s="40"/>
      <c r="H221" s="40"/>
      <c r="I221" s="231"/>
      <c r="J221" s="40"/>
      <c r="K221" s="40"/>
      <c r="L221" s="44"/>
      <c r="M221" s="232"/>
      <c r="N221" s="233"/>
      <c r="O221" s="91"/>
      <c r="P221" s="91"/>
      <c r="Q221" s="91"/>
      <c r="R221" s="91"/>
      <c r="S221" s="91"/>
      <c r="T221" s="92"/>
      <c r="U221" s="38"/>
      <c r="V221" s="38"/>
      <c r="W221" s="38"/>
      <c r="X221" s="38"/>
      <c r="Y221" s="38"/>
      <c r="Z221" s="38"/>
      <c r="AA221" s="38"/>
      <c r="AB221" s="38"/>
      <c r="AC221" s="38"/>
      <c r="AD221" s="38"/>
      <c r="AE221" s="38"/>
      <c r="AT221" s="17" t="s">
        <v>130</v>
      </c>
      <c r="AU221" s="17" t="s">
        <v>84</v>
      </c>
    </row>
    <row r="222" spans="1:51" s="14" customFormat="1" ht="12">
      <c r="A222" s="14"/>
      <c r="B222" s="246"/>
      <c r="C222" s="247"/>
      <c r="D222" s="234" t="s">
        <v>134</v>
      </c>
      <c r="E222" s="248" t="s">
        <v>1</v>
      </c>
      <c r="F222" s="249" t="s">
        <v>283</v>
      </c>
      <c r="G222" s="247"/>
      <c r="H222" s="250">
        <v>7512</v>
      </c>
      <c r="I222" s="251"/>
      <c r="J222" s="247"/>
      <c r="K222" s="247"/>
      <c r="L222" s="252"/>
      <c r="M222" s="253"/>
      <c r="N222" s="254"/>
      <c r="O222" s="254"/>
      <c r="P222" s="254"/>
      <c r="Q222" s="254"/>
      <c r="R222" s="254"/>
      <c r="S222" s="254"/>
      <c r="T222" s="255"/>
      <c r="U222" s="14"/>
      <c r="V222" s="14"/>
      <c r="W222" s="14"/>
      <c r="X222" s="14"/>
      <c r="Y222" s="14"/>
      <c r="Z222" s="14"/>
      <c r="AA222" s="14"/>
      <c r="AB222" s="14"/>
      <c r="AC222" s="14"/>
      <c r="AD222" s="14"/>
      <c r="AE222" s="14"/>
      <c r="AT222" s="256" t="s">
        <v>134</v>
      </c>
      <c r="AU222" s="256" t="s">
        <v>84</v>
      </c>
      <c r="AV222" s="14" t="s">
        <v>84</v>
      </c>
      <c r="AW222" s="14" t="s">
        <v>32</v>
      </c>
      <c r="AX222" s="14" t="s">
        <v>82</v>
      </c>
      <c r="AY222" s="256" t="s">
        <v>122</v>
      </c>
    </row>
    <row r="223" spans="1:65" s="2" customFormat="1" ht="16.5" customHeight="1">
      <c r="A223" s="38"/>
      <c r="B223" s="39"/>
      <c r="C223" s="215" t="s">
        <v>284</v>
      </c>
      <c r="D223" s="215" t="s">
        <v>124</v>
      </c>
      <c r="E223" s="216" t="s">
        <v>285</v>
      </c>
      <c r="F223" s="217" t="s">
        <v>286</v>
      </c>
      <c r="G223" s="218" t="s">
        <v>280</v>
      </c>
      <c r="H223" s="219">
        <v>7512</v>
      </c>
      <c r="I223" s="220"/>
      <c r="J223" s="221">
        <f>ROUND(I223*H223,2)</f>
        <v>0</v>
      </c>
      <c r="K223" s="222"/>
      <c r="L223" s="44"/>
      <c r="M223" s="223" t="s">
        <v>1</v>
      </c>
      <c r="N223" s="224" t="s">
        <v>41</v>
      </c>
      <c r="O223" s="91"/>
      <c r="P223" s="225">
        <f>O223*H223</f>
        <v>0</v>
      </c>
      <c r="Q223" s="225">
        <v>0</v>
      </c>
      <c r="R223" s="225">
        <f>Q223*H223</f>
        <v>0</v>
      </c>
      <c r="S223" s="225">
        <v>0</v>
      </c>
      <c r="T223" s="226">
        <f>S223*H223</f>
        <v>0</v>
      </c>
      <c r="U223" s="38"/>
      <c r="V223" s="38"/>
      <c r="W223" s="38"/>
      <c r="X223" s="38"/>
      <c r="Y223" s="38"/>
      <c r="Z223" s="38"/>
      <c r="AA223" s="38"/>
      <c r="AB223" s="38"/>
      <c r="AC223" s="38"/>
      <c r="AD223" s="38"/>
      <c r="AE223" s="38"/>
      <c r="AR223" s="227" t="s">
        <v>128</v>
      </c>
      <c r="AT223" s="227" t="s">
        <v>124</v>
      </c>
      <c r="AU223" s="227" t="s">
        <v>84</v>
      </c>
      <c r="AY223" s="17" t="s">
        <v>122</v>
      </c>
      <c r="BE223" s="228">
        <f>IF(N223="základní",J223,0)</f>
        <v>0</v>
      </c>
      <c r="BF223" s="228">
        <f>IF(N223="snížená",J223,0)</f>
        <v>0</v>
      </c>
      <c r="BG223" s="228">
        <f>IF(N223="zákl. přenesená",J223,0)</f>
        <v>0</v>
      </c>
      <c r="BH223" s="228">
        <f>IF(N223="sníž. přenesená",J223,0)</f>
        <v>0</v>
      </c>
      <c r="BI223" s="228">
        <f>IF(N223="nulová",J223,0)</f>
        <v>0</v>
      </c>
      <c r="BJ223" s="17" t="s">
        <v>82</v>
      </c>
      <c r="BK223" s="228">
        <f>ROUND(I223*H223,2)</f>
        <v>0</v>
      </c>
      <c r="BL223" s="17" t="s">
        <v>128</v>
      </c>
      <c r="BM223" s="227" t="s">
        <v>287</v>
      </c>
    </row>
    <row r="224" spans="1:47" s="2" customFormat="1" ht="12">
      <c r="A224" s="38"/>
      <c r="B224" s="39"/>
      <c r="C224" s="40"/>
      <c r="D224" s="229" t="s">
        <v>130</v>
      </c>
      <c r="E224" s="40"/>
      <c r="F224" s="230" t="s">
        <v>288</v>
      </c>
      <c r="G224" s="40"/>
      <c r="H224" s="40"/>
      <c r="I224" s="231"/>
      <c r="J224" s="40"/>
      <c r="K224" s="40"/>
      <c r="L224" s="44"/>
      <c r="M224" s="232"/>
      <c r="N224" s="233"/>
      <c r="O224" s="91"/>
      <c r="P224" s="91"/>
      <c r="Q224" s="91"/>
      <c r="R224" s="91"/>
      <c r="S224" s="91"/>
      <c r="T224" s="92"/>
      <c r="U224" s="38"/>
      <c r="V224" s="38"/>
      <c r="W224" s="38"/>
      <c r="X224" s="38"/>
      <c r="Y224" s="38"/>
      <c r="Z224" s="38"/>
      <c r="AA224" s="38"/>
      <c r="AB224" s="38"/>
      <c r="AC224" s="38"/>
      <c r="AD224" s="38"/>
      <c r="AE224" s="38"/>
      <c r="AT224" s="17" t="s">
        <v>130</v>
      </c>
      <c r="AU224" s="17" t="s">
        <v>84</v>
      </c>
    </row>
    <row r="225" spans="1:65" s="2" customFormat="1" ht="16.5" customHeight="1">
      <c r="A225" s="38"/>
      <c r="B225" s="39"/>
      <c r="C225" s="215" t="s">
        <v>289</v>
      </c>
      <c r="D225" s="215" t="s">
        <v>124</v>
      </c>
      <c r="E225" s="216" t="s">
        <v>290</v>
      </c>
      <c r="F225" s="217" t="s">
        <v>291</v>
      </c>
      <c r="G225" s="218" t="s">
        <v>280</v>
      </c>
      <c r="H225" s="219">
        <v>140</v>
      </c>
      <c r="I225" s="220"/>
      <c r="J225" s="221">
        <f>ROUND(I225*H225,2)</f>
        <v>0</v>
      </c>
      <c r="K225" s="222"/>
      <c r="L225" s="44"/>
      <c r="M225" s="223" t="s">
        <v>1</v>
      </c>
      <c r="N225" s="224" t="s">
        <v>41</v>
      </c>
      <c r="O225" s="91"/>
      <c r="P225" s="225">
        <f>O225*H225</f>
        <v>0</v>
      </c>
      <c r="Q225" s="225">
        <v>0.14067</v>
      </c>
      <c r="R225" s="225">
        <f>Q225*H225</f>
        <v>19.6938</v>
      </c>
      <c r="S225" s="225">
        <v>0</v>
      </c>
      <c r="T225" s="226">
        <f>S225*H225</f>
        <v>0</v>
      </c>
      <c r="U225" s="38"/>
      <c r="V225" s="38"/>
      <c r="W225" s="38"/>
      <c r="X225" s="38"/>
      <c r="Y225" s="38"/>
      <c r="Z225" s="38"/>
      <c r="AA225" s="38"/>
      <c r="AB225" s="38"/>
      <c r="AC225" s="38"/>
      <c r="AD225" s="38"/>
      <c r="AE225" s="38"/>
      <c r="AR225" s="227" t="s">
        <v>128</v>
      </c>
      <c r="AT225" s="227" t="s">
        <v>124</v>
      </c>
      <c r="AU225" s="227" t="s">
        <v>84</v>
      </c>
      <c r="AY225" s="17" t="s">
        <v>122</v>
      </c>
      <c r="BE225" s="228">
        <f>IF(N225="základní",J225,0)</f>
        <v>0</v>
      </c>
      <c r="BF225" s="228">
        <f>IF(N225="snížená",J225,0)</f>
        <v>0</v>
      </c>
      <c r="BG225" s="228">
        <f>IF(N225="zákl. přenesená",J225,0)</f>
        <v>0</v>
      </c>
      <c r="BH225" s="228">
        <f>IF(N225="sníž. přenesená",J225,0)</f>
        <v>0</v>
      </c>
      <c r="BI225" s="228">
        <f>IF(N225="nulová",J225,0)</f>
        <v>0</v>
      </c>
      <c r="BJ225" s="17" t="s">
        <v>82</v>
      </c>
      <c r="BK225" s="228">
        <f>ROUND(I225*H225,2)</f>
        <v>0</v>
      </c>
      <c r="BL225" s="17" t="s">
        <v>128</v>
      </c>
      <c r="BM225" s="227" t="s">
        <v>292</v>
      </c>
    </row>
    <row r="226" spans="1:47" s="2" customFormat="1" ht="12">
      <c r="A226" s="38"/>
      <c r="B226" s="39"/>
      <c r="C226" s="40"/>
      <c r="D226" s="229" t="s">
        <v>130</v>
      </c>
      <c r="E226" s="40"/>
      <c r="F226" s="230" t="s">
        <v>293</v>
      </c>
      <c r="G226" s="40"/>
      <c r="H226" s="40"/>
      <c r="I226" s="231"/>
      <c r="J226" s="40"/>
      <c r="K226" s="40"/>
      <c r="L226" s="44"/>
      <c r="M226" s="232"/>
      <c r="N226" s="233"/>
      <c r="O226" s="91"/>
      <c r="P226" s="91"/>
      <c r="Q226" s="91"/>
      <c r="R226" s="91"/>
      <c r="S226" s="91"/>
      <c r="T226" s="92"/>
      <c r="U226" s="38"/>
      <c r="V226" s="38"/>
      <c r="W226" s="38"/>
      <c r="X226" s="38"/>
      <c r="Y226" s="38"/>
      <c r="Z226" s="38"/>
      <c r="AA226" s="38"/>
      <c r="AB226" s="38"/>
      <c r="AC226" s="38"/>
      <c r="AD226" s="38"/>
      <c r="AE226" s="38"/>
      <c r="AT226" s="17" t="s">
        <v>130</v>
      </c>
      <c r="AU226" s="17" t="s">
        <v>84</v>
      </c>
    </row>
    <row r="227" spans="1:65" s="2" customFormat="1" ht="16.5" customHeight="1">
      <c r="A227" s="38"/>
      <c r="B227" s="39"/>
      <c r="C227" s="268" t="s">
        <v>294</v>
      </c>
      <c r="D227" s="268" t="s">
        <v>273</v>
      </c>
      <c r="E227" s="269" t="s">
        <v>295</v>
      </c>
      <c r="F227" s="270" t="s">
        <v>296</v>
      </c>
      <c r="G227" s="271" t="s">
        <v>280</v>
      </c>
      <c r="H227" s="272">
        <v>142.8</v>
      </c>
      <c r="I227" s="273"/>
      <c r="J227" s="274">
        <f>ROUND(I227*H227,2)</f>
        <v>0</v>
      </c>
      <c r="K227" s="275"/>
      <c r="L227" s="276"/>
      <c r="M227" s="277" t="s">
        <v>1</v>
      </c>
      <c r="N227" s="278" t="s">
        <v>41</v>
      </c>
      <c r="O227" s="91"/>
      <c r="P227" s="225">
        <f>O227*H227</f>
        <v>0</v>
      </c>
      <c r="Q227" s="225">
        <v>0.057</v>
      </c>
      <c r="R227" s="225">
        <f>Q227*H227</f>
        <v>8.139600000000002</v>
      </c>
      <c r="S227" s="225">
        <v>0</v>
      </c>
      <c r="T227" s="226">
        <f>S227*H227</f>
        <v>0</v>
      </c>
      <c r="U227" s="38"/>
      <c r="V227" s="38"/>
      <c r="W227" s="38"/>
      <c r="X227" s="38"/>
      <c r="Y227" s="38"/>
      <c r="Z227" s="38"/>
      <c r="AA227" s="38"/>
      <c r="AB227" s="38"/>
      <c r="AC227" s="38"/>
      <c r="AD227" s="38"/>
      <c r="AE227" s="38"/>
      <c r="AR227" s="227" t="s">
        <v>181</v>
      </c>
      <c r="AT227" s="227" t="s">
        <v>273</v>
      </c>
      <c r="AU227" s="227" t="s">
        <v>84</v>
      </c>
      <c r="AY227" s="17" t="s">
        <v>122</v>
      </c>
      <c r="BE227" s="228">
        <f>IF(N227="základní",J227,0)</f>
        <v>0</v>
      </c>
      <c r="BF227" s="228">
        <f>IF(N227="snížená",J227,0)</f>
        <v>0</v>
      </c>
      <c r="BG227" s="228">
        <f>IF(N227="zákl. přenesená",J227,0)</f>
        <v>0</v>
      </c>
      <c r="BH227" s="228">
        <f>IF(N227="sníž. přenesená",J227,0)</f>
        <v>0</v>
      </c>
      <c r="BI227" s="228">
        <f>IF(N227="nulová",J227,0)</f>
        <v>0</v>
      </c>
      <c r="BJ227" s="17" t="s">
        <v>82</v>
      </c>
      <c r="BK227" s="228">
        <f>ROUND(I227*H227,2)</f>
        <v>0</v>
      </c>
      <c r="BL227" s="17" t="s">
        <v>128</v>
      </c>
      <c r="BM227" s="227" t="s">
        <v>297</v>
      </c>
    </row>
    <row r="228" spans="1:47" s="2" customFormat="1" ht="12">
      <c r="A228" s="38"/>
      <c r="B228" s="39"/>
      <c r="C228" s="40"/>
      <c r="D228" s="234" t="s">
        <v>132</v>
      </c>
      <c r="E228" s="40"/>
      <c r="F228" s="235" t="s">
        <v>298</v>
      </c>
      <c r="G228" s="40"/>
      <c r="H228" s="40"/>
      <c r="I228" s="231"/>
      <c r="J228" s="40"/>
      <c r="K228" s="40"/>
      <c r="L228" s="44"/>
      <c r="M228" s="232"/>
      <c r="N228" s="233"/>
      <c r="O228" s="91"/>
      <c r="P228" s="91"/>
      <c r="Q228" s="91"/>
      <c r="R228" s="91"/>
      <c r="S228" s="91"/>
      <c r="T228" s="92"/>
      <c r="U228" s="38"/>
      <c r="V228" s="38"/>
      <c r="W228" s="38"/>
      <c r="X228" s="38"/>
      <c r="Y228" s="38"/>
      <c r="Z228" s="38"/>
      <c r="AA228" s="38"/>
      <c r="AB228" s="38"/>
      <c r="AC228" s="38"/>
      <c r="AD228" s="38"/>
      <c r="AE228" s="38"/>
      <c r="AT228" s="17" t="s">
        <v>132</v>
      </c>
      <c r="AU228" s="17" t="s">
        <v>84</v>
      </c>
    </row>
    <row r="229" spans="1:51" s="14" customFormat="1" ht="12">
      <c r="A229" s="14"/>
      <c r="B229" s="246"/>
      <c r="C229" s="247"/>
      <c r="D229" s="234" t="s">
        <v>134</v>
      </c>
      <c r="E229" s="247"/>
      <c r="F229" s="249" t="s">
        <v>299</v>
      </c>
      <c r="G229" s="247"/>
      <c r="H229" s="250">
        <v>142.8</v>
      </c>
      <c r="I229" s="251"/>
      <c r="J229" s="247"/>
      <c r="K229" s="247"/>
      <c r="L229" s="252"/>
      <c r="M229" s="253"/>
      <c r="N229" s="254"/>
      <c r="O229" s="254"/>
      <c r="P229" s="254"/>
      <c r="Q229" s="254"/>
      <c r="R229" s="254"/>
      <c r="S229" s="254"/>
      <c r="T229" s="255"/>
      <c r="U229" s="14"/>
      <c r="V229" s="14"/>
      <c r="W229" s="14"/>
      <c r="X229" s="14"/>
      <c r="Y229" s="14"/>
      <c r="Z229" s="14"/>
      <c r="AA229" s="14"/>
      <c r="AB229" s="14"/>
      <c r="AC229" s="14"/>
      <c r="AD229" s="14"/>
      <c r="AE229" s="14"/>
      <c r="AT229" s="256" t="s">
        <v>134</v>
      </c>
      <c r="AU229" s="256" t="s">
        <v>84</v>
      </c>
      <c r="AV229" s="14" t="s">
        <v>84</v>
      </c>
      <c r="AW229" s="14" t="s">
        <v>4</v>
      </c>
      <c r="AX229" s="14" t="s">
        <v>82</v>
      </c>
      <c r="AY229" s="256" t="s">
        <v>122</v>
      </c>
    </row>
    <row r="230" spans="1:65" s="2" customFormat="1" ht="16.5" customHeight="1">
      <c r="A230" s="38"/>
      <c r="B230" s="39"/>
      <c r="C230" s="215" t="s">
        <v>300</v>
      </c>
      <c r="D230" s="215" t="s">
        <v>124</v>
      </c>
      <c r="E230" s="216" t="s">
        <v>301</v>
      </c>
      <c r="F230" s="217" t="s">
        <v>302</v>
      </c>
      <c r="G230" s="218" t="s">
        <v>155</v>
      </c>
      <c r="H230" s="219">
        <v>8.75</v>
      </c>
      <c r="I230" s="220"/>
      <c r="J230" s="221">
        <f>ROUND(I230*H230,2)</f>
        <v>0</v>
      </c>
      <c r="K230" s="222"/>
      <c r="L230" s="44"/>
      <c r="M230" s="223" t="s">
        <v>1</v>
      </c>
      <c r="N230" s="224" t="s">
        <v>41</v>
      </c>
      <c r="O230" s="91"/>
      <c r="P230" s="225">
        <f>O230*H230</f>
        <v>0</v>
      </c>
      <c r="Q230" s="225">
        <v>2.25634</v>
      </c>
      <c r="R230" s="225">
        <f>Q230*H230</f>
        <v>19.742974999999998</v>
      </c>
      <c r="S230" s="225">
        <v>0</v>
      </c>
      <c r="T230" s="226">
        <f>S230*H230</f>
        <v>0</v>
      </c>
      <c r="U230" s="38"/>
      <c r="V230" s="38"/>
      <c r="W230" s="38"/>
      <c r="X230" s="38"/>
      <c r="Y230" s="38"/>
      <c r="Z230" s="38"/>
      <c r="AA230" s="38"/>
      <c r="AB230" s="38"/>
      <c r="AC230" s="38"/>
      <c r="AD230" s="38"/>
      <c r="AE230" s="38"/>
      <c r="AR230" s="227" t="s">
        <v>128</v>
      </c>
      <c r="AT230" s="227" t="s">
        <v>124</v>
      </c>
      <c r="AU230" s="227" t="s">
        <v>84</v>
      </c>
      <c r="AY230" s="17" t="s">
        <v>122</v>
      </c>
      <c r="BE230" s="228">
        <f>IF(N230="základní",J230,0)</f>
        <v>0</v>
      </c>
      <c r="BF230" s="228">
        <f>IF(N230="snížená",J230,0)</f>
        <v>0</v>
      </c>
      <c r="BG230" s="228">
        <f>IF(N230="zákl. přenesená",J230,0)</f>
        <v>0</v>
      </c>
      <c r="BH230" s="228">
        <f>IF(N230="sníž. přenesená",J230,0)</f>
        <v>0</v>
      </c>
      <c r="BI230" s="228">
        <f>IF(N230="nulová",J230,0)</f>
        <v>0</v>
      </c>
      <c r="BJ230" s="17" t="s">
        <v>82</v>
      </c>
      <c r="BK230" s="228">
        <f>ROUND(I230*H230,2)</f>
        <v>0</v>
      </c>
      <c r="BL230" s="17" t="s">
        <v>128</v>
      </c>
      <c r="BM230" s="227" t="s">
        <v>303</v>
      </c>
    </row>
    <row r="231" spans="1:47" s="2" customFormat="1" ht="12">
      <c r="A231" s="38"/>
      <c r="B231" s="39"/>
      <c r="C231" s="40"/>
      <c r="D231" s="229" t="s">
        <v>130</v>
      </c>
      <c r="E231" s="40"/>
      <c r="F231" s="230" t="s">
        <v>304</v>
      </c>
      <c r="G231" s="40"/>
      <c r="H231" s="40"/>
      <c r="I231" s="231"/>
      <c r="J231" s="40"/>
      <c r="K231" s="40"/>
      <c r="L231" s="44"/>
      <c r="M231" s="232"/>
      <c r="N231" s="233"/>
      <c r="O231" s="91"/>
      <c r="P231" s="91"/>
      <c r="Q231" s="91"/>
      <c r="R231" s="91"/>
      <c r="S231" s="91"/>
      <c r="T231" s="92"/>
      <c r="U231" s="38"/>
      <c r="V231" s="38"/>
      <c r="W231" s="38"/>
      <c r="X231" s="38"/>
      <c r="Y231" s="38"/>
      <c r="Z231" s="38"/>
      <c r="AA231" s="38"/>
      <c r="AB231" s="38"/>
      <c r="AC231" s="38"/>
      <c r="AD231" s="38"/>
      <c r="AE231" s="38"/>
      <c r="AT231" s="17" t="s">
        <v>130</v>
      </c>
      <c r="AU231" s="17" t="s">
        <v>84</v>
      </c>
    </row>
    <row r="232" spans="1:47" s="2" customFormat="1" ht="12">
      <c r="A232" s="38"/>
      <c r="B232" s="39"/>
      <c r="C232" s="40"/>
      <c r="D232" s="234" t="s">
        <v>132</v>
      </c>
      <c r="E232" s="40"/>
      <c r="F232" s="235" t="s">
        <v>305</v>
      </c>
      <c r="G232" s="40"/>
      <c r="H232" s="40"/>
      <c r="I232" s="231"/>
      <c r="J232" s="40"/>
      <c r="K232" s="40"/>
      <c r="L232" s="44"/>
      <c r="M232" s="232"/>
      <c r="N232" s="233"/>
      <c r="O232" s="91"/>
      <c r="P232" s="91"/>
      <c r="Q232" s="91"/>
      <c r="R232" s="91"/>
      <c r="S232" s="91"/>
      <c r="T232" s="92"/>
      <c r="U232" s="38"/>
      <c r="V232" s="38"/>
      <c r="W232" s="38"/>
      <c r="X232" s="38"/>
      <c r="Y232" s="38"/>
      <c r="Z232" s="38"/>
      <c r="AA232" s="38"/>
      <c r="AB232" s="38"/>
      <c r="AC232" s="38"/>
      <c r="AD232" s="38"/>
      <c r="AE232" s="38"/>
      <c r="AT232" s="17" t="s">
        <v>132</v>
      </c>
      <c r="AU232" s="17" t="s">
        <v>84</v>
      </c>
    </row>
    <row r="233" spans="1:51" s="14" customFormat="1" ht="12">
      <c r="A233" s="14"/>
      <c r="B233" s="246"/>
      <c r="C233" s="247"/>
      <c r="D233" s="234" t="s">
        <v>134</v>
      </c>
      <c r="E233" s="248" t="s">
        <v>1</v>
      </c>
      <c r="F233" s="249" t="s">
        <v>306</v>
      </c>
      <c r="G233" s="247"/>
      <c r="H233" s="250">
        <v>8.75</v>
      </c>
      <c r="I233" s="251"/>
      <c r="J233" s="247"/>
      <c r="K233" s="247"/>
      <c r="L233" s="252"/>
      <c r="M233" s="253"/>
      <c r="N233" s="254"/>
      <c r="O233" s="254"/>
      <c r="P233" s="254"/>
      <c r="Q233" s="254"/>
      <c r="R233" s="254"/>
      <c r="S233" s="254"/>
      <c r="T233" s="255"/>
      <c r="U233" s="14"/>
      <c r="V233" s="14"/>
      <c r="W233" s="14"/>
      <c r="X233" s="14"/>
      <c r="Y233" s="14"/>
      <c r="Z233" s="14"/>
      <c r="AA233" s="14"/>
      <c r="AB233" s="14"/>
      <c r="AC233" s="14"/>
      <c r="AD233" s="14"/>
      <c r="AE233" s="14"/>
      <c r="AT233" s="256" t="s">
        <v>134</v>
      </c>
      <c r="AU233" s="256" t="s">
        <v>84</v>
      </c>
      <c r="AV233" s="14" t="s">
        <v>84</v>
      </c>
      <c r="AW233" s="14" t="s">
        <v>32</v>
      </c>
      <c r="AX233" s="14" t="s">
        <v>82</v>
      </c>
      <c r="AY233" s="256" t="s">
        <v>122</v>
      </c>
    </row>
    <row r="234" spans="1:65" s="2" customFormat="1" ht="16.5" customHeight="1">
      <c r="A234" s="38"/>
      <c r="B234" s="39"/>
      <c r="C234" s="215" t="s">
        <v>307</v>
      </c>
      <c r="D234" s="215" t="s">
        <v>124</v>
      </c>
      <c r="E234" s="216" t="s">
        <v>308</v>
      </c>
      <c r="F234" s="217" t="s">
        <v>309</v>
      </c>
      <c r="G234" s="218" t="s">
        <v>280</v>
      </c>
      <c r="H234" s="219">
        <v>4661</v>
      </c>
      <c r="I234" s="220"/>
      <c r="J234" s="221">
        <f>ROUND(I234*H234,2)</f>
        <v>0</v>
      </c>
      <c r="K234" s="222"/>
      <c r="L234" s="44"/>
      <c r="M234" s="223" t="s">
        <v>1</v>
      </c>
      <c r="N234" s="224" t="s">
        <v>41</v>
      </c>
      <c r="O234" s="91"/>
      <c r="P234" s="225">
        <f>O234*H234</f>
        <v>0</v>
      </c>
      <c r="Q234" s="225">
        <v>0</v>
      </c>
      <c r="R234" s="225">
        <f>Q234*H234</f>
        <v>0</v>
      </c>
      <c r="S234" s="225">
        <v>0</v>
      </c>
      <c r="T234" s="226">
        <f>S234*H234</f>
        <v>0</v>
      </c>
      <c r="U234" s="38"/>
      <c r="V234" s="38"/>
      <c r="W234" s="38"/>
      <c r="X234" s="38"/>
      <c r="Y234" s="38"/>
      <c r="Z234" s="38"/>
      <c r="AA234" s="38"/>
      <c r="AB234" s="38"/>
      <c r="AC234" s="38"/>
      <c r="AD234" s="38"/>
      <c r="AE234" s="38"/>
      <c r="AR234" s="227" t="s">
        <v>128</v>
      </c>
      <c r="AT234" s="227" t="s">
        <v>124</v>
      </c>
      <c r="AU234" s="227" t="s">
        <v>84</v>
      </c>
      <c r="AY234" s="17" t="s">
        <v>122</v>
      </c>
      <c r="BE234" s="228">
        <f>IF(N234="základní",J234,0)</f>
        <v>0</v>
      </c>
      <c r="BF234" s="228">
        <f>IF(N234="snížená",J234,0)</f>
        <v>0</v>
      </c>
      <c r="BG234" s="228">
        <f>IF(N234="zákl. přenesená",J234,0)</f>
        <v>0</v>
      </c>
      <c r="BH234" s="228">
        <f>IF(N234="sníž. přenesená",J234,0)</f>
        <v>0</v>
      </c>
      <c r="BI234" s="228">
        <f>IF(N234="nulová",J234,0)</f>
        <v>0</v>
      </c>
      <c r="BJ234" s="17" t="s">
        <v>82</v>
      </c>
      <c r="BK234" s="228">
        <f>ROUND(I234*H234,2)</f>
        <v>0</v>
      </c>
      <c r="BL234" s="17" t="s">
        <v>128</v>
      </c>
      <c r="BM234" s="227" t="s">
        <v>310</v>
      </c>
    </row>
    <row r="235" spans="1:47" s="2" customFormat="1" ht="12">
      <c r="A235" s="38"/>
      <c r="B235" s="39"/>
      <c r="C235" s="40"/>
      <c r="D235" s="229" t="s">
        <v>130</v>
      </c>
      <c r="E235" s="40"/>
      <c r="F235" s="230" t="s">
        <v>311</v>
      </c>
      <c r="G235" s="40"/>
      <c r="H235" s="40"/>
      <c r="I235" s="231"/>
      <c r="J235" s="40"/>
      <c r="K235" s="40"/>
      <c r="L235" s="44"/>
      <c r="M235" s="232"/>
      <c r="N235" s="233"/>
      <c r="O235" s="91"/>
      <c r="P235" s="91"/>
      <c r="Q235" s="91"/>
      <c r="R235" s="91"/>
      <c r="S235" s="91"/>
      <c r="T235" s="92"/>
      <c r="U235" s="38"/>
      <c r="V235" s="38"/>
      <c r="W235" s="38"/>
      <c r="X235" s="38"/>
      <c r="Y235" s="38"/>
      <c r="Z235" s="38"/>
      <c r="AA235" s="38"/>
      <c r="AB235" s="38"/>
      <c r="AC235" s="38"/>
      <c r="AD235" s="38"/>
      <c r="AE235" s="38"/>
      <c r="AT235" s="17" t="s">
        <v>130</v>
      </c>
      <c r="AU235" s="17" t="s">
        <v>84</v>
      </c>
    </row>
    <row r="236" spans="1:47" s="2" customFormat="1" ht="12">
      <c r="A236" s="38"/>
      <c r="B236" s="39"/>
      <c r="C236" s="40"/>
      <c r="D236" s="234" t="s">
        <v>132</v>
      </c>
      <c r="E236" s="40"/>
      <c r="F236" s="235" t="s">
        <v>312</v>
      </c>
      <c r="G236" s="40"/>
      <c r="H236" s="40"/>
      <c r="I236" s="231"/>
      <c r="J236" s="40"/>
      <c r="K236" s="40"/>
      <c r="L236" s="44"/>
      <c r="M236" s="232"/>
      <c r="N236" s="233"/>
      <c r="O236" s="91"/>
      <c r="P236" s="91"/>
      <c r="Q236" s="91"/>
      <c r="R236" s="91"/>
      <c r="S236" s="91"/>
      <c r="T236" s="92"/>
      <c r="U236" s="38"/>
      <c r="V236" s="38"/>
      <c r="W236" s="38"/>
      <c r="X236" s="38"/>
      <c r="Y236" s="38"/>
      <c r="Z236" s="38"/>
      <c r="AA236" s="38"/>
      <c r="AB236" s="38"/>
      <c r="AC236" s="38"/>
      <c r="AD236" s="38"/>
      <c r="AE236" s="38"/>
      <c r="AT236" s="17" t="s">
        <v>132</v>
      </c>
      <c r="AU236" s="17" t="s">
        <v>84</v>
      </c>
    </row>
    <row r="237" spans="1:51" s="13" customFormat="1" ht="12">
      <c r="A237" s="13"/>
      <c r="B237" s="236"/>
      <c r="C237" s="237"/>
      <c r="D237" s="234" t="s">
        <v>134</v>
      </c>
      <c r="E237" s="238" t="s">
        <v>1</v>
      </c>
      <c r="F237" s="239" t="s">
        <v>313</v>
      </c>
      <c r="G237" s="237"/>
      <c r="H237" s="238" t="s">
        <v>1</v>
      </c>
      <c r="I237" s="240"/>
      <c r="J237" s="237"/>
      <c r="K237" s="237"/>
      <c r="L237" s="241"/>
      <c r="M237" s="242"/>
      <c r="N237" s="243"/>
      <c r="O237" s="243"/>
      <c r="P237" s="243"/>
      <c r="Q237" s="243"/>
      <c r="R237" s="243"/>
      <c r="S237" s="243"/>
      <c r="T237" s="244"/>
      <c r="U237" s="13"/>
      <c r="V237" s="13"/>
      <c r="W237" s="13"/>
      <c r="X237" s="13"/>
      <c r="Y237" s="13"/>
      <c r="Z237" s="13"/>
      <c r="AA237" s="13"/>
      <c r="AB237" s="13"/>
      <c r="AC237" s="13"/>
      <c r="AD237" s="13"/>
      <c r="AE237" s="13"/>
      <c r="AT237" s="245" t="s">
        <v>134</v>
      </c>
      <c r="AU237" s="245" t="s">
        <v>84</v>
      </c>
      <c r="AV237" s="13" t="s">
        <v>82</v>
      </c>
      <c r="AW237" s="13" t="s">
        <v>32</v>
      </c>
      <c r="AX237" s="13" t="s">
        <v>76</v>
      </c>
      <c r="AY237" s="245" t="s">
        <v>122</v>
      </c>
    </row>
    <row r="238" spans="1:51" s="14" customFormat="1" ht="12">
      <c r="A238" s="14"/>
      <c r="B238" s="246"/>
      <c r="C238" s="247"/>
      <c r="D238" s="234" t="s">
        <v>134</v>
      </c>
      <c r="E238" s="248" t="s">
        <v>1</v>
      </c>
      <c r="F238" s="249" t="s">
        <v>314</v>
      </c>
      <c r="G238" s="247"/>
      <c r="H238" s="250">
        <v>297</v>
      </c>
      <c r="I238" s="251"/>
      <c r="J238" s="247"/>
      <c r="K238" s="247"/>
      <c r="L238" s="252"/>
      <c r="M238" s="253"/>
      <c r="N238" s="254"/>
      <c r="O238" s="254"/>
      <c r="P238" s="254"/>
      <c r="Q238" s="254"/>
      <c r="R238" s="254"/>
      <c r="S238" s="254"/>
      <c r="T238" s="255"/>
      <c r="U238" s="14"/>
      <c r="V238" s="14"/>
      <c r="W238" s="14"/>
      <c r="X238" s="14"/>
      <c r="Y238" s="14"/>
      <c r="Z238" s="14"/>
      <c r="AA238" s="14"/>
      <c r="AB238" s="14"/>
      <c r="AC238" s="14"/>
      <c r="AD238" s="14"/>
      <c r="AE238" s="14"/>
      <c r="AT238" s="256" t="s">
        <v>134</v>
      </c>
      <c r="AU238" s="256" t="s">
        <v>84</v>
      </c>
      <c r="AV238" s="14" t="s">
        <v>84</v>
      </c>
      <c r="AW238" s="14" t="s">
        <v>32</v>
      </c>
      <c r="AX238" s="14" t="s">
        <v>76</v>
      </c>
      <c r="AY238" s="256" t="s">
        <v>122</v>
      </c>
    </row>
    <row r="239" spans="1:51" s="13" customFormat="1" ht="12">
      <c r="A239" s="13"/>
      <c r="B239" s="236"/>
      <c r="C239" s="237"/>
      <c r="D239" s="234" t="s">
        <v>134</v>
      </c>
      <c r="E239" s="238" t="s">
        <v>1</v>
      </c>
      <c r="F239" s="239" t="s">
        <v>315</v>
      </c>
      <c r="G239" s="237"/>
      <c r="H239" s="238" t="s">
        <v>1</v>
      </c>
      <c r="I239" s="240"/>
      <c r="J239" s="237"/>
      <c r="K239" s="237"/>
      <c r="L239" s="241"/>
      <c r="M239" s="242"/>
      <c r="N239" s="243"/>
      <c r="O239" s="243"/>
      <c r="P239" s="243"/>
      <c r="Q239" s="243"/>
      <c r="R239" s="243"/>
      <c r="S239" s="243"/>
      <c r="T239" s="244"/>
      <c r="U239" s="13"/>
      <c r="V239" s="13"/>
      <c r="W239" s="13"/>
      <c r="X239" s="13"/>
      <c r="Y239" s="13"/>
      <c r="Z239" s="13"/>
      <c r="AA239" s="13"/>
      <c r="AB239" s="13"/>
      <c r="AC239" s="13"/>
      <c r="AD239" s="13"/>
      <c r="AE239" s="13"/>
      <c r="AT239" s="245" t="s">
        <v>134</v>
      </c>
      <c r="AU239" s="245" t="s">
        <v>84</v>
      </c>
      <c r="AV239" s="13" t="s">
        <v>82</v>
      </c>
      <c r="AW239" s="13" t="s">
        <v>32</v>
      </c>
      <c r="AX239" s="13" t="s">
        <v>76</v>
      </c>
      <c r="AY239" s="245" t="s">
        <v>122</v>
      </c>
    </row>
    <row r="240" spans="1:51" s="14" customFormat="1" ht="12">
      <c r="A240" s="14"/>
      <c r="B240" s="246"/>
      <c r="C240" s="247"/>
      <c r="D240" s="234" t="s">
        <v>134</v>
      </c>
      <c r="E240" s="248" t="s">
        <v>1</v>
      </c>
      <c r="F240" s="249" t="s">
        <v>316</v>
      </c>
      <c r="G240" s="247"/>
      <c r="H240" s="250">
        <v>140</v>
      </c>
      <c r="I240" s="251"/>
      <c r="J240" s="247"/>
      <c r="K240" s="247"/>
      <c r="L240" s="252"/>
      <c r="M240" s="253"/>
      <c r="N240" s="254"/>
      <c r="O240" s="254"/>
      <c r="P240" s="254"/>
      <c r="Q240" s="254"/>
      <c r="R240" s="254"/>
      <c r="S240" s="254"/>
      <c r="T240" s="255"/>
      <c r="U240" s="14"/>
      <c r="V240" s="14"/>
      <c r="W240" s="14"/>
      <c r="X240" s="14"/>
      <c r="Y240" s="14"/>
      <c r="Z240" s="14"/>
      <c r="AA240" s="14"/>
      <c r="AB240" s="14"/>
      <c r="AC240" s="14"/>
      <c r="AD240" s="14"/>
      <c r="AE240" s="14"/>
      <c r="AT240" s="256" t="s">
        <v>134</v>
      </c>
      <c r="AU240" s="256" t="s">
        <v>84</v>
      </c>
      <c r="AV240" s="14" t="s">
        <v>84</v>
      </c>
      <c r="AW240" s="14" t="s">
        <v>32</v>
      </c>
      <c r="AX240" s="14" t="s">
        <v>76</v>
      </c>
      <c r="AY240" s="256" t="s">
        <v>122</v>
      </c>
    </row>
    <row r="241" spans="1:51" s="13" customFormat="1" ht="12">
      <c r="A241" s="13"/>
      <c r="B241" s="236"/>
      <c r="C241" s="237"/>
      <c r="D241" s="234" t="s">
        <v>134</v>
      </c>
      <c r="E241" s="238" t="s">
        <v>1</v>
      </c>
      <c r="F241" s="239" t="s">
        <v>317</v>
      </c>
      <c r="G241" s="237"/>
      <c r="H241" s="238" t="s">
        <v>1</v>
      </c>
      <c r="I241" s="240"/>
      <c r="J241" s="237"/>
      <c r="K241" s="237"/>
      <c r="L241" s="241"/>
      <c r="M241" s="242"/>
      <c r="N241" s="243"/>
      <c r="O241" s="243"/>
      <c r="P241" s="243"/>
      <c r="Q241" s="243"/>
      <c r="R241" s="243"/>
      <c r="S241" s="243"/>
      <c r="T241" s="244"/>
      <c r="U241" s="13"/>
      <c r="V241" s="13"/>
      <c r="W241" s="13"/>
      <c r="X241" s="13"/>
      <c r="Y241" s="13"/>
      <c r="Z241" s="13"/>
      <c r="AA241" s="13"/>
      <c r="AB241" s="13"/>
      <c r="AC241" s="13"/>
      <c r="AD241" s="13"/>
      <c r="AE241" s="13"/>
      <c r="AT241" s="245" t="s">
        <v>134</v>
      </c>
      <c r="AU241" s="245" t="s">
        <v>84</v>
      </c>
      <c r="AV241" s="13" t="s">
        <v>82</v>
      </c>
      <c r="AW241" s="13" t="s">
        <v>32</v>
      </c>
      <c r="AX241" s="13" t="s">
        <v>76</v>
      </c>
      <c r="AY241" s="245" t="s">
        <v>122</v>
      </c>
    </row>
    <row r="242" spans="1:51" s="14" customFormat="1" ht="12">
      <c r="A242" s="14"/>
      <c r="B242" s="246"/>
      <c r="C242" s="247"/>
      <c r="D242" s="234" t="s">
        <v>134</v>
      </c>
      <c r="E242" s="248" t="s">
        <v>1</v>
      </c>
      <c r="F242" s="249" t="s">
        <v>318</v>
      </c>
      <c r="G242" s="247"/>
      <c r="H242" s="250">
        <v>24</v>
      </c>
      <c r="I242" s="251"/>
      <c r="J242" s="247"/>
      <c r="K242" s="247"/>
      <c r="L242" s="252"/>
      <c r="M242" s="253"/>
      <c r="N242" s="254"/>
      <c r="O242" s="254"/>
      <c r="P242" s="254"/>
      <c r="Q242" s="254"/>
      <c r="R242" s="254"/>
      <c r="S242" s="254"/>
      <c r="T242" s="255"/>
      <c r="U242" s="14"/>
      <c r="V242" s="14"/>
      <c r="W242" s="14"/>
      <c r="X242" s="14"/>
      <c r="Y242" s="14"/>
      <c r="Z242" s="14"/>
      <c r="AA242" s="14"/>
      <c r="AB242" s="14"/>
      <c r="AC242" s="14"/>
      <c r="AD242" s="14"/>
      <c r="AE242" s="14"/>
      <c r="AT242" s="256" t="s">
        <v>134</v>
      </c>
      <c r="AU242" s="256" t="s">
        <v>84</v>
      </c>
      <c r="AV242" s="14" t="s">
        <v>84</v>
      </c>
      <c r="AW242" s="14" t="s">
        <v>32</v>
      </c>
      <c r="AX242" s="14" t="s">
        <v>76</v>
      </c>
      <c r="AY242" s="256" t="s">
        <v>122</v>
      </c>
    </row>
    <row r="243" spans="1:51" s="13" customFormat="1" ht="12">
      <c r="A243" s="13"/>
      <c r="B243" s="236"/>
      <c r="C243" s="237"/>
      <c r="D243" s="234" t="s">
        <v>134</v>
      </c>
      <c r="E243" s="238" t="s">
        <v>1</v>
      </c>
      <c r="F243" s="239" t="s">
        <v>319</v>
      </c>
      <c r="G243" s="237"/>
      <c r="H243" s="238" t="s">
        <v>1</v>
      </c>
      <c r="I243" s="240"/>
      <c r="J243" s="237"/>
      <c r="K243" s="237"/>
      <c r="L243" s="241"/>
      <c r="M243" s="242"/>
      <c r="N243" s="243"/>
      <c r="O243" s="243"/>
      <c r="P243" s="243"/>
      <c r="Q243" s="243"/>
      <c r="R243" s="243"/>
      <c r="S243" s="243"/>
      <c r="T243" s="244"/>
      <c r="U243" s="13"/>
      <c r="V243" s="13"/>
      <c r="W243" s="13"/>
      <c r="X243" s="13"/>
      <c r="Y243" s="13"/>
      <c r="Z243" s="13"/>
      <c r="AA243" s="13"/>
      <c r="AB243" s="13"/>
      <c r="AC243" s="13"/>
      <c r="AD243" s="13"/>
      <c r="AE243" s="13"/>
      <c r="AT243" s="245" t="s">
        <v>134</v>
      </c>
      <c r="AU243" s="245" t="s">
        <v>84</v>
      </c>
      <c r="AV243" s="13" t="s">
        <v>82</v>
      </c>
      <c r="AW243" s="13" t="s">
        <v>32</v>
      </c>
      <c r="AX243" s="13" t="s">
        <v>76</v>
      </c>
      <c r="AY243" s="245" t="s">
        <v>122</v>
      </c>
    </row>
    <row r="244" spans="1:51" s="14" customFormat="1" ht="12">
      <c r="A244" s="14"/>
      <c r="B244" s="246"/>
      <c r="C244" s="247"/>
      <c r="D244" s="234" t="s">
        <v>134</v>
      </c>
      <c r="E244" s="248" t="s">
        <v>1</v>
      </c>
      <c r="F244" s="249" t="s">
        <v>320</v>
      </c>
      <c r="G244" s="247"/>
      <c r="H244" s="250">
        <v>4200</v>
      </c>
      <c r="I244" s="251"/>
      <c r="J244" s="247"/>
      <c r="K244" s="247"/>
      <c r="L244" s="252"/>
      <c r="M244" s="253"/>
      <c r="N244" s="254"/>
      <c r="O244" s="254"/>
      <c r="P244" s="254"/>
      <c r="Q244" s="254"/>
      <c r="R244" s="254"/>
      <c r="S244" s="254"/>
      <c r="T244" s="255"/>
      <c r="U244" s="14"/>
      <c r="V244" s="14"/>
      <c r="W244" s="14"/>
      <c r="X244" s="14"/>
      <c r="Y244" s="14"/>
      <c r="Z244" s="14"/>
      <c r="AA244" s="14"/>
      <c r="AB244" s="14"/>
      <c r="AC244" s="14"/>
      <c r="AD244" s="14"/>
      <c r="AE244" s="14"/>
      <c r="AT244" s="256" t="s">
        <v>134</v>
      </c>
      <c r="AU244" s="256" t="s">
        <v>84</v>
      </c>
      <c r="AV244" s="14" t="s">
        <v>84</v>
      </c>
      <c r="AW244" s="14" t="s">
        <v>32</v>
      </c>
      <c r="AX244" s="14" t="s">
        <v>76</v>
      </c>
      <c r="AY244" s="256" t="s">
        <v>122</v>
      </c>
    </row>
    <row r="245" spans="1:51" s="15" customFormat="1" ht="12">
      <c r="A245" s="15"/>
      <c r="B245" s="257"/>
      <c r="C245" s="258"/>
      <c r="D245" s="234" t="s">
        <v>134</v>
      </c>
      <c r="E245" s="259" t="s">
        <v>1</v>
      </c>
      <c r="F245" s="260" t="s">
        <v>139</v>
      </c>
      <c r="G245" s="258"/>
      <c r="H245" s="261">
        <v>4661</v>
      </c>
      <c r="I245" s="262"/>
      <c r="J245" s="258"/>
      <c r="K245" s="258"/>
      <c r="L245" s="263"/>
      <c r="M245" s="264"/>
      <c r="N245" s="265"/>
      <c r="O245" s="265"/>
      <c r="P245" s="265"/>
      <c r="Q245" s="265"/>
      <c r="R245" s="265"/>
      <c r="S245" s="265"/>
      <c r="T245" s="266"/>
      <c r="U245" s="15"/>
      <c r="V245" s="15"/>
      <c r="W245" s="15"/>
      <c r="X245" s="15"/>
      <c r="Y245" s="15"/>
      <c r="Z245" s="15"/>
      <c r="AA245" s="15"/>
      <c r="AB245" s="15"/>
      <c r="AC245" s="15"/>
      <c r="AD245" s="15"/>
      <c r="AE245" s="15"/>
      <c r="AT245" s="267" t="s">
        <v>134</v>
      </c>
      <c r="AU245" s="267" t="s">
        <v>84</v>
      </c>
      <c r="AV245" s="15" t="s">
        <v>128</v>
      </c>
      <c r="AW245" s="15" t="s">
        <v>32</v>
      </c>
      <c r="AX245" s="15" t="s">
        <v>82</v>
      </c>
      <c r="AY245" s="267" t="s">
        <v>122</v>
      </c>
    </row>
    <row r="246" spans="1:65" s="2" customFormat="1" ht="16.5" customHeight="1">
      <c r="A246" s="38"/>
      <c r="B246" s="39"/>
      <c r="C246" s="215" t="s">
        <v>321</v>
      </c>
      <c r="D246" s="215" t="s">
        <v>124</v>
      </c>
      <c r="E246" s="216" t="s">
        <v>322</v>
      </c>
      <c r="F246" s="217" t="s">
        <v>323</v>
      </c>
      <c r="G246" s="218" t="s">
        <v>280</v>
      </c>
      <c r="H246" s="219">
        <v>4661</v>
      </c>
      <c r="I246" s="220"/>
      <c r="J246" s="221">
        <f>ROUND(I246*H246,2)</f>
        <v>0</v>
      </c>
      <c r="K246" s="222"/>
      <c r="L246" s="44"/>
      <c r="M246" s="223" t="s">
        <v>1</v>
      </c>
      <c r="N246" s="224" t="s">
        <v>41</v>
      </c>
      <c r="O246" s="91"/>
      <c r="P246" s="225">
        <f>O246*H246</f>
        <v>0</v>
      </c>
      <c r="Q246" s="225">
        <v>0.00017</v>
      </c>
      <c r="R246" s="225">
        <f>Q246*H246</f>
        <v>0.79237</v>
      </c>
      <c r="S246" s="225">
        <v>0</v>
      </c>
      <c r="T246" s="226">
        <f>S246*H246</f>
        <v>0</v>
      </c>
      <c r="U246" s="38"/>
      <c r="V246" s="38"/>
      <c r="W246" s="38"/>
      <c r="X246" s="38"/>
      <c r="Y246" s="38"/>
      <c r="Z246" s="38"/>
      <c r="AA246" s="38"/>
      <c r="AB246" s="38"/>
      <c r="AC246" s="38"/>
      <c r="AD246" s="38"/>
      <c r="AE246" s="38"/>
      <c r="AR246" s="227" t="s">
        <v>128</v>
      </c>
      <c r="AT246" s="227" t="s">
        <v>124</v>
      </c>
      <c r="AU246" s="227" t="s">
        <v>84</v>
      </c>
      <c r="AY246" s="17" t="s">
        <v>122</v>
      </c>
      <c r="BE246" s="228">
        <f>IF(N246="základní",J246,0)</f>
        <v>0</v>
      </c>
      <c r="BF246" s="228">
        <f>IF(N246="snížená",J246,0)</f>
        <v>0</v>
      </c>
      <c r="BG246" s="228">
        <f>IF(N246="zákl. přenesená",J246,0)</f>
        <v>0</v>
      </c>
      <c r="BH246" s="228">
        <f>IF(N246="sníž. přenesená",J246,0)</f>
        <v>0</v>
      </c>
      <c r="BI246" s="228">
        <f>IF(N246="nulová",J246,0)</f>
        <v>0</v>
      </c>
      <c r="BJ246" s="17" t="s">
        <v>82</v>
      </c>
      <c r="BK246" s="228">
        <f>ROUND(I246*H246,2)</f>
        <v>0</v>
      </c>
      <c r="BL246" s="17" t="s">
        <v>128</v>
      </c>
      <c r="BM246" s="227" t="s">
        <v>324</v>
      </c>
    </row>
    <row r="247" spans="1:47" s="2" customFormat="1" ht="12">
      <c r="A247" s="38"/>
      <c r="B247" s="39"/>
      <c r="C247" s="40"/>
      <c r="D247" s="229" t="s">
        <v>130</v>
      </c>
      <c r="E247" s="40"/>
      <c r="F247" s="230" t="s">
        <v>325</v>
      </c>
      <c r="G247" s="40"/>
      <c r="H247" s="40"/>
      <c r="I247" s="231"/>
      <c r="J247" s="40"/>
      <c r="K247" s="40"/>
      <c r="L247" s="44"/>
      <c r="M247" s="232"/>
      <c r="N247" s="233"/>
      <c r="O247" s="91"/>
      <c r="P247" s="91"/>
      <c r="Q247" s="91"/>
      <c r="R247" s="91"/>
      <c r="S247" s="91"/>
      <c r="T247" s="92"/>
      <c r="U247" s="38"/>
      <c r="V247" s="38"/>
      <c r="W247" s="38"/>
      <c r="X247" s="38"/>
      <c r="Y247" s="38"/>
      <c r="Z247" s="38"/>
      <c r="AA247" s="38"/>
      <c r="AB247" s="38"/>
      <c r="AC247" s="38"/>
      <c r="AD247" s="38"/>
      <c r="AE247" s="38"/>
      <c r="AT247" s="17" t="s">
        <v>130</v>
      </c>
      <c r="AU247" s="17" t="s">
        <v>84</v>
      </c>
    </row>
    <row r="248" spans="1:47" s="2" customFormat="1" ht="12">
      <c r="A248" s="38"/>
      <c r="B248" s="39"/>
      <c r="C248" s="40"/>
      <c r="D248" s="234" t="s">
        <v>132</v>
      </c>
      <c r="E248" s="40"/>
      <c r="F248" s="235" t="s">
        <v>312</v>
      </c>
      <c r="G248" s="40"/>
      <c r="H248" s="40"/>
      <c r="I248" s="231"/>
      <c r="J248" s="40"/>
      <c r="K248" s="40"/>
      <c r="L248" s="44"/>
      <c r="M248" s="232"/>
      <c r="N248" s="233"/>
      <c r="O248" s="91"/>
      <c r="P248" s="91"/>
      <c r="Q248" s="91"/>
      <c r="R248" s="91"/>
      <c r="S248" s="91"/>
      <c r="T248" s="92"/>
      <c r="U248" s="38"/>
      <c r="V248" s="38"/>
      <c r="W248" s="38"/>
      <c r="X248" s="38"/>
      <c r="Y248" s="38"/>
      <c r="Z248" s="38"/>
      <c r="AA248" s="38"/>
      <c r="AB248" s="38"/>
      <c r="AC248" s="38"/>
      <c r="AD248" s="38"/>
      <c r="AE248" s="38"/>
      <c r="AT248" s="17" t="s">
        <v>132</v>
      </c>
      <c r="AU248" s="17" t="s">
        <v>84</v>
      </c>
    </row>
    <row r="249" spans="1:51" s="13" customFormat="1" ht="12">
      <c r="A249" s="13"/>
      <c r="B249" s="236"/>
      <c r="C249" s="237"/>
      <c r="D249" s="234" t="s">
        <v>134</v>
      </c>
      <c r="E249" s="238" t="s">
        <v>1</v>
      </c>
      <c r="F249" s="239" t="s">
        <v>313</v>
      </c>
      <c r="G249" s="237"/>
      <c r="H249" s="238" t="s">
        <v>1</v>
      </c>
      <c r="I249" s="240"/>
      <c r="J249" s="237"/>
      <c r="K249" s="237"/>
      <c r="L249" s="241"/>
      <c r="M249" s="242"/>
      <c r="N249" s="243"/>
      <c r="O249" s="243"/>
      <c r="P249" s="243"/>
      <c r="Q249" s="243"/>
      <c r="R249" s="243"/>
      <c r="S249" s="243"/>
      <c r="T249" s="244"/>
      <c r="U249" s="13"/>
      <c r="V249" s="13"/>
      <c r="W249" s="13"/>
      <c r="X249" s="13"/>
      <c r="Y249" s="13"/>
      <c r="Z249" s="13"/>
      <c r="AA249" s="13"/>
      <c r="AB249" s="13"/>
      <c r="AC249" s="13"/>
      <c r="AD249" s="13"/>
      <c r="AE249" s="13"/>
      <c r="AT249" s="245" t="s">
        <v>134</v>
      </c>
      <c r="AU249" s="245" t="s">
        <v>84</v>
      </c>
      <c r="AV249" s="13" t="s">
        <v>82</v>
      </c>
      <c r="AW249" s="13" t="s">
        <v>32</v>
      </c>
      <c r="AX249" s="13" t="s">
        <v>76</v>
      </c>
      <c r="AY249" s="245" t="s">
        <v>122</v>
      </c>
    </row>
    <row r="250" spans="1:51" s="14" customFormat="1" ht="12">
      <c r="A250" s="14"/>
      <c r="B250" s="246"/>
      <c r="C250" s="247"/>
      <c r="D250" s="234" t="s">
        <v>134</v>
      </c>
      <c r="E250" s="248" t="s">
        <v>1</v>
      </c>
      <c r="F250" s="249" t="s">
        <v>314</v>
      </c>
      <c r="G250" s="247"/>
      <c r="H250" s="250">
        <v>297</v>
      </c>
      <c r="I250" s="251"/>
      <c r="J250" s="247"/>
      <c r="K250" s="247"/>
      <c r="L250" s="252"/>
      <c r="M250" s="253"/>
      <c r="N250" s="254"/>
      <c r="O250" s="254"/>
      <c r="P250" s="254"/>
      <c r="Q250" s="254"/>
      <c r="R250" s="254"/>
      <c r="S250" s="254"/>
      <c r="T250" s="255"/>
      <c r="U250" s="14"/>
      <c r="V250" s="14"/>
      <c r="W250" s="14"/>
      <c r="X250" s="14"/>
      <c r="Y250" s="14"/>
      <c r="Z250" s="14"/>
      <c r="AA250" s="14"/>
      <c r="AB250" s="14"/>
      <c r="AC250" s="14"/>
      <c r="AD250" s="14"/>
      <c r="AE250" s="14"/>
      <c r="AT250" s="256" t="s">
        <v>134</v>
      </c>
      <c r="AU250" s="256" t="s">
        <v>84</v>
      </c>
      <c r="AV250" s="14" t="s">
        <v>84</v>
      </c>
      <c r="AW250" s="14" t="s">
        <v>32</v>
      </c>
      <c r="AX250" s="14" t="s">
        <v>76</v>
      </c>
      <c r="AY250" s="256" t="s">
        <v>122</v>
      </c>
    </row>
    <row r="251" spans="1:51" s="13" customFormat="1" ht="12">
      <c r="A251" s="13"/>
      <c r="B251" s="236"/>
      <c r="C251" s="237"/>
      <c r="D251" s="234" t="s">
        <v>134</v>
      </c>
      <c r="E251" s="238" t="s">
        <v>1</v>
      </c>
      <c r="F251" s="239" t="s">
        <v>315</v>
      </c>
      <c r="G251" s="237"/>
      <c r="H251" s="238" t="s">
        <v>1</v>
      </c>
      <c r="I251" s="240"/>
      <c r="J251" s="237"/>
      <c r="K251" s="237"/>
      <c r="L251" s="241"/>
      <c r="M251" s="242"/>
      <c r="N251" s="243"/>
      <c r="O251" s="243"/>
      <c r="P251" s="243"/>
      <c r="Q251" s="243"/>
      <c r="R251" s="243"/>
      <c r="S251" s="243"/>
      <c r="T251" s="244"/>
      <c r="U251" s="13"/>
      <c r="V251" s="13"/>
      <c r="W251" s="13"/>
      <c r="X251" s="13"/>
      <c r="Y251" s="13"/>
      <c r="Z251" s="13"/>
      <c r="AA251" s="13"/>
      <c r="AB251" s="13"/>
      <c r="AC251" s="13"/>
      <c r="AD251" s="13"/>
      <c r="AE251" s="13"/>
      <c r="AT251" s="245" t="s">
        <v>134</v>
      </c>
      <c r="AU251" s="245" t="s">
        <v>84</v>
      </c>
      <c r="AV251" s="13" t="s">
        <v>82</v>
      </c>
      <c r="AW251" s="13" t="s">
        <v>32</v>
      </c>
      <c r="AX251" s="13" t="s">
        <v>76</v>
      </c>
      <c r="AY251" s="245" t="s">
        <v>122</v>
      </c>
    </row>
    <row r="252" spans="1:51" s="14" customFormat="1" ht="12">
      <c r="A252" s="14"/>
      <c r="B252" s="246"/>
      <c r="C252" s="247"/>
      <c r="D252" s="234" t="s">
        <v>134</v>
      </c>
      <c r="E252" s="248" t="s">
        <v>1</v>
      </c>
      <c r="F252" s="249" t="s">
        <v>316</v>
      </c>
      <c r="G252" s="247"/>
      <c r="H252" s="250">
        <v>140</v>
      </c>
      <c r="I252" s="251"/>
      <c r="J252" s="247"/>
      <c r="K252" s="247"/>
      <c r="L252" s="252"/>
      <c r="M252" s="253"/>
      <c r="N252" s="254"/>
      <c r="O252" s="254"/>
      <c r="P252" s="254"/>
      <c r="Q252" s="254"/>
      <c r="R252" s="254"/>
      <c r="S252" s="254"/>
      <c r="T252" s="255"/>
      <c r="U252" s="14"/>
      <c r="V252" s="14"/>
      <c r="W252" s="14"/>
      <c r="X252" s="14"/>
      <c r="Y252" s="14"/>
      <c r="Z252" s="14"/>
      <c r="AA252" s="14"/>
      <c r="AB252" s="14"/>
      <c r="AC252" s="14"/>
      <c r="AD252" s="14"/>
      <c r="AE252" s="14"/>
      <c r="AT252" s="256" t="s">
        <v>134</v>
      </c>
      <c r="AU252" s="256" t="s">
        <v>84</v>
      </c>
      <c r="AV252" s="14" t="s">
        <v>84</v>
      </c>
      <c r="AW252" s="14" t="s">
        <v>32</v>
      </c>
      <c r="AX252" s="14" t="s">
        <v>76</v>
      </c>
      <c r="AY252" s="256" t="s">
        <v>122</v>
      </c>
    </row>
    <row r="253" spans="1:51" s="13" customFormat="1" ht="12">
      <c r="A253" s="13"/>
      <c r="B253" s="236"/>
      <c r="C253" s="237"/>
      <c r="D253" s="234" t="s">
        <v>134</v>
      </c>
      <c r="E253" s="238" t="s">
        <v>1</v>
      </c>
      <c r="F253" s="239" t="s">
        <v>317</v>
      </c>
      <c r="G253" s="237"/>
      <c r="H253" s="238" t="s">
        <v>1</v>
      </c>
      <c r="I253" s="240"/>
      <c r="J253" s="237"/>
      <c r="K253" s="237"/>
      <c r="L253" s="241"/>
      <c r="M253" s="242"/>
      <c r="N253" s="243"/>
      <c r="O253" s="243"/>
      <c r="P253" s="243"/>
      <c r="Q253" s="243"/>
      <c r="R253" s="243"/>
      <c r="S253" s="243"/>
      <c r="T253" s="244"/>
      <c r="U253" s="13"/>
      <c r="V253" s="13"/>
      <c r="W253" s="13"/>
      <c r="X253" s="13"/>
      <c r="Y253" s="13"/>
      <c r="Z253" s="13"/>
      <c r="AA253" s="13"/>
      <c r="AB253" s="13"/>
      <c r="AC253" s="13"/>
      <c r="AD253" s="13"/>
      <c r="AE253" s="13"/>
      <c r="AT253" s="245" t="s">
        <v>134</v>
      </c>
      <c r="AU253" s="245" t="s">
        <v>84</v>
      </c>
      <c r="AV253" s="13" t="s">
        <v>82</v>
      </c>
      <c r="AW253" s="13" t="s">
        <v>32</v>
      </c>
      <c r="AX253" s="13" t="s">
        <v>76</v>
      </c>
      <c r="AY253" s="245" t="s">
        <v>122</v>
      </c>
    </row>
    <row r="254" spans="1:51" s="14" customFormat="1" ht="12">
      <c r="A254" s="14"/>
      <c r="B254" s="246"/>
      <c r="C254" s="247"/>
      <c r="D254" s="234" t="s">
        <v>134</v>
      </c>
      <c r="E254" s="248" t="s">
        <v>1</v>
      </c>
      <c r="F254" s="249" t="s">
        <v>318</v>
      </c>
      <c r="G254" s="247"/>
      <c r="H254" s="250">
        <v>24</v>
      </c>
      <c r="I254" s="251"/>
      <c r="J254" s="247"/>
      <c r="K254" s="247"/>
      <c r="L254" s="252"/>
      <c r="M254" s="253"/>
      <c r="N254" s="254"/>
      <c r="O254" s="254"/>
      <c r="P254" s="254"/>
      <c r="Q254" s="254"/>
      <c r="R254" s="254"/>
      <c r="S254" s="254"/>
      <c r="T254" s="255"/>
      <c r="U254" s="14"/>
      <c r="V254" s="14"/>
      <c r="W254" s="14"/>
      <c r="X254" s="14"/>
      <c r="Y254" s="14"/>
      <c r="Z254" s="14"/>
      <c r="AA254" s="14"/>
      <c r="AB254" s="14"/>
      <c r="AC254" s="14"/>
      <c r="AD254" s="14"/>
      <c r="AE254" s="14"/>
      <c r="AT254" s="256" t="s">
        <v>134</v>
      </c>
      <c r="AU254" s="256" t="s">
        <v>84</v>
      </c>
      <c r="AV254" s="14" t="s">
        <v>84</v>
      </c>
      <c r="AW254" s="14" t="s">
        <v>32</v>
      </c>
      <c r="AX254" s="14" t="s">
        <v>76</v>
      </c>
      <c r="AY254" s="256" t="s">
        <v>122</v>
      </c>
    </row>
    <row r="255" spans="1:51" s="13" customFormat="1" ht="12">
      <c r="A255" s="13"/>
      <c r="B255" s="236"/>
      <c r="C255" s="237"/>
      <c r="D255" s="234" t="s">
        <v>134</v>
      </c>
      <c r="E255" s="238" t="s">
        <v>1</v>
      </c>
      <c r="F255" s="239" t="s">
        <v>319</v>
      </c>
      <c r="G255" s="237"/>
      <c r="H255" s="238" t="s">
        <v>1</v>
      </c>
      <c r="I255" s="240"/>
      <c r="J255" s="237"/>
      <c r="K255" s="237"/>
      <c r="L255" s="241"/>
      <c r="M255" s="242"/>
      <c r="N255" s="243"/>
      <c r="O255" s="243"/>
      <c r="P255" s="243"/>
      <c r="Q255" s="243"/>
      <c r="R255" s="243"/>
      <c r="S255" s="243"/>
      <c r="T255" s="244"/>
      <c r="U255" s="13"/>
      <c r="V255" s="13"/>
      <c r="W255" s="13"/>
      <c r="X255" s="13"/>
      <c r="Y255" s="13"/>
      <c r="Z255" s="13"/>
      <c r="AA255" s="13"/>
      <c r="AB255" s="13"/>
      <c r="AC255" s="13"/>
      <c r="AD255" s="13"/>
      <c r="AE255" s="13"/>
      <c r="AT255" s="245" t="s">
        <v>134</v>
      </c>
      <c r="AU255" s="245" t="s">
        <v>84</v>
      </c>
      <c r="AV255" s="13" t="s">
        <v>82</v>
      </c>
      <c r="AW255" s="13" t="s">
        <v>32</v>
      </c>
      <c r="AX255" s="13" t="s">
        <v>76</v>
      </c>
      <c r="AY255" s="245" t="s">
        <v>122</v>
      </c>
    </row>
    <row r="256" spans="1:51" s="14" customFormat="1" ht="12">
      <c r="A256" s="14"/>
      <c r="B256" s="246"/>
      <c r="C256" s="247"/>
      <c r="D256" s="234" t="s">
        <v>134</v>
      </c>
      <c r="E256" s="248" t="s">
        <v>1</v>
      </c>
      <c r="F256" s="249" t="s">
        <v>320</v>
      </c>
      <c r="G256" s="247"/>
      <c r="H256" s="250">
        <v>4200</v>
      </c>
      <c r="I256" s="251"/>
      <c r="J256" s="247"/>
      <c r="K256" s="247"/>
      <c r="L256" s="252"/>
      <c r="M256" s="253"/>
      <c r="N256" s="254"/>
      <c r="O256" s="254"/>
      <c r="P256" s="254"/>
      <c r="Q256" s="254"/>
      <c r="R256" s="254"/>
      <c r="S256" s="254"/>
      <c r="T256" s="255"/>
      <c r="U256" s="14"/>
      <c r="V256" s="14"/>
      <c r="W256" s="14"/>
      <c r="X256" s="14"/>
      <c r="Y256" s="14"/>
      <c r="Z256" s="14"/>
      <c r="AA256" s="14"/>
      <c r="AB256" s="14"/>
      <c r="AC256" s="14"/>
      <c r="AD256" s="14"/>
      <c r="AE256" s="14"/>
      <c r="AT256" s="256" t="s">
        <v>134</v>
      </c>
      <c r="AU256" s="256" t="s">
        <v>84</v>
      </c>
      <c r="AV256" s="14" t="s">
        <v>84</v>
      </c>
      <c r="AW256" s="14" t="s">
        <v>32</v>
      </c>
      <c r="AX256" s="14" t="s">
        <v>76</v>
      </c>
      <c r="AY256" s="256" t="s">
        <v>122</v>
      </c>
    </row>
    <row r="257" spans="1:51" s="15" customFormat="1" ht="12">
      <c r="A257" s="15"/>
      <c r="B257" s="257"/>
      <c r="C257" s="258"/>
      <c r="D257" s="234" t="s">
        <v>134</v>
      </c>
      <c r="E257" s="259" t="s">
        <v>1</v>
      </c>
      <c r="F257" s="260" t="s">
        <v>139</v>
      </c>
      <c r="G257" s="258"/>
      <c r="H257" s="261">
        <v>4661</v>
      </c>
      <c r="I257" s="262"/>
      <c r="J257" s="258"/>
      <c r="K257" s="258"/>
      <c r="L257" s="263"/>
      <c r="M257" s="264"/>
      <c r="N257" s="265"/>
      <c r="O257" s="265"/>
      <c r="P257" s="265"/>
      <c r="Q257" s="265"/>
      <c r="R257" s="265"/>
      <c r="S257" s="265"/>
      <c r="T257" s="266"/>
      <c r="U257" s="15"/>
      <c r="V257" s="15"/>
      <c r="W257" s="15"/>
      <c r="X257" s="15"/>
      <c r="Y257" s="15"/>
      <c r="Z257" s="15"/>
      <c r="AA257" s="15"/>
      <c r="AB257" s="15"/>
      <c r="AC257" s="15"/>
      <c r="AD257" s="15"/>
      <c r="AE257" s="15"/>
      <c r="AT257" s="267" t="s">
        <v>134</v>
      </c>
      <c r="AU257" s="267" t="s">
        <v>84</v>
      </c>
      <c r="AV257" s="15" t="s">
        <v>128</v>
      </c>
      <c r="AW257" s="15" t="s">
        <v>32</v>
      </c>
      <c r="AX257" s="15" t="s">
        <v>82</v>
      </c>
      <c r="AY257" s="267" t="s">
        <v>122</v>
      </c>
    </row>
    <row r="258" spans="1:65" s="2" customFormat="1" ht="24.15" customHeight="1">
      <c r="A258" s="38"/>
      <c r="B258" s="39"/>
      <c r="C258" s="215" t="s">
        <v>326</v>
      </c>
      <c r="D258" s="215" t="s">
        <v>124</v>
      </c>
      <c r="E258" s="216" t="s">
        <v>327</v>
      </c>
      <c r="F258" s="217" t="s">
        <v>328</v>
      </c>
      <c r="G258" s="218" t="s">
        <v>127</v>
      </c>
      <c r="H258" s="219">
        <v>3300</v>
      </c>
      <c r="I258" s="220"/>
      <c r="J258" s="221">
        <f>ROUND(I258*H258,2)</f>
        <v>0</v>
      </c>
      <c r="K258" s="222"/>
      <c r="L258" s="44"/>
      <c r="M258" s="223" t="s">
        <v>1</v>
      </c>
      <c r="N258" s="224" t="s">
        <v>41</v>
      </c>
      <c r="O258" s="91"/>
      <c r="P258" s="225">
        <f>O258*H258</f>
        <v>0</v>
      </c>
      <c r="Q258" s="225">
        <v>0.00038</v>
      </c>
      <c r="R258" s="225">
        <f>Q258*H258</f>
        <v>1.254</v>
      </c>
      <c r="S258" s="225">
        <v>0</v>
      </c>
      <c r="T258" s="226">
        <f>S258*H258</f>
        <v>0</v>
      </c>
      <c r="U258" s="38"/>
      <c r="V258" s="38"/>
      <c r="W258" s="38"/>
      <c r="X258" s="38"/>
      <c r="Y258" s="38"/>
      <c r="Z258" s="38"/>
      <c r="AA258" s="38"/>
      <c r="AB258" s="38"/>
      <c r="AC258" s="38"/>
      <c r="AD258" s="38"/>
      <c r="AE258" s="38"/>
      <c r="AR258" s="227" t="s">
        <v>128</v>
      </c>
      <c r="AT258" s="227" t="s">
        <v>124</v>
      </c>
      <c r="AU258" s="227" t="s">
        <v>84</v>
      </c>
      <c r="AY258" s="17" t="s">
        <v>122</v>
      </c>
      <c r="BE258" s="228">
        <f>IF(N258="základní",J258,0)</f>
        <v>0</v>
      </c>
      <c r="BF258" s="228">
        <f>IF(N258="snížená",J258,0)</f>
        <v>0</v>
      </c>
      <c r="BG258" s="228">
        <f>IF(N258="zákl. přenesená",J258,0)</f>
        <v>0</v>
      </c>
      <c r="BH258" s="228">
        <f>IF(N258="sníž. přenesená",J258,0)</f>
        <v>0</v>
      </c>
      <c r="BI258" s="228">
        <f>IF(N258="nulová",J258,0)</f>
        <v>0</v>
      </c>
      <c r="BJ258" s="17" t="s">
        <v>82</v>
      </c>
      <c r="BK258" s="228">
        <f>ROUND(I258*H258,2)</f>
        <v>0</v>
      </c>
      <c r="BL258" s="17" t="s">
        <v>128</v>
      </c>
      <c r="BM258" s="227" t="s">
        <v>329</v>
      </c>
    </row>
    <row r="259" spans="1:47" s="2" customFormat="1" ht="12">
      <c r="A259" s="38"/>
      <c r="B259" s="39"/>
      <c r="C259" s="40"/>
      <c r="D259" s="229" t="s">
        <v>130</v>
      </c>
      <c r="E259" s="40"/>
      <c r="F259" s="230" t="s">
        <v>330</v>
      </c>
      <c r="G259" s="40"/>
      <c r="H259" s="40"/>
      <c r="I259" s="231"/>
      <c r="J259" s="40"/>
      <c r="K259" s="40"/>
      <c r="L259" s="44"/>
      <c r="M259" s="232"/>
      <c r="N259" s="233"/>
      <c r="O259" s="91"/>
      <c r="P259" s="91"/>
      <c r="Q259" s="91"/>
      <c r="R259" s="91"/>
      <c r="S259" s="91"/>
      <c r="T259" s="92"/>
      <c r="U259" s="38"/>
      <c r="V259" s="38"/>
      <c r="W259" s="38"/>
      <c r="X259" s="38"/>
      <c r="Y259" s="38"/>
      <c r="Z259" s="38"/>
      <c r="AA259" s="38"/>
      <c r="AB259" s="38"/>
      <c r="AC259" s="38"/>
      <c r="AD259" s="38"/>
      <c r="AE259" s="38"/>
      <c r="AT259" s="17" t="s">
        <v>130</v>
      </c>
      <c r="AU259" s="17" t="s">
        <v>84</v>
      </c>
    </row>
    <row r="260" spans="1:47" s="2" customFormat="1" ht="12">
      <c r="A260" s="38"/>
      <c r="B260" s="39"/>
      <c r="C260" s="40"/>
      <c r="D260" s="234" t="s">
        <v>132</v>
      </c>
      <c r="E260" s="40"/>
      <c r="F260" s="235" t="s">
        <v>331</v>
      </c>
      <c r="G260" s="40"/>
      <c r="H260" s="40"/>
      <c r="I260" s="231"/>
      <c r="J260" s="40"/>
      <c r="K260" s="40"/>
      <c r="L260" s="44"/>
      <c r="M260" s="232"/>
      <c r="N260" s="233"/>
      <c r="O260" s="91"/>
      <c r="P260" s="91"/>
      <c r="Q260" s="91"/>
      <c r="R260" s="91"/>
      <c r="S260" s="91"/>
      <c r="T260" s="92"/>
      <c r="U260" s="38"/>
      <c r="V260" s="38"/>
      <c r="W260" s="38"/>
      <c r="X260" s="38"/>
      <c r="Y260" s="38"/>
      <c r="Z260" s="38"/>
      <c r="AA260" s="38"/>
      <c r="AB260" s="38"/>
      <c r="AC260" s="38"/>
      <c r="AD260" s="38"/>
      <c r="AE260" s="38"/>
      <c r="AT260" s="17" t="s">
        <v>132</v>
      </c>
      <c r="AU260" s="17" t="s">
        <v>84</v>
      </c>
    </row>
    <row r="261" spans="1:51" s="14" customFormat="1" ht="12">
      <c r="A261" s="14"/>
      <c r="B261" s="246"/>
      <c r="C261" s="247"/>
      <c r="D261" s="234" t="s">
        <v>134</v>
      </c>
      <c r="E261" s="248" t="s">
        <v>1</v>
      </c>
      <c r="F261" s="249" t="s">
        <v>332</v>
      </c>
      <c r="G261" s="247"/>
      <c r="H261" s="250">
        <v>3300</v>
      </c>
      <c r="I261" s="251"/>
      <c r="J261" s="247"/>
      <c r="K261" s="247"/>
      <c r="L261" s="252"/>
      <c r="M261" s="253"/>
      <c r="N261" s="254"/>
      <c r="O261" s="254"/>
      <c r="P261" s="254"/>
      <c r="Q261" s="254"/>
      <c r="R261" s="254"/>
      <c r="S261" s="254"/>
      <c r="T261" s="255"/>
      <c r="U261" s="14"/>
      <c r="V261" s="14"/>
      <c r="W261" s="14"/>
      <c r="X261" s="14"/>
      <c r="Y261" s="14"/>
      <c r="Z261" s="14"/>
      <c r="AA261" s="14"/>
      <c r="AB261" s="14"/>
      <c r="AC261" s="14"/>
      <c r="AD261" s="14"/>
      <c r="AE261" s="14"/>
      <c r="AT261" s="256" t="s">
        <v>134</v>
      </c>
      <c r="AU261" s="256" t="s">
        <v>84</v>
      </c>
      <c r="AV261" s="14" t="s">
        <v>84</v>
      </c>
      <c r="AW261" s="14" t="s">
        <v>4</v>
      </c>
      <c r="AX261" s="14" t="s">
        <v>82</v>
      </c>
      <c r="AY261" s="256" t="s">
        <v>122</v>
      </c>
    </row>
    <row r="262" spans="1:65" s="2" customFormat="1" ht="24.15" customHeight="1">
      <c r="A262" s="38"/>
      <c r="B262" s="39"/>
      <c r="C262" s="215" t="s">
        <v>333</v>
      </c>
      <c r="D262" s="215" t="s">
        <v>124</v>
      </c>
      <c r="E262" s="216" t="s">
        <v>334</v>
      </c>
      <c r="F262" s="217" t="s">
        <v>335</v>
      </c>
      <c r="G262" s="218" t="s">
        <v>280</v>
      </c>
      <c r="H262" s="219">
        <v>7075</v>
      </c>
      <c r="I262" s="220"/>
      <c r="J262" s="221">
        <f>ROUND(I262*H262,2)</f>
        <v>0</v>
      </c>
      <c r="K262" s="222"/>
      <c r="L262" s="44"/>
      <c r="M262" s="223" t="s">
        <v>1</v>
      </c>
      <c r="N262" s="224" t="s">
        <v>41</v>
      </c>
      <c r="O262" s="91"/>
      <c r="P262" s="225">
        <f>O262*H262</f>
        <v>0</v>
      </c>
      <c r="Q262" s="225">
        <v>0</v>
      </c>
      <c r="R262" s="225">
        <f>Q262*H262</f>
        <v>0</v>
      </c>
      <c r="S262" s="225">
        <v>0.324</v>
      </c>
      <c r="T262" s="226">
        <f>S262*H262</f>
        <v>2292.3</v>
      </c>
      <c r="U262" s="38"/>
      <c r="V262" s="38"/>
      <c r="W262" s="38"/>
      <c r="X262" s="38"/>
      <c r="Y262" s="38"/>
      <c r="Z262" s="38"/>
      <c r="AA262" s="38"/>
      <c r="AB262" s="38"/>
      <c r="AC262" s="38"/>
      <c r="AD262" s="38"/>
      <c r="AE262" s="38"/>
      <c r="AR262" s="227" t="s">
        <v>128</v>
      </c>
      <c r="AT262" s="227" t="s">
        <v>124</v>
      </c>
      <c r="AU262" s="227" t="s">
        <v>84</v>
      </c>
      <c r="AY262" s="17" t="s">
        <v>122</v>
      </c>
      <c r="BE262" s="228">
        <f>IF(N262="základní",J262,0)</f>
        <v>0</v>
      </c>
      <c r="BF262" s="228">
        <f>IF(N262="snížená",J262,0)</f>
        <v>0</v>
      </c>
      <c r="BG262" s="228">
        <f>IF(N262="zákl. přenesená",J262,0)</f>
        <v>0</v>
      </c>
      <c r="BH262" s="228">
        <f>IF(N262="sníž. přenesená",J262,0)</f>
        <v>0</v>
      </c>
      <c r="BI262" s="228">
        <f>IF(N262="nulová",J262,0)</f>
        <v>0</v>
      </c>
      <c r="BJ262" s="17" t="s">
        <v>82</v>
      </c>
      <c r="BK262" s="228">
        <f>ROUND(I262*H262,2)</f>
        <v>0</v>
      </c>
      <c r="BL262" s="17" t="s">
        <v>128</v>
      </c>
      <c r="BM262" s="227" t="s">
        <v>336</v>
      </c>
    </row>
    <row r="263" spans="1:47" s="2" customFormat="1" ht="12">
      <c r="A263" s="38"/>
      <c r="B263" s="39"/>
      <c r="C263" s="40"/>
      <c r="D263" s="229" t="s">
        <v>130</v>
      </c>
      <c r="E263" s="40"/>
      <c r="F263" s="230" t="s">
        <v>337</v>
      </c>
      <c r="G263" s="40"/>
      <c r="H263" s="40"/>
      <c r="I263" s="231"/>
      <c r="J263" s="40"/>
      <c r="K263" s="40"/>
      <c r="L263" s="44"/>
      <c r="M263" s="232"/>
      <c r="N263" s="233"/>
      <c r="O263" s="91"/>
      <c r="P263" s="91"/>
      <c r="Q263" s="91"/>
      <c r="R263" s="91"/>
      <c r="S263" s="91"/>
      <c r="T263" s="92"/>
      <c r="U263" s="38"/>
      <c r="V263" s="38"/>
      <c r="W263" s="38"/>
      <c r="X263" s="38"/>
      <c r="Y263" s="38"/>
      <c r="Z263" s="38"/>
      <c r="AA263" s="38"/>
      <c r="AB263" s="38"/>
      <c r="AC263" s="38"/>
      <c r="AD263" s="38"/>
      <c r="AE263" s="38"/>
      <c r="AT263" s="17" t="s">
        <v>130</v>
      </c>
      <c r="AU263" s="17" t="s">
        <v>84</v>
      </c>
    </row>
    <row r="264" spans="1:51" s="14" customFormat="1" ht="12">
      <c r="A264" s="14"/>
      <c r="B264" s="246"/>
      <c r="C264" s="247"/>
      <c r="D264" s="234" t="s">
        <v>134</v>
      </c>
      <c r="E264" s="248" t="s">
        <v>1</v>
      </c>
      <c r="F264" s="249" t="s">
        <v>338</v>
      </c>
      <c r="G264" s="247"/>
      <c r="H264" s="250">
        <v>7075</v>
      </c>
      <c r="I264" s="251"/>
      <c r="J264" s="247"/>
      <c r="K264" s="247"/>
      <c r="L264" s="252"/>
      <c r="M264" s="253"/>
      <c r="N264" s="254"/>
      <c r="O264" s="254"/>
      <c r="P264" s="254"/>
      <c r="Q264" s="254"/>
      <c r="R264" s="254"/>
      <c r="S264" s="254"/>
      <c r="T264" s="255"/>
      <c r="U264" s="14"/>
      <c r="V264" s="14"/>
      <c r="W264" s="14"/>
      <c r="X264" s="14"/>
      <c r="Y264" s="14"/>
      <c r="Z264" s="14"/>
      <c r="AA264" s="14"/>
      <c r="AB264" s="14"/>
      <c r="AC264" s="14"/>
      <c r="AD264" s="14"/>
      <c r="AE264" s="14"/>
      <c r="AT264" s="256" t="s">
        <v>134</v>
      </c>
      <c r="AU264" s="256" t="s">
        <v>84</v>
      </c>
      <c r="AV264" s="14" t="s">
        <v>84</v>
      </c>
      <c r="AW264" s="14" t="s">
        <v>32</v>
      </c>
      <c r="AX264" s="14" t="s">
        <v>82</v>
      </c>
      <c r="AY264" s="256" t="s">
        <v>122</v>
      </c>
    </row>
    <row r="265" spans="1:65" s="2" customFormat="1" ht="16.5" customHeight="1">
      <c r="A265" s="38"/>
      <c r="B265" s="39"/>
      <c r="C265" s="215" t="s">
        <v>339</v>
      </c>
      <c r="D265" s="215" t="s">
        <v>124</v>
      </c>
      <c r="E265" s="216" t="s">
        <v>340</v>
      </c>
      <c r="F265" s="217" t="s">
        <v>341</v>
      </c>
      <c r="G265" s="218" t="s">
        <v>127</v>
      </c>
      <c r="H265" s="219">
        <v>25573</v>
      </c>
      <c r="I265" s="220"/>
      <c r="J265" s="221">
        <f>ROUND(I265*H265,2)</f>
        <v>0</v>
      </c>
      <c r="K265" s="222"/>
      <c r="L265" s="44"/>
      <c r="M265" s="223" t="s">
        <v>1</v>
      </c>
      <c r="N265" s="224" t="s">
        <v>41</v>
      </c>
      <c r="O265" s="91"/>
      <c r="P265" s="225">
        <f>O265*H265</f>
        <v>0</v>
      </c>
      <c r="Q265" s="225">
        <v>0</v>
      </c>
      <c r="R265" s="225">
        <f>Q265*H265</f>
        <v>0</v>
      </c>
      <c r="S265" s="225">
        <v>0.01</v>
      </c>
      <c r="T265" s="226">
        <f>S265*H265</f>
        <v>255.73000000000002</v>
      </c>
      <c r="U265" s="38"/>
      <c r="V265" s="38"/>
      <c r="W265" s="38"/>
      <c r="X265" s="38"/>
      <c r="Y265" s="38"/>
      <c r="Z265" s="38"/>
      <c r="AA265" s="38"/>
      <c r="AB265" s="38"/>
      <c r="AC265" s="38"/>
      <c r="AD265" s="38"/>
      <c r="AE265" s="38"/>
      <c r="AR265" s="227" t="s">
        <v>128</v>
      </c>
      <c r="AT265" s="227" t="s">
        <v>124</v>
      </c>
      <c r="AU265" s="227" t="s">
        <v>84</v>
      </c>
      <c r="AY265" s="17" t="s">
        <v>122</v>
      </c>
      <c r="BE265" s="228">
        <f>IF(N265="základní",J265,0)</f>
        <v>0</v>
      </c>
      <c r="BF265" s="228">
        <f>IF(N265="snížená",J265,0)</f>
        <v>0</v>
      </c>
      <c r="BG265" s="228">
        <f>IF(N265="zákl. přenesená",J265,0)</f>
        <v>0</v>
      </c>
      <c r="BH265" s="228">
        <f>IF(N265="sníž. přenesená",J265,0)</f>
        <v>0</v>
      </c>
      <c r="BI265" s="228">
        <f>IF(N265="nulová",J265,0)</f>
        <v>0</v>
      </c>
      <c r="BJ265" s="17" t="s">
        <v>82</v>
      </c>
      <c r="BK265" s="228">
        <f>ROUND(I265*H265,2)</f>
        <v>0</v>
      </c>
      <c r="BL265" s="17" t="s">
        <v>128</v>
      </c>
      <c r="BM265" s="227" t="s">
        <v>342</v>
      </c>
    </row>
    <row r="266" spans="1:47" s="2" customFormat="1" ht="12">
      <c r="A266" s="38"/>
      <c r="B266" s="39"/>
      <c r="C266" s="40"/>
      <c r="D266" s="229" t="s">
        <v>130</v>
      </c>
      <c r="E266" s="40"/>
      <c r="F266" s="230" t="s">
        <v>343</v>
      </c>
      <c r="G266" s="40"/>
      <c r="H266" s="40"/>
      <c r="I266" s="231"/>
      <c r="J266" s="40"/>
      <c r="K266" s="40"/>
      <c r="L266" s="44"/>
      <c r="M266" s="232"/>
      <c r="N266" s="233"/>
      <c r="O266" s="91"/>
      <c r="P266" s="91"/>
      <c r="Q266" s="91"/>
      <c r="R266" s="91"/>
      <c r="S266" s="91"/>
      <c r="T266" s="92"/>
      <c r="U266" s="38"/>
      <c r="V266" s="38"/>
      <c r="W266" s="38"/>
      <c r="X266" s="38"/>
      <c r="Y266" s="38"/>
      <c r="Z266" s="38"/>
      <c r="AA266" s="38"/>
      <c r="AB266" s="38"/>
      <c r="AC266" s="38"/>
      <c r="AD266" s="38"/>
      <c r="AE266" s="38"/>
      <c r="AT266" s="17" t="s">
        <v>130</v>
      </c>
      <c r="AU266" s="17" t="s">
        <v>84</v>
      </c>
    </row>
    <row r="267" spans="1:47" s="2" customFormat="1" ht="12">
      <c r="A267" s="38"/>
      <c r="B267" s="39"/>
      <c r="C267" s="40"/>
      <c r="D267" s="234" t="s">
        <v>132</v>
      </c>
      <c r="E267" s="40"/>
      <c r="F267" s="235" t="s">
        <v>231</v>
      </c>
      <c r="G267" s="40"/>
      <c r="H267" s="40"/>
      <c r="I267" s="231"/>
      <c r="J267" s="40"/>
      <c r="K267" s="40"/>
      <c r="L267" s="44"/>
      <c r="M267" s="232"/>
      <c r="N267" s="233"/>
      <c r="O267" s="91"/>
      <c r="P267" s="91"/>
      <c r="Q267" s="91"/>
      <c r="R267" s="91"/>
      <c r="S267" s="91"/>
      <c r="T267" s="92"/>
      <c r="U267" s="38"/>
      <c r="V267" s="38"/>
      <c r="W267" s="38"/>
      <c r="X267" s="38"/>
      <c r="Y267" s="38"/>
      <c r="Z267" s="38"/>
      <c r="AA267" s="38"/>
      <c r="AB267" s="38"/>
      <c r="AC267" s="38"/>
      <c r="AD267" s="38"/>
      <c r="AE267" s="38"/>
      <c r="AT267" s="17" t="s">
        <v>132</v>
      </c>
      <c r="AU267" s="17" t="s">
        <v>84</v>
      </c>
    </row>
    <row r="268" spans="1:51" s="13" customFormat="1" ht="12">
      <c r="A268" s="13"/>
      <c r="B268" s="236"/>
      <c r="C268" s="237"/>
      <c r="D268" s="234" t="s">
        <v>134</v>
      </c>
      <c r="E268" s="238" t="s">
        <v>1</v>
      </c>
      <c r="F268" s="239" t="s">
        <v>344</v>
      </c>
      <c r="G268" s="237"/>
      <c r="H268" s="238" t="s">
        <v>1</v>
      </c>
      <c r="I268" s="240"/>
      <c r="J268" s="237"/>
      <c r="K268" s="237"/>
      <c r="L268" s="241"/>
      <c r="M268" s="242"/>
      <c r="N268" s="243"/>
      <c r="O268" s="243"/>
      <c r="P268" s="243"/>
      <c r="Q268" s="243"/>
      <c r="R268" s="243"/>
      <c r="S268" s="243"/>
      <c r="T268" s="244"/>
      <c r="U268" s="13"/>
      <c r="V268" s="13"/>
      <c r="W268" s="13"/>
      <c r="X268" s="13"/>
      <c r="Y268" s="13"/>
      <c r="Z268" s="13"/>
      <c r="AA268" s="13"/>
      <c r="AB268" s="13"/>
      <c r="AC268" s="13"/>
      <c r="AD268" s="13"/>
      <c r="AE268" s="13"/>
      <c r="AT268" s="245" t="s">
        <v>134</v>
      </c>
      <c r="AU268" s="245" t="s">
        <v>84</v>
      </c>
      <c r="AV268" s="13" t="s">
        <v>82</v>
      </c>
      <c r="AW268" s="13" t="s">
        <v>32</v>
      </c>
      <c r="AX268" s="13" t="s">
        <v>76</v>
      </c>
      <c r="AY268" s="245" t="s">
        <v>122</v>
      </c>
    </row>
    <row r="269" spans="1:51" s="14" customFormat="1" ht="12">
      <c r="A269" s="14"/>
      <c r="B269" s="246"/>
      <c r="C269" s="247"/>
      <c r="D269" s="234" t="s">
        <v>134</v>
      </c>
      <c r="E269" s="248" t="s">
        <v>1</v>
      </c>
      <c r="F269" s="249" t="s">
        <v>345</v>
      </c>
      <c r="G269" s="247"/>
      <c r="H269" s="250">
        <v>22573</v>
      </c>
      <c r="I269" s="251"/>
      <c r="J269" s="247"/>
      <c r="K269" s="247"/>
      <c r="L269" s="252"/>
      <c r="M269" s="253"/>
      <c r="N269" s="254"/>
      <c r="O269" s="254"/>
      <c r="P269" s="254"/>
      <c r="Q269" s="254"/>
      <c r="R269" s="254"/>
      <c r="S269" s="254"/>
      <c r="T269" s="255"/>
      <c r="U269" s="14"/>
      <c r="V269" s="14"/>
      <c r="W269" s="14"/>
      <c r="X269" s="14"/>
      <c r="Y269" s="14"/>
      <c r="Z269" s="14"/>
      <c r="AA269" s="14"/>
      <c r="AB269" s="14"/>
      <c r="AC269" s="14"/>
      <c r="AD269" s="14"/>
      <c r="AE269" s="14"/>
      <c r="AT269" s="256" t="s">
        <v>134</v>
      </c>
      <c r="AU269" s="256" t="s">
        <v>84</v>
      </c>
      <c r="AV269" s="14" t="s">
        <v>84</v>
      </c>
      <c r="AW269" s="14" t="s">
        <v>32</v>
      </c>
      <c r="AX269" s="14" t="s">
        <v>76</v>
      </c>
      <c r="AY269" s="256" t="s">
        <v>122</v>
      </c>
    </row>
    <row r="270" spans="1:51" s="13" customFormat="1" ht="12">
      <c r="A270" s="13"/>
      <c r="B270" s="236"/>
      <c r="C270" s="237"/>
      <c r="D270" s="234" t="s">
        <v>134</v>
      </c>
      <c r="E270" s="238" t="s">
        <v>1</v>
      </c>
      <c r="F270" s="239" t="s">
        <v>346</v>
      </c>
      <c r="G270" s="237"/>
      <c r="H270" s="238" t="s">
        <v>1</v>
      </c>
      <c r="I270" s="240"/>
      <c r="J270" s="237"/>
      <c r="K270" s="237"/>
      <c r="L270" s="241"/>
      <c r="M270" s="242"/>
      <c r="N270" s="243"/>
      <c r="O270" s="243"/>
      <c r="P270" s="243"/>
      <c r="Q270" s="243"/>
      <c r="R270" s="243"/>
      <c r="S270" s="243"/>
      <c r="T270" s="244"/>
      <c r="U270" s="13"/>
      <c r="V270" s="13"/>
      <c r="W270" s="13"/>
      <c r="X270" s="13"/>
      <c r="Y270" s="13"/>
      <c r="Z270" s="13"/>
      <c r="AA270" s="13"/>
      <c r="AB270" s="13"/>
      <c r="AC270" s="13"/>
      <c r="AD270" s="13"/>
      <c r="AE270" s="13"/>
      <c r="AT270" s="245" t="s">
        <v>134</v>
      </c>
      <c r="AU270" s="245" t="s">
        <v>84</v>
      </c>
      <c r="AV270" s="13" t="s">
        <v>82</v>
      </c>
      <c r="AW270" s="13" t="s">
        <v>32</v>
      </c>
      <c r="AX270" s="13" t="s">
        <v>76</v>
      </c>
      <c r="AY270" s="245" t="s">
        <v>122</v>
      </c>
    </row>
    <row r="271" spans="1:51" s="14" customFormat="1" ht="12">
      <c r="A271" s="14"/>
      <c r="B271" s="246"/>
      <c r="C271" s="247"/>
      <c r="D271" s="234" t="s">
        <v>134</v>
      </c>
      <c r="E271" s="248" t="s">
        <v>1</v>
      </c>
      <c r="F271" s="249" t="s">
        <v>347</v>
      </c>
      <c r="G271" s="247"/>
      <c r="H271" s="250">
        <v>3000</v>
      </c>
      <c r="I271" s="251"/>
      <c r="J271" s="247"/>
      <c r="K271" s="247"/>
      <c r="L271" s="252"/>
      <c r="M271" s="253"/>
      <c r="N271" s="254"/>
      <c r="O271" s="254"/>
      <c r="P271" s="254"/>
      <c r="Q271" s="254"/>
      <c r="R271" s="254"/>
      <c r="S271" s="254"/>
      <c r="T271" s="255"/>
      <c r="U271" s="14"/>
      <c r="V271" s="14"/>
      <c r="W271" s="14"/>
      <c r="X271" s="14"/>
      <c r="Y271" s="14"/>
      <c r="Z271" s="14"/>
      <c r="AA271" s="14"/>
      <c r="AB271" s="14"/>
      <c r="AC271" s="14"/>
      <c r="AD271" s="14"/>
      <c r="AE271" s="14"/>
      <c r="AT271" s="256" t="s">
        <v>134</v>
      </c>
      <c r="AU271" s="256" t="s">
        <v>84</v>
      </c>
      <c r="AV271" s="14" t="s">
        <v>84</v>
      </c>
      <c r="AW271" s="14" t="s">
        <v>32</v>
      </c>
      <c r="AX271" s="14" t="s">
        <v>76</v>
      </c>
      <c r="AY271" s="256" t="s">
        <v>122</v>
      </c>
    </row>
    <row r="272" spans="1:51" s="15" customFormat="1" ht="12">
      <c r="A272" s="15"/>
      <c r="B272" s="257"/>
      <c r="C272" s="258"/>
      <c r="D272" s="234" t="s">
        <v>134</v>
      </c>
      <c r="E272" s="259" t="s">
        <v>1</v>
      </c>
      <c r="F272" s="260" t="s">
        <v>139</v>
      </c>
      <c r="G272" s="258"/>
      <c r="H272" s="261">
        <v>25573</v>
      </c>
      <c r="I272" s="262"/>
      <c r="J272" s="258"/>
      <c r="K272" s="258"/>
      <c r="L272" s="263"/>
      <c r="M272" s="264"/>
      <c r="N272" s="265"/>
      <c r="O272" s="265"/>
      <c r="P272" s="265"/>
      <c r="Q272" s="265"/>
      <c r="R272" s="265"/>
      <c r="S272" s="265"/>
      <c r="T272" s="266"/>
      <c r="U272" s="15"/>
      <c r="V272" s="15"/>
      <c r="W272" s="15"/>
      <c r="X272" s="15"/>
      <c r="Y272" s="15"/>
      <c r="Z272" s="15"/>
      <c r="AA272" s="15"/>
      <c r="AB272" s="15"/>
      <c r="AC272" s="15"/>
      <c r="AD272" s="15"/>
      <c r="AE272" s="15"/>
      <c r="AT272" s="267" t="s">
        <v>134</v>
      </c>
      <c r="AU272" s="267" t="s">
        <v>84</v>
      </c>
      <c r="AV272" s="15" t="s">
        <v>128</v>
      </c>
      <c r="AW272" s="15" t="s">
        <v>32</v>
      </c>
      <c r="AX272" s="15" t="s">
        <v>82</v>
      </c>
      <c r="AY272" s="267" t="s">
        <v>122</v>
      </c>
    </row>
    <row r="273" spans="1:65" s="2" customFormat="1" ht="16.5" customHeight="1">
      <c r="A273" s="38"/>
      <c r="B273" s="39"/>
      <c r="C273" s="215" t="s">
        <v>174</v>
      </c>
      <c r="D273" s="215" t="s">
        <v>124</v>
      </c>
      <c r="E273" s="216" t="s">
        <v>348</v>
      </c>
      <c r="F273" s="217" t="s">
        <v>349</v>
      </c>
      <c r="G273" s="218" t="s">
        <v>127</v>
      </c>
      <c r="H273" s="219">
        <v>25573</v>
      </c>
      <c r="I273" s="220"/>
      <c r="J273" s="221">
        <f>ROUND(I273*H273,2)</f>
        <v>0</v>
      </c>
      <c r="K273" s="222"/>
      <c r="L273" s="44"/>
      <c r="M273" s="223" t="s">
        <v>1</v>
      </c>
      <c r="N273" s="224" t="s">
        <v>41</v>
      </c>
      <c r="O273" s="91"/>
      <c r="P273" s="225">
        <f>O273*H273</f>
        <v>0</v>
      </c>
      <c r="Q273" s="225">
        <v>0</v>
      </c>
      <c r="R273" s="225">
        <f>Q273*H273</f>
        <v>0</v>
      </c>
      <c r="S273" s="225">
        <v>0.02</v>
      </c>
      <c r="T273" s="226">
        <f>S273*H273</f>
        <v>511.46000000000004</v>
      </c>
      <c r="U273" s="38"/>
      <c r="V273" s="38"/>
      <c r="W273" s="38"/>
      <c r="X273" s="38"/>
      <c r="Y273" s="38"/>
      <c r="Z273" s="38"/>
      <c r="AA273" s="38"/>
      <c r="AB273" s="38"/>
      <c r="AC273" s="38"/>
      <c r="AD273" s="38"/>
      <c r="AE273" s="38"/>
      <c r="AR273" s="227" t="s">
        <v>128</v>
      </c>
      <c r="AT273" s="227" t="s">
        <v>124</v>
      </c>
      <c r="AU273" s="227" t="s">
        <v>84</v>
      </c>
      <c r="AY273" s="17" t="s">
        <v>122</v>
      </c>
      <c r="BE273" s="228">
        <f>IF(N273="základní",J273,0)</f>
        <v>0</v>
      </c>
      <c r="BF273" s="228">
        <f>IF(N273="snížená",J273,0)</f>
        <v>0</v>
      </c>
      <c r="BG273" s="228">
        <f>IF(N273="zákl. přenesená",J273,0)</f>
        <v>0</v>
      </c>
      <c r="BH273" s="228">
        <f>IF(N273="sníž. přenesená",J273,0)</f>
        <v>0</v>
      </c>
      <c r="BI273" s="228">
        <f>IF(N273="nulová",J273,0)</f>
        <v>0</v>
      </c>
      <c r="BJ273" s="17" t="s">
        <v>82</v>
      </c>
      <c r="BK273" s="228">
        <f>ROUND(I273*H273,2)</f>
        <v>0</v>
      </c>
      <c r="BL273" s="17" t="s">
        <v>128</v>
      </c>
      <c r="BM273" s="227" t="s">
        <v>350</v>
      </c>
    </row>
    <row r="274" spans="1:47" s="2" customFormat="1" ht="12">
      <c r="A274" s="38"/>
      <c r="B274" s="39"/>
      <c r="C274" s="40"/>
      <c r="D274" s="229" t="s">
        <v>130</v>
      </c>
      <c r="E274" s="40"/>
      <c r="F274" s="230" t="s">
        <v>351</v>
      </c>
      <c r="G274" s="40"/>
      <c r="H274" s="40"/>
      <c r="I274" s="231"/>
      <c r="J274" s="40"/>
      <c r="K274" s="40"/>
      <c r="L274" s="44"/>
      <c r="M274" s="232"/>
      <c r="N274" s="233"/>
      <c r="O274" s="91"/>
      <c r="P274" s="91"/>
      <c r="Q274" s="91"/>
      <c r="R274" s="91"/>
      <c r="S274" s="91"/>
      <c r="T274" s="92"/>
      <c r="U274" s="38"/>
      <c r="V274" s="38"/>
      <c r="W274" s="38"/>
      <c r="X274" s="38"/>
      <c r="Y274" s="38"/>
      <c r="Z274" s="38"/>
      <c r="AA274" s="38"/>
      <c r="AB274" s="38"/>
      <c r="AC274" s="38"/>
      <c r="AD274" s="38"/>
      <c r="AE274" s="38"/>
      <c r="AT274" s="17" t="s">
        <v>130</v>
      </c>
      <c r="AU274" s="17" t="s">
        <v>84</v>
      </c>
    </row>
    <row r="275" spans="1:47" s="2" customFormat="1" ht="12">
      <c r="A275" s="38"/>
      <c r="B275" s="39"/>
      <c r="C275" s="40"/>
      <c r="D275" s="234" t="s">
        <v>132</v>
      </c>
      <c r="E275" s="40"/>
      <c r="F275" s="235" t="s">
        <v>231</v>
      </c>
      <c r="G275" s="40"/>
      <c r="H275" s="40"/>
      <c r="I275" s="231"/>
      <c r="J275" s="40"/>
      <c r="K275" s="40"/>
      <c r="L275" s="44"/>
      <c r="M275" s="232"/>
      <c r="N275" s="233"/>
      <c r="O275" s="91"/>
      <c r="P275" s="91"/>
      <c r="Q275" s="91"/>
      <c r="R275" s="91"/>
      <c r="S275" s="91"/>
      <c r="T275" s="92"/>
      <c r="U275" s="38"/>
      <c r="V275" s="38"/>
      <c r="W275" s="38"/>
      <c r="X275" s="38"/>
      <c r="Y275" s="38"/>
      <c r="Z275" s="38"/>
      <c r="AA275" s="38"/>
      <c r="AB275" s="38"/>
      <c r="AC275" s="38"/>
      <c r="AD275" s="38"/>
      <c r="AE275" s="38"/>
      <c r="AT275" s="17" t="s">
        <v>132</v>
      </c>
      <c r="AU275" s="17" t="s">
        <v>84</v>
      </c>
    </row>
    <row r="276" spans="1:51" s="13" customFormat="1" ht="12">
      <c r="A276" s="13"/>
      <c r="B276" s="236"/>
      <c r="C276" s="237"/>
      <c r="D276" s="234" t="s">
        <v>134</v>
      </c>
      <c r="E276" s="238" t="s">
        <v>1</v>
      </c>
      <c r="F276" s="239" t="s">
        <v>344</v>
      </c>
      <c r="G276" s="237"/>
      <c r="H276" s="238" t="s">
        <v>1</v>
      </c>
      <c r="I276" s="240"/>
      <c r="J276" s="237"/>
      <c r="K276" s="237"/>
      <c r="L276" s="241"/>
      <c r="M276" s="242"/>
      <c r="N276" s="243"/>
      <c r="O276" s="243"/>
      <c r="P276" s="243"/>
      <c r="Q276" s="243"/>
      <c r="R276" s="243"/>
      <c r="S276" s="243"/>
      <c r="T276" s="244"/>
      <c r="U276" s="13"/>
      <c r="V276" s="13"/>
      <c r="W276" s="13"/>
      <c r="X276" s="13"/>
      <c r="Y276" s="13"/>
      <c r="Z276" s="13"/>
      <c r="AA276" s="13"/>
      <c r="AB276" s="13"/>
      <c r="AC276" s="13"/>
      <c r="AD276" s="13"/>
      <c r="AE276" s="13"/>
      <c r="AT276" s="245" t="s">
        <v>134</v>
      </c>
      <c r="AU276" s="245" t="s">
        <v>84</v>
      </c>
      <c r="AV276" s="13" t="s">
        <v>82</v>
      </c>
      <c r="AW276" s="13" t="s">
        <v>32</v>
      </c>
      <c r="AX276" s="13" t="s">
        <v>76</v>
      </c>
      <c r="AY276" s="245" t="s">
        <v>122</v>
      </c>
    </row>
    <row r="277" spans="1:51" s="14" customFormat="1" ht="12">
      <c r="A277" s="14"/>
      <c r="B277" s="246"/>
      <c r="C277" s="247"/>
      <c r="D277" s="234" t="s">
        <v>134</v>
      </c>
      <c r="E277" s="248" t="s">
        <v>1</v>
      </c>
      <c r="F277" s="249" t="s">
        <v>345</v>
      </c>
      <c r="G277" s="247"/>
      <c r="H277" s="250">
        <v>22573</v>
      </c>
      <c r="I277" s="251"/>
      <c r="J277" s="247"/>
      <c r="K277" s="247"/>
      <c r="L277" s="252"/>
      <c r="M277" s="253"/>
      <c r="N277" s="254"/>
      <c r="O277" s="254"/>
      <c r="P277" s="254"/>
      <c r="Q277" s="254"/>
      <c r="R277" s="254"/>
      <c r="S277" s="254"/>
      <c r="T277" s="255"/>
      <c r="U277" s="14"/>
      <c r="V277" s="14"/>
      <c r="W277" s="14"/>
      <c r="X277" s="14"/>
      <c r="Y277" s="14"/>
      <c r="Z277" s="14"/>
      <c r="AA277" s="14"/>
      <c r="AB277" s="14"/>
      <c r="AC277" s="14"/>
      <c r="AD277" s="14"/>
      <c r="AE277" s="14"/>
      <c r="AT277" s="256" t="s">
        <v>134</v>
      </c>
      <c r="AU277" s="256" t="s">
        <v>84</v>
      </c>
      <c r="AV277" s="14" t="s">
        <v>84</v>
      </c>
      <c r="AW277" s="14" t="s">
        <v>32</v>
      </c>
      <c r="AX277" s="14" t="s">
        <v>76</v>
      </c>
      <c r="AY277" s="256" t="s">
        <v>122</v>
      </c>
    </row>
    <row r="278" spans="1:51" s="13" customFormat="1" ht="12">
      <c r="A278" s="13"/>
      <c r="B278" s="236"/>
      <c r="C278" s="237"/>
      <c r="D278" s="234" t="s">
        <v>134</v>
      </c>
      <c r="E278" s="238" t="s">
        <v>1</v>
      </c>
      <c r="F278" s="239" t="s">
        <v>352</v>
      </c>
      <c r="G278" s="237"/>
      <c r="H278" s="238" t="s">
        <v>1</v>
      </c>
      <c r="I278" s="240"/>
      <c r="J278" s="237"/>
      <c r="K278" s="237"/>
      <c r="L278" s="241"/>
      <c r="M278" s="242"/>
      <c r="N278" s="243"/>
      <c r="O278" s="243"/>
      <c r="P278" s="243"/>
      <c r="Q278" s="243"/>
      <c r="R278" s="243"/>
      <c r="S278" s="243"/>
      <c r="T278" s="244"/>
      <c r="U278" s="13"/>
      <c r="V278" s="13"/>
      <c r="W278" s="13"/>
      <c r="X278" s="13"/>
      <c r="Y278" s="13"/>
      <c r="Z278" s="13"/>
      <c r="AA278" s="13"/>
      <c r="AB278" s="13"/>
      <c r="AC278" s="13"/>
      <c r="AD278" s="13"/>
      <c r="AE278" s="13"/>
      <c r="AT278" s="245" t="s">
        <v>134</v>
      </c>
      <c r="AU278" s="245" t="s">
        <v>84</v>
      </c>
      <c r="AV278" s="13" t="s">
        <v>82</v>
      </c>
      <c r="AW278" s="13" t="s">
        <v>32</v>
      </c>
      <c r="AX278" s="13" t="s">
        <v>76</v>
      </c>
      <c r="AY278" s="245" t="s">
        <v>122</v>
      </c>
    </row>
    <row r="279" spans="1:51" s="14" customFormat="1" ht="12">
      <c r="A279" s="14"/>
      <c r="B279" s="246"/>
      <c r="C279" s="247"/>
      <c r="D279" s="234" t="s">
        <v>134</v>
      </c>
      <c r="E279" s="248" t="s">
        <v>1</v>
      </c>
      <c r="F279" s="249" t="s">
        <v>347</v>
      </c>
      <c r="G279" s="247"/>
      <c r="H279" s="250">
        <v>3000</v>
      </c>
      <c r="I279" s="251"/>
      <c r="J279" s="247"/>
      <c r="K279" s="247"/>
      <c r="L279" s="252"/>
      <c r="M279" s="253"/>
      <c r="N279" s="254"/>
      <c r="O279" s="254"/>
      <c r="P279" s="254"/>
      <c r="Q279" s="254"/>
      <c r="R279" s="254"/>
      <c r="S279" s="254"/>
      <c r="T279" s="255"/>
      <c r="U279" s="14"/>
      <c r="V279" s="14"/>
      <c r="W279" s="14"/>
      <c r="X279" s="14"/>
      <c r="Y279" s="14"/>
      <c r="Z279" s="14"/>
      <c r="AA279" s="14"/>
      <c r="AB279" s="14"/>
      <c r="AC279" s="14"/>
      <c r="AD279" s="14"/>
      <c r="AE279" s="14"/>
      <c r="AT279" s="256" t="s">
        <v>134</v>
      </c>
      <c r="AU279" s="256" t="s">
        <v>84</v>
      </c>
      <c r="AV279" s="14" t="s">
        <v>84</v>
      </c>
      <c r="AW279" s="14" t="s">
        <v>32</v>
      </c>
      <c r="AX279" s="14" t="s">
        <v>76</v>
      </c>
      <c r="AY279" s="256" t="s">
        <v>122</v>
      </c>
    </row>
    <row r="280" spans="1:51" s="15" customFormat="1" ht="12">
      <c r="A280" s="15"/>
      <c r="B280" s="257"/>
      <c r="C280" s="258"/>
      <c r="D280" s="234" t="s">
        <v>134</v>
      </c>
      <c r="E280" s="259" t="s">
        <v>1</v>
      </c>
      <c r="F280" s="260" t="s">
        <v>139</v>
      </c>
      <c r="G280" s="258"/>
      <c r="H280" s="261">
        <v>25573</v>
      </c>
      <c r="I280" s="262"/>
      <c r="J280" s="258"/>
      <c r="K280" s="258"/>
      <c r="L280" s="263"/>
      <c r="M280" s="264"/>
      <c r="N280" s="265"/>
      <c r="O280" s="265"/>
      <c r="P280" s="265"/>
      <c r="Q280" s="265"/>
      <c r="R280" s="265"/>
      <c r="S280" s="265"/>
      <c r="T280" s="266"/>
      <c r="U280" s="15"/>
      <c r="V280" s="15"/>
      <c r="W280" s="15"/>
      <c r="X280" s="15"/>
      <c r="Y280" s="15"/>
      <c r="Z280" s="15"/>
      <c r="AA280" s="15"/>
      <c r="AB280" s="15"/>
      <c r="AC280" s="15"/>
      <c r="AD280" s="15"/>
      <c r="AE280" s="15"/>
      <c r="AT280" s="267" t="s">
        <v>134</v>
      </c>
      <c r="AU280" s="267" t="s">
        <v>84</v>
      </c>
      <c r="AV280" s="15" t="s">
        <v>128</v>
      </c>
      <c r="AW280" s="15" t="s">
        <v>32</v>
      </c>
      <c r="AX280" s="15" t="s">
        <v>82</v>
      </c>
      <c r="AY280" s="267" t="s">
        <v>122</v>
      </c>
    </row>
    <row r="281" spans="1:65" s="2" customFormat="1" ht="21.75" customHeight="1">
      <c r="A281" s="38"/>
      <c r="B281" s="39"/>
      <c r="C281" s="215" t="s">
        <v>353</v>
      </c>
      <c r="D281" s="215" t="s">
        <v>124</v>
      </c>
      <c r="E281" s="216" t="s">
        <v>354</v>
      </c>
      <c r="F281" s="217" t="s">
        <v>355</v>
      </c>
      <c r="G281" s="218" t="s">
        <v>127</v>
      </c>
      <c r="H281" s="219">
        <v>5411.25</v>
      </c>
      <c r="I281" s="220"/>
      <c r="J281" s="221">
        <f>ROUND(I281*H281,2)</f>
        <v>0</v>
      </c>
      <c r="K281" s="222"/>
      <c r="L281" s="44"/>
      <c r="M281" s="223" t="s">
        <v>1</v>
      </c>
      <c r="N281" s="224" t="s">
        <v>41</v>
      </c>
      <c r="O281" s="91"/>
      <c r="P281" s="225">
        <f>O281*H281</f>
        <v>0</v>
      </c>
      <c r="Q281" s="225">
        <v>0</v>
      </c>
      <c r="R281" s="225">
        <f>Q281*H281</f>
        <v>0</v>
      </c>
      <c r="S281" s="225">
        <v>0.126</v>
      </c>
      <c r="T281" s="226">
        <f>S281*H281</f>
        <v>681.8175</v>
      </c>
      <c r="U281" s="38"/>
      <c r="V281" s="38"/>
      <c r="W281" s="38"/>
      <c r="X281" s="38"/>
      <c r="Y281" s="38"/>
      <c r="Z281" s="38"/>
      <c r="AA281" s="38"/>
      <c r="AB281" s="38"/>
      <c r="AC281" s="38"/>
      <c r="AD281" s="38"/>
      <c r="AE281" s="38"/>
      <c r="AR281" s="227" t="s">
        <v>128</v>
      </c>
      <c r="AT281" s="227" t="s">
        <v>124</v>
      </c>
      <c r="AU281" s="227" t="s">
        <v>84</v>
      </c>
      <c r="AY281" s="17" t="s">
        <v>122</v>
      </c>
      <c r="BE281" s="228">
        <f>IF(N281="základní",J281,0)</f>
        <v>0</v>
      </c>
      <c r="BF281" s="228">
        <f>IF(N281="snížená",J281,0)</f>
        <v>0</v>
      </c>
      <c r="BG281" s="228">
        <f>IF(N281="zákl. přenesená",J281,0)</f>
        <v>0</v>
      </c>
      <c r="BH281" s="228">
        <f>IF(N281="sníž. přenesená",J281,0)</f>
        <v>0</v>
      </c>
      <c r="BI281" s="228">
        <f>IF(N281="nulová",J281,0)</f>
        <v>0</v>
      </c>
      <c r="BJ281" s="17" t="s">
        <v>82</v>
      </c>
      <c r="BK281" s="228">
        <f>ROUND(I281*H281,2)</f>
        <v>0</v>
      </c>
      <c r="BL281" s="17" t="s">
        <v>128</v>
      </c>
      <c r="BM281" s="227" t="s">
        <v>356</v>
      </c>
    </row>
    <row r="282" spans="1:47" s="2" customFormat="1" ht="12">
      <c r="A282" s="38"/>
      <c r="B282" s="39"/>
      <c r="C282" s="40"/>
      <c r="D282" s="229" t="s">
        <v>130</v>
      </c>
      <c r="E282" s="40"/>
      <c r="F282" s="230" t="s">
        <v>357</v>
      </c>
      <c r="G282" s="40"/>
      <c r="H282" s="40"/>
      <c r="I282" s="231"/>
      <c r="J282" s="40"/>
      <c r="K282" s="40"/>
      <c r="L282" s="44"/>
      <c r="M282" s="232"/>
      <c r="N282" s="233"/>
      <c r="O282" s="91"/>
      <c r="P282" s="91"/>
      <c r="Q282" s="91"/>
      <c r="R282" s="91"/>
      <c r="S282" s="91"/>
      <c r="T282" s="92"/>
      <c r="U282" s="38"/>
      <c r="V282" s="38"/>
      <c r="W282" s="38"/>
      <c r="X282" s="38"/>
      <c r="Y282" s="38"/>
      <c r="Z282" s="38"/>
      <c r="AA282" s="38"/>
      <c r="AB282" s="38"/>
      <c r="AC282" s="38"/>
      <c r="AD282" s="38"/>
      <c r="AE282" s="38"/>
      <c r="AT282" s="17" t="s">
        <v>130</v>
      </c>
      <c r="AU282" s="17" t="s">
        <v>84</v>
      </c>
    </row>
    <row r="283" spans="1:51" s="14" customFormat="1" ht="12">
      <c r="A283" s="14"/>
      <c r="B283" s="246"/>
      <c r="C283" s="247"/>
      <c r="D283" s="234" t="s">
        <v>134</v>
      </c>
      <c r="E283" s="248" t="s">
        <v>1</v>
      </c>
      <c r="F283" s="249" t="s">
        <v>210</v>
      </c>
      <c r="G283" s="247"/>
      <c r="H283" s="250">
        <v>5411.25</v>
      </c>
      <c r="I283" s="251"/>
      <c r="J283" s="247"/>
      <c r="K283" s="247"/>
      <c r="L283" s="252"/>
      <c r="M283" s="253"/>
      <c r="N283" s="254"/>
      <c r="O283" s="254"/>
      <c r="P283" s="254"/>
      <c r="Q283" s="254"/>
      <c r="R283" s="254"/>
      <c r="S283" s="254"/>
      <c r="T283" s="255"/>
      <c r="U283" s="14"/>
      <c r="V283" s="14"/>
      <c r="W283" s="14"/>
      <c r="X283" s="14"/>
      <c r="Y283" s="14"/>
      <c r="Z283" s="14"/>
      <c r="AA283" s="14"/>
      <c r="AB283" s="14"/>
      <c r="AC283" s="14"/>
      <c r="AD283" s="14"/>
      <c r="AE283" s="14"/>
      <c r="AT283" s="256" t="s">
        <v>134</v>
      </c>
      <c r="AU283" s="256" t="s">
        <v>84</v>
      </c>
      <c r="AV283" s="14" t="s">
        <v>84</v>
      </c>
      <c r="AW283" s="14" t="s">
        <v>32</v>
      </c>
      <c r="AX283" s="14" t="s">
        <v>82</v>
      </c>
      <c r="AY283" s="256" t="s">
        <v>122</v>
      </c>
    </row>
    <row r="284" spans="1:65" s="2" customFormat="1" ht="16.5" customHeight="1">
      <c r="A284" s="38"/>
      <c r="B284" s="39"/>
      <c r="C284" s="215" t="s">
        <v>358</v>
      </c>
      <c r="D284" s="215" t="s">
        <v>124</v>
      </c>
      <c r="E284" s="216" t="s">
        <v>359</v>
      </c>
      <c r="F284" s="217" t="s">
        <v>360</v>
      </c>
      <c r="G284" s="218" t="s">
        <v>262</v>
      </c>
      <c r="H284" s="219">
        <v>150</v>
      </c>
      <c r="I284" s="220"/>
      <c r="J284" s="221">
        <f>ROUND(I284*H284,2)</f>
        <v>0</v>
      </c>
      <c r="K284" s="222"/>
      <c r="L284" s="44"/>
      <c r="M284" s="223" t="s">
        <v>1</v>
      </c>
      <c r="N284" s="224" t="s">
        <v>41</v>
      </c>
      <c r="O284" s="91"/>
      <c r="P284" s="225">
        <f>O284*H284</f>
        <v>0</v>
      </c>
      <c r="Q284" s="225">
        <v>0</v>
      </c>
      <c r="R284" s="225">
        <f>Q284*H284</f>
        <v>0</v>
      </c>
      <c r="S284" s="225">
        <v>0.0021</v>
      </c>
      <c r="T284" s="226">
        <f>S284*H284</f>
        <v>0.315</v>
      </c>
      <c r="U284" s="38"/>
      <c r="V284" s="38"/>
      <c r="W284" s="38"/>
      <c r="X284" s="38"/>
      <c r="Y284" s="38"/>
      <c r="Z284" s="38"/>
      <c r="AA284" s="38"/>
      <c r="AB284" s="38"/>
      <c r="AC284" s="38"/>
      <c r="AD284" s="38"/>
      <c r="AE284" s="38"/>
      <c r="AR284" s="227" t="s">
        <v>128</v>
      </c>
      <c r="AT284" s="227" t="s">
        <v>124</v>
      </c>
      <c r="AU284" s="227" t="s">
        <v>84</v>
      </c>
      <c r="AY284" s="17" t="s">
        <v>122</v>
      </c>
      <c r="BE284" s="228">
        <f>IF(N284="základní",J284,0)</f>
        <v>0</v>
      </c>
      <c r="BF284" s="228">
        <f>IF(N284="snížená",J284,0)</f>
        <v>0</v>
      </c>
      <c r="BG284" s="228">
        <f>IF(N284="zákl. přenesená",J284,0)</f>
        <v>0</v>
      </c>
      <c r="BH284" s="228">
        <f>IF(N284="sníž. přenesená",J284,0)</f>
        <v>0</v>
      </c>
      <c r="BI284" s="228">
        <f>IF(N284="nulová",J284,0)</f>
        <v>0</v>
      </c>
      <c r="BJ284" s="17" t="s">
        <v>82</v>
      </c>
      <c r="BK284" s="228">
        <f>ROUND(I284*H284,2)</f>
        <v>0</v>
      </c>
      <c r="BL284" s="17" t="s">
        <v>128</v>
      </c>
      <c r="BM284" s="227" t="s">
        <v>361</v>
      </c>
    </row>
    <row r="285" spans="1:47" s="2" customFormat="1" ht="12">
      <c r="A285" s="38"/>
      <c r="B285" s="39"/>
      <c r="C285" s="40"/>
      <c r="D285" s="229" t="s">
        <v>130</v>
      </c>
      <c r="E285" s="40"/>
      <c r="F285" s="230" t="s">
        <v>362</v>
      </c>
      <c r="G285" s="40"/>
      <c r="H285" s="40"/>
      <c r="I285" s="231"/>
      <c r="J285" s="40"/>
      <c r="K285" s="40"/>
      <c r="L285" s="44"/>
      <c r="M285" s="232"/>
      <c r="N285" s="233"/>
      <c r="O285" s="91"/>
      <c r="P285" s="91"/>
      <c r="Q285" s="91"/>
      <c r="R285" s="91"/>
      <c r="S285" s="91"/>
      <c r="T285" s="92"/>
      <c r="U285" s="38"/>
      <c r="V285" s="38"/>
      <c r="W285" s="38"/>
      <c r="X285" s="38"/>
      <c r="Y285" s="38"/>
      <c r="Z285" s="38"/>
      <c r="AA285" s="38"/>
      <c r="AB285" s="38"/>
      <c r="AC285" s="38"/>
      <c r="AD285" s="38"/>
      <c r="AE285" s="38"/>
      <c r="AT285" s="17" t="s">
        <v>130</v>
      </c>
      <c r="AU285" s="17" t="s">
        <v>84</v>
      </c>
    </row>
    <row r="286" spans="1:47" s="2" customFormat="1" ht="12">
      <c r="A286" s="38"/>
      <c r="B286" s="39"/>
      <c r="C286" s="40"/>
      <c r="D286" s="234" t="s">
        <v>132</v>
      </c>
      <c r="E286" s="40"/>
      <c r="F286" s="235" t="s">
        <v>363</v>
      </c>
      <c r="G286" s="40"/>
      <c r="H286" s="40"/>
      <c r="I286" s="231"/>
      <c r="J286" s="40"/>
      <c r="K286" s="40"/>
      <c r="L286" s="44"/>
      <c r="M286" s="232"/>
      <c r="N286" s="233"/>
      <c r="O286" s="91"/>
      <c r="P286" s="91"/>
      <c r="Q286" s="91"/>
      <c r="R286" s="91"/>
      <c r="S286" s="91"/>
      <c r="T286" s="92"/>
      <c r="U286" s="38"/>
      <c r="V286" s="38"/>
      <c r="W286" s="38"/>
      <c r="X286" s="38"/>
      <c r="Y286" s="38"/>
      <c r="Z286" s="38"/>
      <c r="AA286" s="38"/>
      <c r="AB286" s="38"/>
      <c r="AC286" s="38"/>
      <c r="AD286" s="38"/>
      <c r="AE286" s="38"/>
      <c r="AT286" s="17" t="s">
        <v>132</v>
      </c>
      <c r="AU286" s="17" t="s">
        <v>84</v>
      </c>
    </row>
    <row r="287" spans="1:63" s="12" customFormat="1" ht="22.8" customHeight="1">
      <c r="A287" s="12"/>
      <c r="B287" s="199"/>
      <c r="C287" s="200"/>
      <c r="D287" s="201" t="s">
        <v>75</v>
      </c>
      <c r="E287" s="213" t="s">
        <v>364</v>
      </c>
      <c r="F287" s="213" t="s">
        <v>365</v>
      </c>
      <c r="G287" s="200"/>
      <c r="H287" s="200"/>
      <c r="I287" s="203"/>
      <c r="J287" s="214">
        <f>BK287</f>
        <v>0</v>
      </c>
      <c r="K287" s="200"/>
      <c r="L287" s="205"/>
      <c r="M287" s="206"/>
      <c r="N287" s="207"/>
      <c r="O287" s="207"/>
      <c r="P287" s="208">
        <f>SUM(P288:P289)</f>
        <v>0</v>
      </c>
      <c r="Q287" s="207"/>
      <c r="R287" s="208">
        <f>SUM(R288:R289)</f>
        <v>0</v>
      </c>
      <c r="S287" s="207"/>
      <c r="T287" s="209">
        <f>SUM(T288:T289)</f>
        <v>0</v>
      </c>
      <c r="U287" s="12"/>
      <c r="V287" s="12"/>
      <c r="W287" s="12"/>
      <c r="X287" s="12"/>
      <c r="Y287" s="12"/>
      <c r="Z287" s="12"/>
      <c r="AA287" s="12"/>
      <c r="AB287" s="12"/>
      <c r="AC287" s="12"/>
      <c r="AD287" s="12"/>
      <c r="AE287" s="12"/>
      <c r="AR287" s="210" t="s">
        <v>82</v>
      </c>
      <c r="AT287" s="211" t="s">
        <v>75</v>
      </c>
      <c r="AU287" s="211" t="s">
        <v>82</v>
      </c>
      <c r="AY287" s="210" t="s">
        <v>122</v>
      </c>
      <c r="BK287" s="212">
        <f>SUM(BK288:BK289)</f>
        <v>0</v>
      </c>
    </row>
    <row r="288" spans="1:65" s="2" customFormat="1" ht="24.15" customHeight="1">
      <c r="A288" s="38"/>
      <c r="B288" s="39"/>
      <c r="C288" s="215" t="s">
        <v>366</v>
      </c>
      <c r="D288" s="215" t="s">
        <v>124</v>
      </c>
      <c r="E288" s="216" t="s">
        <v>367</v>
      </c>
      <c r="F288" s="217" t="s">
        <v>368</v>
      </c>
      <c r="G288" s="218" t="s">
        <v>184</v>
      </c>
      <c r="H288" s="219">
        <v>4773.278</v>
      </c>
      <c r="I288" s="220"/>
      <c r="J288" s="221">
        <f>ROUND(I288*H288,2)</f>
        <v>0</v>
      </c>
      <c r="K288" s="222"/>
      <c r="L288" s="44"/>
      <c r="M288" s="223" t="s">
        <v>1</v>
      </c>
      <c r="N288" s="224" t="s">
        <v>41</v>
      </c>
      <c r="O288" s="91"/>
      <c r="P288" s="225">
        <f>O288*H288</f>
        <v>0</v>
      </c>
      <c r="Q288" s="225">
        <v>0</v>
      </c>
      <c r="R288" s="225">
        <f>Q288*H288</f>
        <v>0</v>
      </c>
      <c r="S288" s="225">
        <v>0</v>
      </c>
      <c r="T288" s="226">
        <f>S288*H288</f>
        <v>0</v>
      </c>
      <c r="U288" s="38"/>
      <c r="V288" s="38"/>
      <c r="W288" s="38"/>
      <c r="X288" s="38"/>
      <c r="Y288" s="38"/>
      <c r="Z288" s="38"/>
      <c r="AA288" s="38"/>
      <c r="AB288" s="38"/>
      <c r="AC288" s="38"/>
      <c r="AD288" s="38"/>
      <c r="AE288" s="38"/>
      <c r="AR288" s="227" t="s">
        <v>128</v>
      </c>
      <c r="AT288" s="227" t="s">
        <v>124</v>
      </c>
      <c r="AU288" s="227" t="s">
        <v>84</v>
      </c>
      <c r="AY288" s="17" t="s">
        <v>122</v>
      </c>
      <c r="BE288" s="228">
        <f>IF(N288="základní",J288,0)</f>
        <v>0</v>
      </c>
      <c r="BF288" s="228">
        <f>IF(N288="snížená",J288,0)</f>
        <v>0</v>
      </c>
      <c r="BG288" s="228">
        <f>IF(N288="zákl. přenesená",J288,0)</f>
        <v>0</v>
      </c>
      <c r="BH288" s="228">
        <f>IF(N288="sníž. přenesená",J288,0)</f>
        <v>0</v>
      </c>
      <c r="BI288" s="228">
        <f>IF(N288="nulová",J288,0)</f>
        <v>0</v>
      </c>
      <c r="BJ288" s="17" t="s">
        <v>82</v>
      </c>
      <c r="BK288" s="228">
        <f>ROUND(I288*H288,2)</f>
        <v>0</v>
      </c>
      <c r="BL288" s="17" t="s">
        <v>128</v>
      </c>
      <c r="BM288" s="227" t="s">
        <v>369</v>
      </c>
    </row>
    <row r="289" spans="1:47" s="2" customFormat="1" ht="12">
      <c r="A289" s="38"/>
      <c r="B289" s="39"/>
      <c r="C289" s="40"/>
      <c r="D289" s="229" t="s">
        <v>130</v>
      </c>
      <c r="E289" s="40"/>
      <c r="F289" s="230" t="s">
        <v>370</v>
      </c>
      <c r="G289" s="40"/>
      <c r="H289" s="40"/>
      <c r="I289" s="231"/>
      <c r="J289" s="40"/>
      <c r="K289" s="40"/>
      <c r="L289" s="44"/>
      <c r="M289" s="232"/>
      <c r="N289" s="233"/>
      <c r="O289" s="91"/>
      <c r="P289" s="91"/>
      <c r="Q289" s="91"/>
      <c r="R289" s="91"/>
      <c r="S289" s="91"/>
      <c r="T289" s="92"/>
      <c r="U289" s="38"/>
      <c r="V289" s="38"/>
      <c r="W289" s="38"/>
      <c r="X289" s="38"/>
      <c r="Y289" s="38"/>
      <c r="Z289" s="38"/>
      <c r="AA289" s="38"/>
      <c r="AB289" s="38"/>
      <c r="AC289" s="38"/>
      <c r="AD289" s="38"/>
      <c r="AE289" s="38"/>
      <c r="AT289" s="17" t="s">
        <v>130</v>
      </c>
      <c r="AU289" s="17" t="s">
        <v>84</v>
      </c>
    </row>
    <row r="290" spans="1:63" s="12" customFormat="1" ht="22.8" customHeight="1">
      <c r="A290" s="12"/>
      <c r="B290" s="199"/>
      <c r="C290" s="200"/>
      <c r="D290" s="201" t="s">
        <v>75</v>
      </c>
      <c r="E290" s="213" t="s">
        <v>371</v>
      </c>
      <c r="F290" s="213" t="s">
        <v>372</v>
      </c>
      <c r="G290" s="200"/>
      <c r="H290" s="200"/>
      <c r="I290" s="203"/>
      <c r="J290" s="214">
        <f>BK290</f>
        <v>0</v>
      </c>
      <c r="K290" s="200"/>
      <c r="L290" s="205"/>
      <c r="M290" s="206"/>
      <c r="N290" s="207"/>
      <c r="O290" s="207"/>
      <c r="P290" s="208">
        <f>SUM(P291:P292)</f>
        <v>0</v>
      </c>
      <c r="Q290" s="207"/>
      <c r="R290" s="208">
        <f>SUM(R291:R292)</f>
        <v>0</v>
      </c>
      <c r="S290" s="207"/>
      <c r="T290" s="209">
        <f>SUM(T291:T292)</f>
        <v>0</v>
      </c>
      <c r="U290" s="12"/>
      <c r="V290" s="12"/>
      <c r="W290" s="12"/>
      <c r="X290" s="12"/>
      <c r="Y290" s="12"/>
      <c r="Z290" s="12"/>
      <c r="AA290" s="12"/>
      <c r="AB290" s="12"/>
      <c r="AC290" s="12"/>
      <c r="AD290" s="12"/>
      <c r="AE290" s="12"/>
      <c r="AR290" s="210" t="s">
        <v>82</v>
      </c>
      <c r="AT290" s="211" t="s">
        <v>75</v>
      </c>
      <c r="AU290" s="211" t="s">
        <v>82</v>
      </c>
      <c r="AY290" s="210" t="s">
        <v>122</v>
      </c>
      <c r="BK290" s="212">
        <f>SUM(BK291:BK292)</f>
        <v>0</v>
      </c>
    </row>
    <row r="291" spans="1:65" s="2" customFormat="1" ht="21.75" customHeight="1">
      <c r="A291" s="38"/>
      <c r="B291" s="39"/>
      <c r="C291" s="215" t="s">
        <v>373</v>
      </c>
      <c r="D291" s="215" t="s">
        <v>124</v>
      </c>
      <c r="E291" s="216" t="s">
        <v>374</v>
      </c>
      <c r="F291" s="217" t="s">
        <v>375</v>
      </c>
      <c r="G291" s="218" t="s">
        <v>184</v>
      </c>
      <c r="H291" s="219">
        <v>1228.003</v>
      </c>
      <c r="I291" s="220"/>
      <c r="J291" s="221">
        <f>ROUND(I291*H291,2)</f>
        <v>0</v>
      </c>
      <c r="K291" s="222"/>
      <c r="L291" s="44"/>
      <c r="M291" s="223" t="s">
        <v>1</v>
      </c>
      <c r="N291" s="224" t="s">
        <v>41</v>
      </c>
      <c r="O291" s="91"/>
      <c r="P291" s="225">
        <f>O291*H291</f>
        <v>0</v>
      </c>
      <c r="Q291" s="225">
        <v>0</v>
      </c>
      <c r="R291" s="225">
        <f>Q291*H291</f>
        <v>0</v>
      </c>
      <c r="S291" s="225">
        <v>0</v>
      </c>
      <c r="T291" s="226">
        <f>S291*H291</f>
        <v>0</v>
      </c>
      <c r="U291" s="38"/>
      <c r="V291" s="38"/>
      <c r="W291" s="38"/>
      <c r="X291" s="38"/>
      <c r="Y291" s="38"/>
      <c r="Z291" s="38"/>
      <c r="AA291" s="38"/>
      <c r="AB291" s="38"/>
      <c r="AC291" s="38"/>
      <c r="AD291" s="38"/>
      <c r="AE291" s="38"/>
      <c r="AR291" s="227" t="s">
        <v>128</v>
      </c>
      <c r="AT291" s="227" t="s">
        <v>124</v>
      </c>
      <c r="AU291" s="227" t="s">
        <v>84</v>
      </c>
      <c r="AY291" s="17" t="s">
        <v>122</v>
      </c>
      <c r="BE291" s="228">
        <f>IF(N291="základní",J291,0)</f>
        <v>0</v>
      </c>
      <c r="BF291" s="228">
        <f>IF(N291="snížená",J291,0)</f>
        <v>0</v>
      </c>
      <c r="BG291" s="228">
        <f>IF(N291="zákl. přenesená",J291,0)</f>
        <v>0</v>
      </c>
      <c r="BH291" s="228">
        <f>IF(N291="sníž. přenesená",J291,0)</f>
        <v>0</v>
      </c>
      <c r="BI291" s="228">
        <f>IF(N291="nulová",J291,0)</f>
        <v>0</v>
      </c>
      <c r="BJ291" s="17" t="s">
        <v>82</v>
      </c>
      <c r="BK291" s="228">
        <f>ROUND(I291*H291,2)</f>
        <v>0</v>
      </c>
      <c r="BL291" s="17" t="s">
        <v>128</v>
      </c>
      <c r="BM291" s="227" t="s">
        <v>376</v>
      </c>
    </row>
    <row r="292" spans="1:47" s="2" customFormat="1" ht="12">
      <c r="A292" s="38"/>
      <c r="B292" s="39"/>
      <c r="C292" s="40"/>
      <c r="D292" s="229" t="s">
        <v>130</v>
      </c>
      <c r="E292" s="40"/>
      <c r="F292" s="230" t="s">
        <v>377</v>
      </c>
      <c r="G292" s="40"/>
      <c r="H292" s="40"/>
      <c r="I292" s="231"/>
      <c r="J292" s="40"/>
      <c r="K292" s="40"/>
      <c r="L292" s="44"/>
      <c r="M292" s="232"/>
      <c r="N292" s="233"/>
      <c r="O292" s="91"/>
      <c r="P292" s="91"/>
      <c r="Q292" s="91"/>
      <c r="R292" s="91"/>
      <c r="S292" s="91"/>
      <c r="T292" s="92"/>
      <c r="U292" s="38"/>
      <c r="V292" s="38"/>
      <c r="W292" s="38"/>
      <c r="X292" s="38"/>
      <c r="Y292" s="38"/>
      <c r="Z292" s="38"/>
      <c r="AA292" s="38"/>
      <c r="AB292" s="38"/>
      <c r="AC292" s="38"/>
      <c r="AD292" s="38"/>
      <c r="AE292" s="38"/>
      <c r="AT292" s="17" t="s">
        <v>130</v>
      </c>
      <c r="AU292" s="17" t="s">
        <v>84</v>
      </c>
    </row>
    <row r="293" spans="1:63" s="12" customFormat="1" ht="25.9" customHeight="1">
      <c r="A293" s="12"/>
      <c r="B293" s="199"/>
      <c r="C293" s="200"/>
      <c r="D293" s="201" t="s">
        <v>75</v>
      </c>
      <c r="E293" s="202" t="s">
        <v>378</v>
      </c>
      <c r="F293" s="202" t="s">
        <v>379</v>
      </c>
      <c r="G293" s="200"/>
      <c r="H293" s="200"/>
      <c r="I293" s="203"/>
      <c r="J293" s="204">
        <f>BK293</f>
        <v>0</v>
      </c>
      <c r="K293" s="200"/>
      <c r="L293" s="205"/>
      <c r="M293" s="206"/>
      <c r="N293" s="207"/>
      <c r="O293" s="207"/>
      <c r="P293" s="208">
        <f>P294+P301+P308+P313+P321</f>
        <v>0</v>
      </c>
      <c r="Q293" s="207"/>
      <c r="R293" s="208">
        <f>R294+R301+R308+R313+R321</f>
        <v>0</v>
      </c>
      <c r="S293" s="207"/>
      <c r="T293" s="209">
        <f>T294+T301+T308+T313+T321</f>
        <v>0</v>
      </c>
      <c r="U293" s="12"/>
      <c r="V293" s="12"/>
      <c r="W293" s="12"/>
      <c r="X293" s="12"/>
      <c r="Y293" s="12"/>
      <c r="Z293" s="12"/>
      <c r="AA293" s="12"/>
      <c r="AB293" s="12"/>
      <c r="AC293" s="12"/>
      <c r="AD293" s="12"/>
      <c r="AE293" s="12"/>
      <c r="AR293" s="210" t="s">
        <v>160</v>
      </c>
      <c r="AT293" s="211" t="s">
        <v>75</v>
      </c>
      <c r="AU293" s="211" t="s">
        <v>76</v>
      </c>
      <c r="AY293" s="210" t="s">
        <v>122</v>
      </c>
      <c r="BK293" s="212">
        <f>BK294+BK301+BK308+BK313+BK321</f>
        <v>0</v>
      </c>
    </row>
    <row r="294" spans="1:63" s="12" customFormat="1" ht="22.8" customHeight="1">
      <c r="A294" s="12"/>
      <c r="B294" s="199"/>
      <c r="C294" s="200"/>
      <c r="D294" s="201" t="s">
        <v>75</v>
      </c>
      <c r="E294" s="213" t="s">
        <v>380</v>
      </c>
      <c r="F294" s="213" t="s">
        <v>381</v>
      </c>
      <c r="G294" s="200"/>
      <c r="H294" s="200"/>
      <c r="I294" s="203"/>
      <c r="J294" s="214">
        <f>BK294</f>
        <v>0</v>
      </c>
      <c r="K294" s="200"/>
      <c r="L294" s="205"/>
      <c r="M294" s="206"/>
      <c r="N294" s="207"/>
      <c r="O294" s="207"/>
      <c r="P294" s="208">
        <f>SUM(P295:P300)</f>
        <v>0</v>
      </c>
      <c r="Q294" s="207"/>
      <c r="R294" s="208">
        <f>SUM(R295:R300)</f>
        <v>0</v>
      </c>
      <c r="S294" s="207"/>
      <c r="T294" s="209">
        <f>SUM(T295:T300)</f>
        <v>0</v>
      </c>
      <c r="U294" s="12"/>
      <c r="V294" s="12"/>
      <c r="W294" s="12"/>
      <c r="X294" s="12"/>
      <c r="Y294" s="12"/>
      <c r="Z294" s="12"/>
      <c r="AA294" s="12"/>
      <c r="AB294" s="12"/>
      <c r="AC294" s="12"/>
      <c r="AD294" s="12"/>
      <c r="AE294" s="12"/>
      <c r="AR294" s="210" t="s">
        <v>160</v>
      </c>
      <c r="AT294" s="211" t="s">
        <v>75</v>
      </c>
      <c r="AU294" s="211" t="s">
        <v>82</v>
      </c>
      <c r="AY294" s="210" t="s">
        <v>122</v>
      </c>
      <c r="BK294" s="212">
        <f>SUM(BK295:BK300)</f>
        <v>0</v>
      </c>
    </row>
    <row r="295" spans="1:65" s="2" customFormat="1" ht="16.5" customHeight="1">
      <c r="A295" s="38"/>
      <c r="B295" s="39"/>
      <c r="C295" s="215" t="s">
        <v>382</v>
      </c>
      <c r="D295" s="215" t="s">
        <v>124</v>
      </c>
      <c r="E295" s="216" t="s">
        <v>383</v>
      </c>
      <c r="F295" s="217" t="s">
        <v>384</v>
      </c>
      <c r="G295" s="218" t="s">
        <v>385</v>
      </c>
      <c r="H295" s="219">
        <v>1</v>
      </c>
      <c r="I295" s="220"/>
      <c r="J295" s="221">
        <f>ROUND(I295*H295,2)</f>
        <v>0</v>
      </c>
      <c r="K295" s="222"/>
      <c r="L295" s="44"/>
      <c r="M295" s="223" t="s">
        <v>1</v>
      </c>
      <c r="N295" s="224" t="s">
        <v>41</v>
      </c>
      <c r="O295" s="91"/>
      <c r="P295" s="225">
        <f>O295*H295</f>
        <v>0</v>
      </c>
      <c r="Q295" s="225">
        <v>0</v>
      </c>
      <c r="R295" s="225">
        <f>Q295*H295</f>
        <v>0</v>
      </c>
      <c r="S295" s="225">
        <v>0</v>
      </c>
      <c r="T295" s="226">
        <f>S295*H295</f>
        <v>0</v>
      </c>
      <c r="U295" s="38"/>
      <c r="V295" s="38"/>
      <c r="W295" s="38"/>
      <c r="X295" s="38"/>
      <c r="Y295" s="38"/>
      <c r="Z295" s="38"/>
      <c r="AA295" s="38"/>
      <c r="AB295" s="38"/>
      <c r="AC295" s="38"/>
      <c r="AD295" s="38"/>
      <c r="AE295" s="38"/>
      <c r="AR295" s="227" t="s">
        <v>386</v>
      </c>
      <c r="AT295" s="227" t="s">
        <v>124</v>
      </c>
      <c r="AU295" s="227" t="s">
        <v>84</v>
      </c>
      <c r="AY295" s="17" t="s">
        <v>122</v>
      </c>
      <c r="BE295" s="228">
        <f>IF(N295="základní",J295,0)</f>
        <v>0</v>
      </c>
      <c r="BF295" s="228">
        <f>IF(N295="snížená",J295,0)</f>
        <v>0</v>
      </c>
      <c r="BG295" s="228">
        <f>IF(N295="zákl. přenesená",J295,0)</f>
        <v>0</v>
      </c>
      <c r="BH295" s="228">
        <f>IF(N295="sníž. přenesená",J295,0)</f>
        <v>0</v>
      </c>
      <c r="BI295" s="228">
        <f>IF(N295="nulová",J295,0)</f>
        <v>0</v>
      </c>
      <c r="BJ295" s="17" t="s">
        <v>82</v>
      </c>
      <c r="BK295" s="228">
        <f>ROUND(I295*H295,2)</f>
        <v>0</v>
      </c>
      <c r="BL295" s="17" t="s">
        <v>386</v>
      </c>
      <c r="BM295" s="227" t="s">
        <v>387</v>
      </c>
    </row>
    <row r="296" spans="1:47" s="2" customFormat="1" ht="12">
      <c r="A296" s="38"/>
      <c r="B296" s="39"/>
      <c r="C296" s="40"/>
      <c r="D296" s="229" t="s">
        <v>130</v>
      </c>
      <c r="E296" s="40"/>
      <c r="F296" s="230" t="s">
        <v>388</v>
      </c>
      <c r="G296" s="40"/>
      <c r="H296" s="40"/>
      <c r="I296" s="231"/>
      <c r="J296" s="40"/>
      <c r="K296" s="40"/>
      <c r="L296" s="44"/>
      <c r="M296" s="232"/>
      <c r="N296" s="233"/>
      <c r="O296" s="91"/>
      <c r="P296" s="91"/>
      <c r="Q296" s="91"/>
      <c r="R296" s="91"/>
      <c r="S296" s="91"/>
      <c r="T296" s="92"/>
      <c r="U296" s="38"/>
      <c r="V296" s="38"/>
      <c r="W296" s="38"/>
      <c r="X296" s="38"/>
      <c r="Y296" s="38"/>
      <c r="Z296" s="38"/>
      <c r="AA296" s="38"/>
      <c r="AB296" s="38"/>
      <c r="AC296" s="38"/>
      <c r="AD296" s="38"/>
      <c r="AE296" s="38"/>
      <c r="AT296" s="17" t="s">
        <v>130</v>
      </c>
      <c r="AU296" s="17" t="s">
        <v>84</v>
      </c>
    </row>
    <row r="297" spans="1:47" s="2" customFormat="1" ht="12">
      <c r="A297" s="38"/>
      <c r="B297" s="39"/>
      <c r="C297" s="40"/>
      <c r="D297" s="234" t="s">
        <v>132</v>
      </c>
      <c r="E297" s="40"/>
      <c r="F297" s="235" t="s">
        <v>389</v>
      </c>
      <c r="G297" s="40"/>
      <c r="H297" s="40"/>
      <c r="I297" s="231"/>
      <c r="J297" s="40"/>
      <c r="K297" s="40"/>
      <c r="L297" s="44"/>
      <c r="M297" s="232"/>
      <c r="N297" s="233"/>
      <c r="O297" s="91"/>
      <c r="P297" s="91"/>
      <c r="Q297" s="91"/>
      <c r="R297" s="91"/>
      <c r="S297" s="91"/>
      <c r="T297" s="92"/>
      <c r="U297" s="38"/>
      <c r="V297" s="38"/>
      <c r="W297" s="38"/>
      <c r="X297" s="38"/>
      <c r="Y297" s="38"/>
      <c r="Z297" s="38"/>
      <c r="AA297" s="38"/>
      <c r="AB297" s="38"/>
      <c r="AC297" s="38"/>
      <c r="AD297" s="38"/>
      <c r="AE297" s="38"/>
      <c r="AT297" s="17" t="s">
        <v>132</v>
      </c>
      <c r="AU297" s="17" t="s">
        <v>84</v>
      </c>
    </row>
    <row r="298" spans="1:65" s="2" customFormat="1" ht="16.5" customHeight="1">
      <c r="A298" s="38"/>
      <c r="B298" s="39"/>
      <c r="C298" s="215" t="s">
        <v>390</v>
      </c>
      <c r="D298" s="215" t="s">
        <v>124</v>
      </c>
      <c r="E298" s="216" t="s">
        <v>391</v>
      </c>
      <c r="F298" s="217" t="s">
        <v>392</v>
      </c>
      <c r="G298" s="218" t="s">
        <v>385</v>
      </c>
      <c r="H298" s="219">
        <v>1</v>
      </c>
      <c r="I298" s="220"/>
      <c r="J298" s="221">
        <f>ROUND(I298*H298,2)</f>
        <v>0</v>
      </c>
      <c r="K298" s="222"/>
      <c r="L298" s="44"/>
      <c r="M298" s="223" t="s">
        <v>1</v>
      </c>
      <c r="N298" s="224" t="s">
        <v>41</v>
      </c>
      <c r="O298" s="91"/>
      <c r="P298" s="225">
        <f>O298*H298</f>
        <v>0</v>
      </c>
      <c r="Q298" s="225">
        <v>0</v>
      </c>
      <c r="R298" s="225">
        <f>Q298*H298</f>
        <v>0</v>
      </c>
      <c r="S298" s="225">
        <v>0</v>
      </c>
      <c r="T298" s="226">
        <f>S298*H298</f>
        <v>0</v>
      </c>
      <c r="U298" s="38"/>
      <c r="V298" s="38"/>
      <c r="W298" s="38"/>
      <c r="X298" s="38"/>
      <c r="Y298" s="38"/>
      <c r="Z298" s="38"/>
      <c r="AA298" s="38"/>
      <c r="AB298" s="38"/>
      <c r="AC298" s="38"/>
      <c r="AD298" s="38"/>
      <c r="AE298" s="38"/>
      <c r="AR298" s="227" t="s">
        <v>386</v>
      </c>
      <c r="AT298" s="227" t="s">
        <v>124</v>
      </c>
      <c r="AU298" s="227" t="s">
        <v>84</v>
      </c>
      <c r="AY298" s="17" t="s">
        <v>122</v>
      </c>
      <c r="BE298" s="228">
        <f>IF(N298="základní",J298,0)</f>
        <v>0</v>
      </c>
      <c r="BF298" s="228">
        <f>IF(N298="snížená",J298,0)</f>
        <v>0</v>
      </c>
      <c r="BG298" s="228">
        <f>IF(N298="zákl. přenesená",J298,0)</f>
        <v>0</v>
      </c>
      <c r="BH298" s="228">
        <f>IF(N298="sníž. přenesená",J298,0)</f>
        <v>0</v>
      </c>
      <c r="BI298" s="228">
        <f>IF(N298="nulová",J298,0)</f>
        <v>0</v>
      </c>
      <c r="BJ298" s="17" t="s">
        <v>82</v>
      </c>
      <c r="BK298" s="228">
        <f>ROUND(I298*H298,2)</f>
        <v>0</v>
      </c>
      <c r="BL298" s="17" t="s">
        <v>386</v>
      </c>
      <c r="BM298" s="227" t="s">
        <v>393</v>
      </c>
    </row>
    <row r="299" spans="1:47" s="2" customFormat="1" ht="12">
      <c r="A299" s="38"/>
      <c r="B299" s="39"/>
      <c r="C299" s="40"/>
      <c r="D299" s="229" t="s">
        <v>130</v>
      </c>
      <c r="E299" s="40"/>
      <c r="F299" s="230" t="s">
        <v>394</v>
      </c>
      <c r="G299" s="40"/>
      <c r="H299" s="40"/>
      <c r="I299" s="231"/>
      <c r="J299" s="40"/>
      <c r="K299" s="40"/>
      <c r="L299" s="44"/>
      <c r="M299" s="232"/>
      <c r="N299" s="233"/>
      <c r="O299" s="91"/>
      <c r="P299" s="91"/>
      <c r="Q299" s="91"/>
      <c r="R299" s="91"/>
      <c r="S299" s="91"/>
      <c r="T299" s="92"/>
      <c r="U299" s="38"/>
      <c r="V299" s="38"/>
      <c r="W299" s="38"/>
      <c r="X299" s="38"/>
      <c r="Y299" s="38"/>
      <c r="Z299" s="38"/>
      <c r="AA299" s="38"/>
      <c r="AB299" s="38"/>
      <c r="AC299" s="38"/>
      <c r="AD299" s="38"/>
      <c r="AE299" s="38"/>
      <c r="AT299" s="17" t="s">
        <v>130</v>
      </c>
      <c r="AU299" s="17" t="s">
        <v>84</v>
      </c>
    </row>
    <row r="300" spans="1:47" s="2" customFormat="1" ht="12">
      <c r="A300" s="38"/>
      <c r="B300" s="39"/>
      <c r="C300" s="40"/>
      <c r="D300" s="234" t="s">
        <v>132</v>
      </c>
      <c r="E300" s="40"/>
      <c r="F300" s="235" t="s">
        <v>395</v>
      </c>
      <c r="G300" s="40"/>
      <c r="H300" s="40"/>
      <c r="I300" s="231"/>
      <c r="J300" s="40"/>
      <c r="K300" s="40"/>
      <c r="L300" s="44"/>
      <c r="M300" s="232"/>
      <c r="N300" s="233"/>
      <c r="O300" s="91"/>
      <c r="P300" s="91"/>
      <c r="Q300" s="91"/>
      <c r="R300" s="91"/>
      <c r="S300" s="91"/>
      <c r="T300" s="92"/>
      <c r="U300" s="38"/>
      <c r="V300" s="38"/>
      <c r="W300" s="38"/>
      <c r="X300" s="38"/>
      <c r="Y300" s="38"/>
      <c r="Z300" s="38"/>
      <c r="AA300" s="38"/>
      <c r="AB300" s="38"/>
      <c r="AC300" s="38"/>
      <c r="AD300" s="38"/>
      <c r="AE300" s="38"/>
      <c r="AT300" s="17" t="s">
        <v>132</v>
      </c>
      <c r="AU300" s="17" t="s">
        <v>84</v>
      </c>
    </row>
    <row r="301" spans="1:63" s="12" customFormat="1" ht="22.8" customHeight="1">
      <c r="A301" s="12"/>
      <c r="B301" s="199"/>
      <c r="C301" s="200"/>
      <c r="D301" s="201" t="s">
        <v>75</v>
      </c>
      <c r="E301" s="213" t="s">
        <v>396</v>
      </c>
      <c r="F301" s="213" t="s">
        <v>397</v>
      </c>
      <c r="G301" s="200"/>
      <c r="H301" s="200"/>
      <c r="I301" s="203"/>
      <c r="J301" s="214">
        <f>BK301</f>
        <v>0</v>
      </c>
      <c r="K301" s="200"/>
      <c r="L301" s="205"/>
      <c r="M301" s="206"/>
      <c r="N301" s="207"/>
      <c r="O301" s="207"/>
      <c r="P301" s="208">
        <f>SUM(P302:P307)</f>
        <v>0</v>
      </c>
      <c r="Q301" s="207"/>
      <c r="R301" s="208">
        <f>SUM(R302:R307)</f>
        <v>0</v>
      </c>
      <c r="S301" s="207"/>
      <c r="T301" s="209">
        <f>SUM(T302:T307)</f>
        <v>0</v>
      </c>
      <c r="U301" s="12"/>
      <c r="V301" s="12"/>
      <c r="W301" s="12"/>
      <c r="X301" s="12"/>
      <c r="Y301" s="12"/>
      <c r="Z301" s="12"/>
      <c r="AA301" s="12"/>
      <c r="AB301" s="12"/>
      <c r="AC301" s="12"/>
      <c r="AD301" s="12"/>
      <c r="AE301" s="12"/>
      <c r="AR301" s="210" t="s">
        <v>160</v>
      </c>
      <c r="AT301" s="211" t="s">
        <v>75</v>
      </c>
      <c r="AU301" s="211" t="s">
        <v>82</v>
      </c>
      <c r="AY301" s="210" t="s">
        <v>122</v>
      </c>
      <c r="BK301" s="212">
        <f>SUM(BK302:BK307)</f>
        <v>0</v>
      </c>
    </row>
    <row r="302" spans="1:65" s="2" customFormat="1" ht="16.5" customHeight="1">
      <c r="A302" s="38"/>
      <c r="B302" s="39"/>
      <c r="C302" s="215" t="s">
        <v>398</v>
      </c>
      <c r="D302" s="215" t="s">
        <v>124</v>
      </c>
      <c r="E302" s="216" t="s">
        <v>399</v>
      </c>
      <c r="F302" s="217" t="s">
        <v>400</v>
      </c>
      <c r="G302" s="218" t="s">
        <v>385</v>
      </c>
      <c r="H302" s="219">
        <v>1</v>
      </c>
      <c r="I302" s="220"/>
      <c r="J302" s="221">
        <f>ROUND(I302*H302,2)</f>
        <v>0</v>
      </c>
      <c r="K302" s="222"/>
      <c r="L302" s="44"/>
      <c r="M302" s="223" t="s">
        <v>1</v>
      </c>
      <c r="N302" s="224" t="s">
        <v>41</v>
      </c>
      <c r="O302" s="91"/>
      <c r="P302" s="225">
        <f>O302*H302</f>
        <v>0</v>
      </c>
      <c r="Q302" s="225">
        <v>0</v>
      </c>
      <c r="R302" s="225">
        <f>Q302*H302</f>
        <v>0</v>
      </c>
      <c r="S302" s="225">
        <v>0</v>
      </c>
      <c r="T302" s="226">
        <f>S302*H302</f>
        <v>0</v>
      </c>
      <c r="U302" s="38"/>
      <c r="V302" s="38"/>
      <c r="W302" s="38"/>
      <c r="X302" s="38"/>
      <c r="Y302" s="38"/>
      <c r="Z302" s="38"/>
      <c r="AA302" s="38"/>
      <c r="AB302" s="38"/>
      <c r="AC302" s="38"/>
      <c r="AD302" s="38"/>
      <c r="AE302" s="38"/>
      <c r="AR302" s="227" t="s">
        <v>386</v>
      </c>
      <c r="AT302" s="227" t="s">
        <v>124</v>
      </c>
      <c r="AU302" s="227" t="s">
        <v>84</v>
      </c>
      <c r="AY302" s="17" t="s">
        <v>122</v>
      </c>
      <c r="BE302" s="228">
        <f>IF(N302="základní",J302,0)</f>
        <v>0</v>
      </c>
      <c r="BF302" s="228">
        <f>IF(N302="snížená",J302,0)</f>
        <v>0</v>
      </c>
      <c r="BG302" s="228">
        <f>IF(N302="zákl. přenesená",J302,0)</f>
        <v>0</v>
      </c>
      <c r="BH302" s="228">
        <f>IF(N302="sníž. přenesená",J302,0)</f>
        <v>0</v>
      </c>
      <c r="BI302" s="228">
        <f>IF(N302="nulová",J302,0)</f>
        <v>0</v>
      </c>
      <c r="BJ302" s="17" t="s">
        <v>82</v>
      </c>
      <c r="BK302" s="228">
        <f>ROUND(I302*H302,2)</f>
        <v>0</v>
      </c>
      <c r="BL302" s="17" t="s">
        <v>386</v>
      </c>
      <c r="BM302" s="227" t="s">
        <v>401</v>
      </c>
    </row>
    <row r="303" spans="1:47" s="2" customFormat="1" ht="12">
      <c r="A303" s="38"/>
      <c r="B303" s="39"/>
      <c r="C303" s="40"/>
      <c r="D303" s="229" t="s">
        <v>130</v>
      </c>
      <c r="E303" s="40"/>
      <c r="F303" s="230" t="s">
        <v>402</v>
      </c>
      <c r="G303" s="40"/>
      <c r="H303" s="40"/>
      <c r="I303" s="231"/>
      <c r="J303" s="40"/>
      <c r="K303" s="40"/>
      <c r="L303" s="44"/>
      <c r="M303" s="232"/>
      <c r="N303" s="233"/>
      <c r="O303" s="91"/>
      <c r="P303" s="91"/>
      <c r="Q303" s="91"/>
      <c r="R303" s="91"/>
      <c r="S303" s="91"/>
      <c r="T303" s="92"/>
      <c r="U303" s="38"/>
      <c r="V303" s="38"/>
      <c r="W303" s="38"/>
      <c r="X303" s="38"/>
      <c r="Y303" s="38"/>
      <c r="Z303" s="38"/>
      <c r="AA303" s="38"/>
      <c r="AB303" s="38"/>
      <c r="AC303" s="38"/>
      <c r="AD303" s="38"/>
      <c r="AE303" s="38"/>
      <c r="AT303" s="17" t="s">
        <v>130</v>
      </c>
      <c r="AU303" s="17" t="s">
        <v>84</v>
      </c>
    </row>
    <row r="304" spans="1:65" s="2" customFormat="1" ht="16.5" customHeight="1">
      <c r="A304" s="38"/>
      <c r="B304" s="39"/>
      <c r="C304" s="215" t="s">
        <v>403</v>
      </c>
      <c r="D304" s="215" t="s">
        <v>124</v>
      </c>
      <c r="E304" s="216" t="s">
        <v>404</v>
      </c>
      <c r="F304" s="217" t="s">
        <v>405</v>
      </c>
      <c r="G304" s="218" t="s">
        <v>406</v>
      </c>
      <c r="H304" s="219">
        <v>6</v>
      </c>
      <c r="I304" s="220"/>
      <c r="J304" s="221">
        <f>ROUND(I304*H304,2)</f>
        <v>0</v>
      </c>
      <c r="K304" s="222"/>
      <c r="L304" s="44"/>
      <c r="M304" s="223" t="s">
        <v>1</v>
      </c>
      <c r="N304" s="224" t="s">
        <v>41</v>
      </c>
      <c r="O304" s="91"/>
      <c r="P304" s="225">
        <f>O304*H304</f>
        <v>0</v>
      </c>
      <c r="Q304" s="225">
        <v>0</v>
      </c>
      <c r="R304" s="225">
        <f>Q304*H304</f>
        <v>0</v>
      </c>
      <c r="S304" s="225">
        <v>0</v>
      </c>
      <c r="T304" s="226">
        <f>S304*H304</f>
        <v>0</v>
      </c>
      <c r="U304" s="38"/>
      <c r="V304" s="38"/>
      <c r="W304" s="38"/>
      <c r="X304" s="38"/>
      <c r="Y304" s="38"/>
      <c r="Z304" s="38"/>
      <c r="AA304" s="38"/>
      <c r="AB304" s="38"/>
      <c r="AC304" s="38"/>
      <c r="AD304" s="38"/>
      <c r="AE304" s="38"/>
      <c r="AR304" s="227" t="s">
        <v>386</v>
      </c>
      <c r="AT304" s="227" t="s">
        <v>124</v>
      </c>
      <c r="AU304" s="227" t="s">
        <v>84</v>
      </c>
      <c r="AY304" s="17" t="s">
        <v>122</v>
      </c>
      <c r="BE304" s="228">
        <f>IF(N304="základní",J304,0)</f>
        <v>0</v>
      </c>
      <c r="BF304" s="228">
        <f>IF(N304="snížená",J304,0)</f>
        <v>0</v>
      </c>
      <c r="BG304" s="228">
        <f>IF(N304="zákl. přenesená",J304,0)</f>
        <v>0</v>
      </c>
      <c r="BH304" s="228">
        <f>IF(N304="sníž. přenesená",J304,0)</f>
        <v>0</v>
      </c>
      <c r="BI304" s="228">
        <f>IF(N304="nulová",J304,0)</f>
        <v>0</v>
      </c>
      <c r="BJ304" s="17" t="s">
        <v>82</v>
      </c>
      <c r="BK304" s="228">
        <f>ROUND(I304*H304,2)</f>
        <v>0</v>
      </c>
      <c r="BL304" s="17" t="s">
        <v>386</v>
      </c>
      <c r="BM304" s="227" t="s">
        <v>407</v>
      </c>
    </row>
    <row r="305" spans="1:47" s="2" customFormat="1" ht="12">
      <c r="A305" s="38"/>
      <c r="B305" s="39"/>
      <c r="C305" s="40"/>
      <c r="D305" s="229" t="s">
        <v>130</v>
      </c>
      <c r="E305" s="40"/>
      <c r="F305" s="230" t="s">
        <v>408</v>
      </c>
      <c r="G305" s="40"/>
      <c r="H305" s="40"/>
      <c r="I305" s="231"/>
      <c r="J305" s="40"/>
      <c r="K305" s="40"/>
      <c r="L305" s="44"/>
      <c r="M305" s="232"/>
      <c r="N305" s="233"/>
      <c r="O305" s="91"/>
      <c r="P305" s="91"/>
      <c r="Q305" s="91"/>
      <c r="R305" s="91"/>
      <c r="S305" s="91"/>
      <c r="T305" s="92"/>
      <c r="U305" s="38"/>
      <c r="V305" s="38"/>
      <c r="W305" s="38"/>
      <c r="X305" s="38"/>
      <c r="Y305" s="38"/>
      <c r="Z305" s="38"/>
      <c r="AA305" s="38"/>
      <c r="AB305" s="38"/>
      <c r="AC305" s="38"/>
      <c r="AD305" s="38"/>
      <c r="AE305" s="38"/>
      <c r="AT305" s="17" t="s">
        <v>130</v>
      </c>
      <c r="AU305" s="17" t="s">
        <v>84</v>
      </c>
    </row>
    <row r="306" spans="1:51" s="13" customFormat="1" ht="12">
      <c r="A306" s="13"/>
      <c r="B306" s="236"/>
      <c r="C306" s="237"/>
      <c r="D306" s="234" t="s">
        <v>134</v>
      </c>
      <c r="E306" s="238" t="s">
        <v>1</v>
      </c>
      <c r="F306" s="239" t="s">
        <v>409</v>
      </c>
      <c r="G306" s="237"/>
      <c r="H306" s="238" t="s">
        <v>1</v>
      </c>
      <c r="I306" s="240"/>
      <c r="J306" s="237"/>
      <c r="K306" s="237"/>
      <c r="L306" s="241"/>
      <c r="M306" s="242"/>
      <c r="N306" s="243"/>
      <c r="O306" s="243"/>
      <c r="P306" s="243"/>
      <c r="Q306" s="243"/>
      <c r="R306" s="243"/>
      <c r="S306" s="243"/>
      <c r="T306" s="244"/>
      <c r="U306" s="13"/>
      <c r="V306" s="13"/>
      <c r="W306" s="13"/>
      <c r="X306" s="13"/>
      <c r="Y306" s="13"/>
      <c r="Z306" s="13"/>
      <c r="AA306" s="13"/>
      <c r="AB306" s="13"/>
      <c r="AC306" s="13"/>
      <c r="AD306" s="13"/>
      <c r="AE306" s="13"/>
      <c r="AT306" s="245" t="s">
        <v>134</v>
      </c>
      <c r="AU306" s="245" t="s">
        <v>84</v>
      </c>
      <c r="AV306" s="13" t="s">
        <v>82</v>
      </c>
      <c r="AW306" s="13" t="s">
        <v>32</v>
      </c>
      <c r="AX306" s="13" t="s">
        <v>76</v>
      </c>
      <c r="AY306" s="245" t="s">
        <v>122</v>
      </c>
    </row>
    <row r="307" spans="1:51" s="14" customFormat="1" ht="12">
      <c r="A307" s="14"/>
      <c r="B307" s="246"/>
      <c r="C307" s="247"/>
      <c r="D307" s="234" t="s">
        <v>134</v>
      </c>
      <c r="E307" s="248" t="s">
        <v>1</v>
      </c>
      <c r="F307" s="249" t="s">
        <v>166</v>
      </c>
      <c r="G307" s="247"/>
      <c r="H307" s="250">
        <v>6</v>
      </c>
      <c r="I307" s="251"/>
      <c r="J307" s="247"/>
      <c r="K307" s="247"/>
      <c r="L307" s="252"/>
      <c r="M307" s="253"/>
      <c r="N307" s="254"/>
      <c r="O307" s="254"/>
      <c r="P307" s="254"/>
      <c r="Q307" s="254"/>
      <c r="R307" s="254"/>
      <c r="S307" s="254"/>
      <c r="T307" s="255"/>
      <c r="U307" s="14"/>
      <c r="V307" s="14"/>
      <c r="W307" s="14"/>
      <c r="X307" s="14"/>
      <c r="Y307" s="14"/>
      <c r="Z307" s="14"/>
      <c r="AA307" s="14"/>
      <c r="AB307" s="14"/>
      <c r="AC307" s="14"/>
      <c r="AD307" s="14"/>
      <c r="AE307" s="14"/>
      <c r="AT307" s="256" t="s">
        <v>134</v>
      </c>
      <c r="AU307" s="256" t="s">
        <v>84</v>
      </c>
      <c r="AV307" s="14" t="s">
        <v>84</v>
      </c>
      <c r="AW307" s="14" t="s">
        <v>32</v>
      </c>
      <c r="AX307" s="14" t="s">
        <v>82</v>
      </c>
      <c r="AY307" s="256" t="s">
        <v>122</v>
      </c>
    </row>
    <row r="308" spans="1:63" s="12" customFormat="1" ht="22.8" customHeight="1">
      <c r="A308" s="12"/>
      <c r="B308" s="199"/>
      <c r="C308" s="200"/>
      <c r="D308" s="201" t="s">
        <v>75</v>
      </c>
      <c r="E308" s="213" t="s">
        <v>410</v>
      </c>
      <c r="F308" s="213" t="s">
        <v>411</v>
      </c>
      <c r="G308" s="200"/>
      <c r="H308" s="200"/>
      <c r="I308" s="203"/>
      <c r="J308" s="214">
        <f>BK308</f>
        <v>0</v>
      </c>
      <c r="K308" s="200"/>
      <c r="L308" s="205"/>
      <c r="M308" s="206"/>
      <c r="N308" s="207"/>
      <c r="O308" s="207"/>
      <c r="P308" s="208">
        <f>SUM(P309:P312)</f>
        <v>0</v>
      </c>
      <c r="Q308" s="207"/>
      <c r="R308" s="208">
        <f>SUM(R309:R312)</f>
        <v>0</v>
      </c>
      <c r="S308" s="207"/>
      <c r="T308" s="209">
        <f>SUM(T309:T312)</f>
        <v>0</v>
      </c>
      <c r="U308" s="12"/>
      <c r="V308" s="12"/>
      <c r="W308" s="12"/>
      <c r="X308" s="12"/>
      <c r="Y308" s="12"/>
      <c r="Z308" s="12"/>
      <c r="AA308" s="12"/>
      <c r="AB308" s="12"/>
      <c r="AC308" s="12"/>
      <c r="AD308" s="12"/>
      <c r="AE308" s="12"/>
      <c r="AR308" s="210" t="s">
        <v>160</v>
      </c>
      <c r="AT308" s="211" t="s">
        <v>75</v>
      </c>
      <c r="AU308" s="211" t="s">
        <v>82</v>
      </c>
      <c r="AY308" s="210" t="s">
        <v>122</v>
      </c>
      <c r="BK308" s="212">
        <f>SUM(BK309:BK312)</f>
        <v>0</v>
      </c>
    </row>
    <row r="309" spans="1:65" s="2" customFormat="1" ht="16.5" customHeight="1">
      <c r="A309" s="38"/>
      <c r="B309" s="39"/>
      <c r="C309" s="215" t="s">
        <v>412</v>
      </c>
      <c r="D309" s="215" t="s">
        <v>124</v>
      </c>
      <c r="E309" s="216" t="s">
        <v>413</v>
      </c>
      <c r="F309" s="217" t="s">
        <v>414</v>
      </c>
      <c r="G309" s="218" t="s">
        <v>385</v>
      </c>
      <c r="H309" s="219">
        <v>1</v>
      </c>
      <c r="I309" s="220"/>
      <c r="J309" s="221">
        <f>ROUND(I309*H309,2)</f>
        <v>0</v>
      </c>
      <c r="K309" s="222"/>
      <c r="L309" s="44"/>
      <c r="M309" s="223" t="s">
        <v>1</v>
      </c>
      <c r="N309" s="224" t="s">
        <v>41</v>
      </c>
      <c r="O309" s="91"/>
      <c r="P309" s="225">
        <f>O309*H309</f>
        <v>0</v>
      </c>
      <c r="Q309" s="225">
        <v>0</v>
      </c>
      <c r="R309" s="225">
        <f>Q309*H309</f>
        <v>0</v>
      </c>
      <c r="S309" s="225">
        <v>0</v>
      </c>
      <c r="T309" s="226">
        <f>S309*H309</f>
        <v>0</v>
      </c>
      <c r="U309" s="38"/>
      <c r="V309" s="38"/>
      <c r="W309" s="38"/>
      <c r="X309" s="38"/>
      <c r="Y309" s="38"/>
      <c r="Z309" s="38"/>
      <c r="AA309" s="38"/>
      <c r="AB309" s="38"/>
      <c r="AC309" s="38"/>
      <c r="AD309" s="38"/>
      <c r="AE309" s="38"/>
      <c r="AR309" s="227" t="s">
        <v>386</v>
      </c>
      <c r="AT309" s="227" t="s">
        <v>124</v>
      </c>
      <c r="AU309" s="227" t="s">
        <v>84</v>
      </c>
      <c r="AY309" s="17" t="s">
        <v>122</v>
      </c>
      <c r="BE309" s="228">
        <f>IF(N309="základní",J309,0)</f>
        <v>0</v>
      </c>
      <c r="BF309" s="228">
        <f>IF(N309="snížená",J309,0)</f>
        <v>0</v>
      </c>
      <c r="BG309" s="228">
        <f>IF(N309="zákl. přenesená",J309,0)</f>
        <v>0</v>
      </c>
      <c r="BH309" s="228">
        <f>IF(N309="sníž. přenesená",J309,0)</f>
        <v>0</v>
      </c>
      <c r="BI309" s="228">
        <f>IF(N309="nulová",J309,0)</f>
        <v>0</v>
      </c>
      <c r="BJ309" s="17" t="s">
        <v>82</v>
      </c>
      <c r="BK309" s="228">
        <f>ROUND(I309*H309,2)</f>
        <v>0</v>
      </c>
      <c r="BL309" s="17" t="s">
        <v>386</v>
      </c>
      <c r="BM309" s="227" t="s">
        <v>415</v>
      </c>
    </row>
    <row r="310" spans="1:47" s="2" customFormat="1" ht="12">
      <c r="A310" s="38"/>
      <c r="B310" s="39"/>
      <c r="C310" s="40"/>
      <c r="D310" s="229" t="s">
        <v>130</v>
      </c>
      <c r="E310" s="40"/>
      <c r="F310" s="230" t="s">
        <v>416</v>
      </c>
      <c r="G310" s="40"/>
      <c r="H310" s="40"/>
      <c r="I310" s="231"/>
      <c r="J310" s="40"/>
      <c r="K310" s="40"/>
      <c r="L310" s="44"/>
      <c r="M310" s="232"/>
      <c r="N310" s="233"/>
      <c r="O310" s="91"/>
      <c r="P310" s="91"/>
      <c r="Q310" s="91"/>
      <c r="R310" s="91"/>
      <c r="S310" s="91"/>
      <c r="T310" s="92"/>
      <c r="U310" s="38"/>
      <c r="V310" s="38"/>
      <c r="W310" s="38"/>
      <c r="X310" s="38"/>
      <c r="Y310" s="38"/>
      <c r="Z310" s="38"/>
      <c r="AA310" s="38"/>
      <c r="AB310" s="38"/>
      <c r="AC310" s="38"/>
      <c r="AD310" s="38"/>
      <c r="AE310" s="38"/>
      <c r="AT310" s="17" t="s">
        <v>130</v>
      </c>
      <c r="AU310" s="17" t="s">
        <v>84</v>
      </c>
    </row>
    <row r="311" spans="1:65" s="2" customFormat="1" ht="16.5" customHeight="1">
      <c r="A311" s="38"/>
      <c r="B311" s="39"/>
      <c r="C311" s="215" t="s">
        <v>417</v>
      </c>
      <c r="D311" s="215" t="s">
        <v>124</v>
      </c>
      <c r="E311" s="216" t="s">
        <v>418</v>
      </c>
      <c r="F311" s="217" t="s">
        <v>419</v>
      </c>
      <c r="G311" s="218" t="s">
        <v>385</v>
      </c>
      <c r="H311" s="219">
        <v>1</v>
      </c>
      <c r="I311" s="220"/>
      <c r="J311" s="221">
        <f>ROUND(I311*H311,2)</f>
        <v>0</v>
      </c>
      <c r="K311" s="222"/>
      <c r="L311" s="44"/>
      <c r="M311" s="223" t="s">
        <v>1</v>
      </c>
      <c r="N311" s="224" t="s">
        <v>41</v>
      </c>
      <c r="O311" s="91"/>
      <c r="P311" s="225">
        <f>O311*H311</f>
        <v>0</v>
      </c>
      <c r="Q311" s="225">
        <v>0</v>
      </c>
      <c r="R311" s="225">
        <f>Q311*H311</f>
        <v>0</v>
      </c>
      <c r="S311" s="225">
        <v>0</v>
      </c>
      <c r="T311" s="226">
        <f>S311*H311</f>
        <v>0</v>
      </c>
      <c r="U311" s="38"/>
      <c r="V311" s="38"/>
      <c r="W311" s="38"/>
      <c r="X311" s="38"/>
      <c r="Y311" s="38"/>
      <c r="Z311" s="38"/>
      <c r="AA311" s="38"/>
      <c r="AB311" s="38"/>
      <c r="AC311" s="38"/>
      <c r="AD311" s="38"/>
      <c r="AE311" s="38"/>
      <c r="AR311" s="227" t="s">
        <v>386</v>
      </c>
      <c r="AT311" s="227" t="s">
        <v>124</v>
      </c>
      <c r="AU311" s="227" t="s">
        <v>84</v>
      </c>
      <c r="AY311" s="17" t="s">
        <v>122</v>
      </c>
      <c r="BE311" s="228">
        <f>IF(N311="základní",J311,0)</f>
        <v>0</v>
      </c>
      <c r="BF311" s="228">
        <f>IF(N311="snížená",J311,0)</f>
        <v>0</v>
      </c>
      <c r="BG311" s="228">
        <f>IF(N311="zákl. přenesená",J311,0)</f>
        <v>0</v>
      </c>
      <c r="BH311" s="228">
        <f>IF(N311="sníž. přenesená",J311,0)</f>
        <v>0</v>
      </c>
      <c r="BI311" s="228">
        <f>IF(N311="nulová",J311,0)</f>
        <v>0</v>
      </c>
      <c r="BJ311" s="17" t="s">
        <v>82</v>
      </c>
      <c r="BK311" s="228">
        <f>ROUND(I311*H311,2)</f>
        <v>0</v>
      </c>
      <c r="BL311" s="17" t="s">
        <v>386</v>
      </c>
      <c r="BM311" s="227" t="s">
        <v>420</v>
      </c>
    </row>
    <row r="312" spans="1:47" s="2" customFormat="1" ht="12">
      <c r="A312" s="38"/>
      <c r="B312" s="39"/>
      <c r="C312" s="40"/>
      <c r="D312" s="229" t="s">
        <v>130</v>
      </c>
      <c r="E312" s="40"/>
      <c r="F312" s="230" t="s">
        <v>421</v>
      </c>
      <c r="G312" s="40"/>
      <c r="H312" s="40"/>
      <c r="I312" s="231"/>
      <c r="J312" s="40"/>
      <c r="K312" s="40"/>
      <c r="L312" s="44"/>
      <c r="M312" s="232"/>
      <c r="N312" s="233"/>
      <c r="O312" s="91"/>
      <c r="P312" s="91"/>
      <c r="Q312" s="91"/>
      <c r="R312" s="91"/>
      <c r="S312" s="91"/>
      <c r="T312" s="92"/>
      <c r="U312" s="38"/>
      <c r="V312" s="38"/>
      <c r="W312" s="38"/>
      <c r="X312" s="38"/>
      <c r="Y312" s="38"/>
      <c r="Z312" s="38"/>
      <c r="AA312" s="38"/>
      <c r="AB312" s="38"/>
      <c r="AC312" s="38"/>
      <c r="AD312" s="38"/>
      <c r="AE312" s="38"/>
      <c r="AT312" s="17" t="s">
        <v>130</v>
      </c>
      <c r="AU312" s="17" t="s">
        <v>84</v>
      </c>
    </row>
    <row r="313" spans="1:63" s="12" customFormat="1" ht="22.8" customHeight="1">
      <c r="A313" s="12"/>
      <c r="B313" s="199"/>
      <c r="C313" s="200"/>
      <c r="D313" s="201" t="s">
        <v>75</v>
      </c>
      <c r="E313" s="213" t="s">
        <v>422</v>
      </c>
      <c r="F313" s="213" t="s">
        <v>423</v>
      </c>
      <c r="G313" s="200"/>
      <c r="H313" s="200"/>
      <c r="I313" s="203"/>
      <c r="J313" s="214">
        <f>BK313</f>
        <v>0</v>
      </c>
      <c r="K313" s="200"/>
      <c r="L313" s="205"/>
      <c r="M313" s="206"/>
      <c r="N313" s="207"/>
      <c r="O313" s="207"/>
      <c r="P313" s="208">
        <f>SUM(P314:P320)</f>
        <v>0</v>
      </c>
      <c r="Q313" s="207"/>
      <c r="R313" s="208">
        <f>SUM(R314:R320)</f>
        <v>0</v>
      </c>
      <c r="S313" s="207"/>
      <c r="T313" s="209">
        <f>SUM(T314:T320)</f>
        <v>0</v>
      </c>
      <c r="U313" s="12"/>
      <c r="V313" s="12"/>
      <c r="W313" s="12"/>
      <c r="X313" s="12"/>
      <c r="Y313" s="12"/>
      <c r="Z313" s="12"/>
      <c r="AA313" s="12"/>
      <c r="AB313" s="12"/>
      <c r="AC313" s="12"/>
      <c r="AD313" s="12"/>
      <c r="AE313" s="12"/>
      <c r="AR313" s="210" t="s">
        <v>160</v>
      </c>
      <c r="AT313" s="211" t="s">
        <v>75</v>
      </c>
      <c r="AU313" s="211" t="s">
        <v>82</v>
      </c>
      <c r="AY313" s="210" t="s">
        <v>122</v>
      </c>
      <c r="BK313" s="212">
        <f>SUM(BK314:BK320)</f>
        <v>0</v>
      </c>
    </row>
    <row r="314" spans="1:65" s="2" customFormat="1" ht="16.5" customHeight="1">
      <c r="A314" s="38"/>
      <c r="B314" s="39"/>
      <c r="C314" s="215" t="s">
        <v>424</v>
      </c>
      <c r="D314" s="215" t="s">
        <v>124</v>
      </c>
      <c r="E314" s="216" t="s">
        <v>425</v>
      </c>
      <c r="F314" s="217" t="s">
        <v>426</v>
      </c>
      <c r="G314" s="218" t="s">
        <v>385</v>
      </c>
      <c r="H314" s="219">
        <v>1</v>
      </c>
      <c r="I314" s="220"/>
      <c r="J314" s="221">
        <f>ROUND(I314*H314,2)</f>
        <v>0</v>
      </c>
      <c r="K314" s="222"/>
      <c r="L314" s="44"/>
      <c r="M314" s="223" t="s">
        <v>1</v>
      </c>
      <c r="N314" s="224" t="s">
        <v>41</v>
      </c>
      <c r="O314" s="91"/>
      <c r="P314" s="225">
        <f>O314*H314</f>
        <v>0</v>
      </c>
      <c r="Q314" s="225">
        <v>0</v>
      </c>
      <c r="R314" s="225">
        <f>Q314*H314</f>
        <v>0</v>
      </c>
      <c r="S314" s="225">
        <v>0</v>
      </c>
      <c r="T314" s="226">
        <f>S314*H314</f>
        <v>0</v>
      </c>
      <c r="U314" s="38"/>
      <c r="V314" s="38"/>
      <c r="W314" s="38"/>
      <c r="X314" s="38"/>
      <c r="Y314" s="38"/>
      <c r="Z314" s="38"/>
      <c r="AA314" s="38"/>
      <c r="AB314" s="38"/>
      <c r="AC314" s="38"/>
      <c r="AD314" s="38"/>
      <c r="AE314" s="38"/>
      <c r="AR314" s="227" t="s">
        <v>386</v>
      </c>
      <c r="AT314" s="227" t="s">
        <v>124</v>
      </c>
      <c r="AU314" s="227" t="s">
        <v>84</v>
      </c>
      <c r="AY314" s="17" t="s">
        <v>122</v>
      </c>
      <c r="BE314" s="228">
        <f>IF(N314="základní",J314,0)</f>
        <v>0</v>
      </c>
      <c r="BF314" s="228">
        <f>IF(N314="snížená",J314,0)</f>
        <v>0</v>
      </c>
      <c r="BG314" s="228">
        <f>IF(N314="zákl. přenesená",J314,0)</f>
        <v>0</v>
      </c>
      <c r="BH314" s="228">
        <f>IF(N314="sníž. přenesená",J314,0)</f>
        <v>0</v>
      </c>
      <c r="BI314" s="228">
        <f>IF(N314="nulová",J314,0)</f>
        <v>0</v>
      </c>
      <c r="BJ314" s="17" t="s">
        <v>82</v>
      </c>
      <c r="BK314" s="228">
        <f>ROUND(I314*H314,2)</f>
        <v>0</v>
      </c>
      <c r="BL314" s="17" t="s">
        <v>386</v>
      </c>
      <c r="BM314" s="227" t="s">
        <v>427</v>
      </c>
    </row>
    <row r="315" spans="1:47" s="2" customFormat="1" ht="12">
      <c r="A315" s="38"/>
      <c r="B315" s="39"/>
      <c r="C315" s="40"/>
      <c r="D315" s="229" t="s">
        <v>130</v>
      </c>
      <c r="E315" s="40"/>
      <c r="F315" s="230" t="s">
        <v>428</v>
      </c>
      <c r="G315" s="40"/>
      <c r="H315" s="40"/>
      <c r="I315" s="231"/>
      <c r="J315" s="40"/>
      <c r="K315" s="40"/>
      <c r="L315" s="44"/>
      <c r="M315" s="232"/>
      <c r="N315" s="233"/>
      <c r="O315" s="91"/>
      <c r="P315" s="91"/>
      <c r="Q315" s="91"/>
      <c r="R315" s="91"/>
      <c r="S315" s="91"/>
      <c r="T315" s="92"/>
      <c r="U315" s="38"/>
      <c r="V315" s="38"/>
      <c r="W315" s="38"/>
      <c r="X315" s="38"/>
      <c r="Y315" s="38"/>
      <c r="Z315" s="38"/>
      <c r="AA315" s="38"/>
      <c r="AB315" s="38"/>
      <c r="AC315" s="38"/>
      <c r="AD315" s="38"/>
      <c r="AE315" s="38"/>
      <c r="AT315" s="17" t="s">
        <v>130</v>
      </c>
      <c r="AU315" s="17" t="s">
        <v>84</v>
      </c>
    </row>
    <row r="316" spans="1:65" s="2" customFormat="1" ht="16.5" customHeight="1">
      <c r="A316" s="38"/>
      <c r="B316" s="39"/>
      <c r="C316" s="215" t="s">
        <v>429</v>
      </c>
      <c r="D316" s="215" t="s">
        <v>124</v>
      </c>
      <c r="E316" s="216" t="s">
        <v>430</v>
      </c>
      <c r="F316" s="217" t="s">
        <v>431</v>
      </c>
      <c r="G316" s="218" t="s">
        <v>385</v>
      </c>
      <c r="H316" s="219">
        <v>1</v>
      </c>
      <c r="I316" s="220"/>
      <c r="J316" s="221">
        <f>ROUND(I316*H316,2)</f>
        <v>0</v>
      </c>
      <c r="K316" s="222"/>
      <c r="L316" s="44"/>
      <c r="M316" s="223" t="s">
        <v>1</v>
      </c>
      <c r="N316" s="224" t="s">
        <v>41</v>
      </c>
      <c r="O316" s="91"/>
      <c r="P316" s="225">
        <f>O316*H316</f>
        <v>0</v>
      </c>
      <c r="Q316" s="225">
        <v>0</v>
      </c>
      <c r="R316" s="225">
        <f>Q316*H316</f>
        <v>0</v>
      </c>
      <c r="S316" s="225">
        <v>0</v>
      </c>
      <c r="T316" s="226">
        <f>S316*H316</f>
        <v>0</v>
      </c>
      <c r="U316" s="38"/>
      <c r="V316" s="38"/>
      <c r="W316" s="38"/>
      <c r="X316" s="38"/>
      <c r="Y316" s="38"/>
      <c r="Z316" s="38"/>
      <c r="AA316" s="38"/>
      <c r="AB316" s="38"/>
      <c r="AC316" s="38"/>
      <c r="AD316" s="38"/>
      <c r="AE316" s="38"/>
      <c r="AR316" s="227" t="s">
        <v>386</v>
      </c>
      <c r="AT316" s="227" t="s">
        <v>124</v>
      </c>
      <c r="AU316" s="227" t="s">
        <v>84</v>
      </c>
      <c r="AY316" s="17" t="s">
        <v>122</v>
      </c>
      <c r="BE316" s="228">
        <f>IF(N316="základní",J316,0)</f>
        <v>0</v>
      </c>
      <c r="BF316" s="228">
        <f>IF(N316="snížená",J316,0)</f>
        <v>0</v>
      </c>
      <c r="BG316" s="228">
        <f>IF(N316="zákl. přenesená",J316,0)</f>
        <v>0</v>
      </c>
      <c r="BH316" s="228">
        <f>IF(N316="sníž. přenesená",J316,0)</f>
        <v>0</v>
      </c>
      <c r="BI316" s="228">
        <f>IF(N316="nulová",J316,0)</f>
        <v>0</v>
      </c>
      <c r="BJ316" s="17" t="s">
        <v>82</v>
      </c>
      <c r="BK316" s="228">
        <f>ROUND(I316*H316,2)</f>
        <v>0</v>
      </c>
      <c r="BL316" s="17" t="s">
        <v>386</v>
      </c>
      <c r="BM316" s="227" t="s">
        <v>432</v>
      </c>
    </row>
    <row r="317" spans="1:47" s="2" customFormat="1" ht="12">
      <c r="A317" s="38"/>
      <c r="B317" s="39"/>
      <c r="C317" s="40"/>
      <c r="D317" s="229" t="s">
        <v>130</v>
      </c>
      <c r="E317" s="40"/>
      <c r="F317" s="230" t="s">
        <v>433</v>
      </c>
      <c r="G317" s="40"/>
      <c r="H317" s="40"/>
      <c r="I317" s="231"/>
      <c r="J317" s="40"/>
      <c r="K317" s="40"/>
      <c r="L317" s="44"/>
      <c r="M317" s="232"/>
      <c r="N317" s="233"/>
      <c r="O317" s="91"/>
      <c r="P317" s="91"/>
      <c r="Q317" s="91"/>
      <c r="R317" s="91"/>
      <c r="S317" s="91"/>
      <c r="T317" s="92"/>
      <c r="U317" s="38"/>
      <c r="V317" s="38"/>
      <c r="W317" s="38"/>
      <c r="X317" s="38"/>
      <c r="Y317" s="38"/>
      <c r="Z317" s="38"/>
      <c r="AA317" s="38"/>
      <c r="AB317" s="38"/>
      <c r="AC317" s="38"/>
      <c r="AD317" s="38"/>
      <c r="AE317" s="38"/>
      <c r="AT317" s="17" t="s">
        <v>130</v>
      </c>
      <c r="AU317" s="17" t="s">
        <v>84</v>
      </c>
    </row>
    <row r="318" spans="1:65" s="2" customFormat="1" ht="16.5" customHeight="1">
      <c r="A318" s="38"/>
      <c r="B318" s="39"/>
      <c r="C318" s="215" t="s">
        <v>434</v>
      </c>
      <c r="D318" s="215" t="s">
        <v>124</v>
      </c>
      <c r="E318" s="216" t="s">
        <v>435</v>
      </c>
      <c r="F318" s="217" t="s">
        <v>436</v>
      </c>
      <c r="G318" s="218" t="s">
        <v>385</v>
      </c>
      <c r="H318" s="219">
        <v>1</v>
      </c>
      <c r="I318" s="220"/>
      <c r="J318" s="221">
        <f>ROUND(I318*H318,2)</f>
        <v>0</v>
      </c>
      <c r="K318" s="222"/>
      <c r="L318" s="44"/>
      <c r="M318" s="223" t="s">
        <v>1</v>
      </c>
      <c r="N318" s="224" t="s">
        <v>41</v>
      </c>
      <c r="O318" s="91"/>
      <c r="P318" s="225">
        <f>O318*H318</f>
        <v>0</v>
      </c>
      <c r="Q318" s="225">
        <v>0</v>
      </c>
      <c r="R318" s="225">
        <f>Q318*H318</f>
        <v>0</v>
      </c>
      <c r="S318" s="225">
        <v>0</v>
      </c>
      <c r="T318" s="226">
        <f>S318*H318</f>
        <v>0</v>
      </c>
      <c r="U318" s="38"/>
      <c r="V318" s="38"/>
      <c r="W318" s="38"/>
      <c r="X318" s="38"/>
      <c r="Y318" s="38"/>
      <c r="Z318" s="38"/>
      <c r="AA318" s="38"/>
      <c r="AB318" s="38"/>
      <c r="AC318" s="38"/>
      <c r="AD318" s="38"/>
      <c r="AE318" s="38"/>
      <c r="AR318" s="227" t="s">
        <v>386</v>
      </c>
      <c r="AT318" s="227" t="s">
        <v>124</v>
      </c>
      <c r="AU318" s="227" t="s">
        <v>84</v>
      </c>
      <c r="AY318" s="17" t="s">
        <v>122</v>
      </c>
      <c r="BE318" s="228">
        <f>IF(N318="základní",J318,0)</f>
        <v>0</v>
      </c>
      <c r="BF318" s="228">
        <f>IF(N318="snížená",J318,0)</f>
        <v>0</v>
      </c>
      <c r="BG318" s="228">
        <f>IF(N318="zákl. přenesená",J318,0)</f>
        <v>0</v>
      </c>
      <c r="BH318" s="228">
        <f>IF(N318="sníž. přenesená",J318,0)</f>
        <v>0</v>
      </c>
      <c r="BI318" s="228">
        <f>IF(N318="nulová",J318,0)</f>
        <v>0</v>
      </c>
      <c r="BJ318" s="17" t="s">
        <v>82</v>
      </c>
      <c r="BK318" s="228">
        <f>ROUND(I318*H318,2)</f>
        <v>0</v>
      </c>
      <c r="BL318" s="17" t="s">
        <v>386</v>
      </c>
      <c r="BM318" s="227" t="s">
        <v>437</v>
      </c>
    </row>
    <row r="319" spans="1:47" s="2" customFormat="1" ht="12">
      <c r="A319" s="38"/>
      <c r="B319" s="39"/>
      <c r="C319" s="40"/>
      <c r="D319" s="229" t="s">
        <v>130</v>
      </c>
      <c r="E319" s="40"/>
      <c r="F319" s="230" t="s">
        <v>438</v>
      </c>
      <c r="G319" s="40"/>
      <c r="H319" s="40"/>
      <c r="I319" s="231"/>
      <c r="J319" s="40"/>
      <c r="K319" s="40"/>
      <c r="L319" s="44"/>
      <c r="M319" s="232"/>
      <c r="N319" s="233"/>
      <c r="O319" s="91"/>
      <c r="P319" s="91"/>
      <c r="Q319" s="91"/>
      <c r="R319" s="91"/>
      <c r="S319" s="91"/>
      <c r="T319" s="92"/>
      <c r="U319" s="38"/>
      <c r="V319" s="38"/>
      <c r="W319" s="38"/>
      <c r="X319" s="38"/>
      <c r="Y319" s="38"/>
      <c r="Z319" s="38"/>
      <c r="AA319" s="38"/>
      <c r="AB319" s="38"/>
      <c r="AC319" s="38"/>
      <c r="AD319" s="38"/>
      <c r="AE319" s="38"/>
      <c r="AT319" s="17" t="s">
        <v>130</v>
      </c>
      <c r="AU319" s="17" t="s">
        <v>84</v>
      </c>
    </row>
    <row r="320" spans="1:47" s="2" customFormat="1" ht="12">
      <c r="A320" s="38"/>
      <c r="B320" s="39"/>
      <c r="C320" s="40"/>
      <c r="D320" s="234" t="s">
        <v>132</v>
      </c>
      <c r="E320" s="40"/>
      <c r="F320" s="235" t="s">
        <v>439</v>
      </c>
      <c r="G320" s="40"/>
      <c r="H320" s="40"/>
      <c r="I320" s="231"/>
      <c r="J320" s="40"/>
      <c r="K320" s="40"/>
      <c r="L320" s="44"/>
      <c r="M320" s="232"/>
      <c r="N320" s="233"/>
      <c r="O320" s="91"/>
      <c r="P320" s="91"/>
      <c r="Q320" s="91"/>
      <c r="R320" s="91"/>
      <c r="S320" s="91"/>
      <c r="T320" s="92"/>
      <c r="U320" s="38"/>
      <c r="V320" s="38"/>
      <c r="W320" s="38"/>
      <c r="X320" s="38"/>
      <c r="Y320" s="38"/>
      <c r="Z320" s="38"/>
      <c r="AA320" s="38"/>
      <c r="AB320" s="38"/>
      <c r="AC320" s="38"/>
      <c r="AD320" s="38"/>
      <c r="AE320" s="38"/>
      <c r="AT320" s="17" t="s">
        <v>132</v>
      </c>
      <c r="AU320" s="17" t="s">
        <v>84</v>
      </c>
    </row>
    <row r="321" spans="1:63" s="12" customFormat="1" ht="22.8" customHeight="1">
      <c r="A321" s="12"/>
      <c r="B321" s="199"/>
      <c r="C321" s="200"/>
      <c r="D321" s="201" t="s">
        <v>75</v>
      </c>
      <c r="E321" s="213" t="s">
        <v>440</v>
      </c>
      <c r="F321" s="213" t="s">
        <v>441</v>
      </c>
      <c r="G321" s="200"/>
      <c r="H321" s="200"/>
      <c r="I321" s="203"/>
      <c r="J321" s="214">
        <f>BK321</f>
        <v>0</v>
      </c>
      <c r="K321" s="200"/>
      <c r="L321" s="205"/>
      <c r="M321" s="206"/>
      <c r="N321" s="207"/>
      <c r="O321" s="207"/>
      <c r="P321" s="208">
        <f>SUM(P322:P325)</f>
        <v>0</v>
      </c>
      <c r="Q321" s="207"/>
      <c r="R321" s="208">
        <f>SUM(R322:R325)</f>
        <v>0</v>
      </c>
      <c r="S321" s="207"/>
      <c r="T321" s="209">
        <f>SUM(T322:T325)</f>
        <v>0</v>
      </c>
      <c r="U321" s="12"/>
      <c r="V321" s="12"/>
      <c r="W321" s="12"/>
      <c r="X321" s="12"/>
      <c r="Y321" s="12"/>
      <c r="Z321" s="12"/>
      <c r="AA321" s="12"/>
      <c r="AB321" s="12"/>
      <c r="AC321" s="12"/>
      <c r="AD321" s="12"/>
      <c r="AE321" s="12"/>
      <c r="AR321" s="210" t="s">
        <v>160</v>
      </c>
      <c r="AT321" s="211" t="s">
        <v>75</v>
      </c>
      <c r="AU321" s="211" t="s">
        <v>82</v>
      </c>
      <c r="AY321" s="210" t="s">
        <v>122</v>
      </c>
      <c r="BK321" s="212">
        <f>SUM(BK322:BK325)</f>
        <v>0</v>
      </c>
    </row>
    <row r="322" spans="1:65" s="2" customFormat="1" ht="16.5" customHeight="1">
      <c r="A322" s="38"/>
      <c r="B322" s="39"/>
      <c r="C322" s="215" t="s">
        <v>442</v>
      </c>
      <c r="D322" s="215" t="s">
        <v>124</v>
      </c>
      <c r="E322" s="216" t="s">
        <v>443</v>
      </c>
      <c r="F322" s="217" t="s">
        <v>444</v>
      </c>
      <c r="G322" s="218" t="s">
        <v>406</v>
      </c>
      <c r="H322" s="219">
        <v>1</v>
      </c>
      <c r="I322" s="220"/>
      <c r="J322" s="221">
        <f>ROUND(I322*H322,2)</f>
        <v>0</v>
      </c>
      <c r="K322" s="222"/>
      <c r="L322" s="44"/>
      <c r="M322" s="223" t="s">
        <v>1</v>
      </c>
      <c r="N322" s="224" t="s">
        <v>41</v>
      </c>
      <c r="O322" s="91"/>
      <c r="P322" s="225">
        <f>O322*H322</f>
        <v>0</v>
      </c>
      <c r="Q322" s="225">
        <v>0</v>
      </c>
      <c r="R322" s="225">
        <f>Q322*H322</f>
        <v>0</v>
      </c>
      <c r="S322" s="225">
        <v>0</v>
      </c>
      <c r="T322" s="226">
        <f>S322*H322</f>
        <v>0</v>
      </c>
      <c r="U322" s="38"/>
      <c r="V322" s="38"/>
      <c r="W322" s="38"/>
      <c r="X322" s="38"/>
      <c r="Y322" s="38"/>
      <c r="Z322" s="38"/>
      <c r="AA322" s="38"/>
      <c r="AB322" s="38"/>
      <c r="AC322" s="38"/>
      <c r="AD322" s="38"/>
      <c r="AE322" s="38"/>
      <c r="AR322" s="227" t="s">
        <v>386</v>
      </c>
      <c r="AT322" s="227" t="s">
        <v>124</v>
      </c>
      <c r="AU322" s="227" t="s">
        <v>84</v>
      </c>
      <c r="AY322" s="17" t="s">
        <v>122</v>
      </c>
      <c r="BE322" s="228">
        <f>IF(N322="základní",J322,0)</f>
        <v>0</v>
      </c>
      <c r="BF322" s="228">
        <f>IF(N322="snížená",J322,0)</f>
        <v>0</v>
      </c>
      <c r="BG322" s="228">
        <f>IF(N322="zákl. přenesená",J322,0)</f>
        <v>0</v>
      </c>
      <c r="BH322" s="228">
        <f>IF(N322="sníž. přenesená",J322,0)</f>
        <v>0</v>
      </c>
      <c r="BI322" s="228">
        <f>IF(N322="nulová",J322,0)</f>
        <v>0</v>
      </c>
      <c r="BJ322" s="17" t="s">
        <v>82</v>
      </c>
      <c r="BK322" s="228">
        <f>ROUND(I322*H322,2)</f>
        <v>0</v>
      </c>
      <c r="BL322" s="17" t="s">
        <v>386</v>
      </c>
      <c r="BM322" s="227" t="s">
        <v>445</v>
      </c>
    </row>
    <row r="323" spans="1:47" s="2" customFormat="1" ht="12">
      <c r="A323" s="38"/>
      <c r="B323" s="39"/>
      <c r="C323" s="40"/>
      <c r="D323" s="229" t="s">
        <v>130</v>
      </c>
      <c r="E323" s="40"/>
      <c r="F323" s="230" t="s">
        <v>446</v>
      </c>
      <c r="G323" s="40"/>
      <c r="H323" s="40"/>
      <c r="I323" s="231"/>
      <c r="J323" s="40"/>
      <c r="K323" s="40"/>
      <c r="L323" s="44"/>
      <c r="M323" s="232"/>
      <c r="N323" s="233"/>
      <c r="O323" s="91"/>
      <c r="P323" s="91"/>
      <c r="Q323" s="91"/>
      <c r="R323" s="91"/>
      <c r="S323" s="91"/>
      <c r="T323" s="92"/>
      <c r="U323" s="38"/>
      <c r="V323" s="38"/>
      <c r="W323" s="38"/>
      <c r="X323" s="38"/>
      <c r="Y323" s="38"/>
      <c r="Z323" s="38"/>
      <c r="AA323" s="38"/>
      <c r="AB323" s="38"/>
      <c r="AC323" s="38"/>
      <c r="AD323" s="38"/>
      <c r="AE323" s="38"/>
      <c r="AT323" s="17" t="s">
        <v>130</v>
      </c>
      <c r="AU323" s="17" t="s">
        <v>84</v>
      </c>
    </row>
    <row r="324" spans="1:51" s="13" customFormat="1" ht="12">
      <c r="A324" s="13"/>
      <c r="B324" s="236"/>
      <c r="C324" s="237"/>
      <c r="D324" s="234" t="s">
        <v>134</v>
      </c>
      <c r="E324" s="238" t="s">
        <v>1</v>
      </c>
      <c r="F324" s="239" t="s">
        <v>447</v>
      </c>
      <c r="G324" s="237"/>
      <c r="H324" s="238" t="s">
        <v>1</v>
      </c>
      <c r="I324" s="240"/>
      <c r="J324" s="237"/>
      <c r="K324" s="237"/>
      <c r="L324" s="241"/>
      <c r="M324" s="242"/>
      <c r="N324" s="243"/>
      <c r="O324" s="243"/>
      <c r="P324" s="243"/>
      <c r="Q324" s="243"/>
      <c r="R324" s="243"/>
      <c r="S324" s="243"/>
      <c r="T324" s="244"/>
      <c r="U324" s="13"/>
      <c r="V324" s="13"/>
      <c r="W324" s="13"/>
      <c r="X324" s="13"/>
      <c r="Y324" s="13"/>
      <c r="Z324" s="13"/>
      <c r="AA324" s="13"/>
      <c r="AB324" s="13"/>
      <c r="AC324" s="13"/>
      <c r="AD324" s="13"/>
      <c r="AE324" s="13"/>
      <c r="AT324" s="245" t="s">
        <v>134</v>
      </c>
      <c r="AU324" s="245" t="s">
        <v>84</v>
      </c>
      <c r="AV324" s="13" t="s">
        <v>82</v>
      </c>
      <c r="AW324" s="13" t="s">
        <v>32</v>
      </c>
      <c r="AX324" s="13" t="s">
        <v>76</v>
      </c>
      <c r="AY324" s="245" t="s">
        <v>122</v>
      </c>
    </row>
    <row r="325" spans="1:51" s="14" customFormat="1" ht="12">
      <c r="A325" s="14"/>
      <c r="B325" s="246"/>
      <c r="C325" s="247"/>
      <c r="D325" s="234" t="s">
        <v>134</v>
      </c>
      <c r="E325" s="248" t="s">
        <v>1</v>
      </c>
      <c r="F325" s="249" t="s">
        <v>82</v>
      </c>
      <c r="G325" s="247"/>
      <c r="H325" s="250">
        <v>1</v>
      </c>
      <c r="I325" s="251"/>
      <c r="J325" s="247"/>
      <c r="K325" s="247"/>
      <c r="L325" s="252"/>
      <c r="M325" s="279"/>
      <c r="N325" s="280"/>
      <c r="O325" s="280"/>
      <c r="P325" s="280"/>
      <c r="Q325" s="280"/>
      <c r="R325" s="280"/>
      <c r="S325" s="280"/>
      <c r="T325" s="281"/>
      <c r="U325" s="14"/>
      <c r="V325" s="14"/>
      <c r="W325" s="14"/>
      <c r="X325" s="14"/>
      <c r="Y325" s="14"/>
      <c r="Z325" s="14"/>
      <c r="AA325" s="14"/>
      <c r="AB325" s="14"/>
      <c r="AC325" s="14"/>
      <c r="AD325" s="14"/>
      <c r="AE325" s="14"/>
      <c r="AT325" s="256" t="s">
        <v>134</v>
      </c>
      <c r="AU325" s="256" t="s">
        <v>84</v>
      </c>
      <c r="AV325" s="14" t="s">
        <v>84</v>
      </c>
      <c r="AW325" s="14" t="s">
        <v>32</v>
      </c>
      <c r="AX325" s="14" t="s">
        <v>82</v>
      </c>
      <c r="AY325" s="256" t="s">
        <v>122</v>
      </c>
    </row>
    <row r="326" spans="1:31" s="2" customFormat="1" ht="6.95" customHeight="1">
      <c r="A326" s="38"/>
      <c r="B326" s="66"/>
      <c r="C326" s="67"/>
      <c r="D326" s="67"/>
      <c r="E326" s="67"/>
      <c r="F326" s="67"/>
      <c r="G326" s="67"/>
      <c r="H326" s="67"/>
      <c r="I326" s="67"/>
      <c r="J326" s="67"/>
      <c r="K326" s="67"/>
      <c r="L326" s="44"/>
      <c r="M326" s="38"/>
      <c r="O326" s="38"/>
      <c r="P326" s="38"/>
      <c r="Q326" s="38"/>
      <c r="R326" s="38"/>
      <c r="S326" s="38"/>
      <c r="T326" s="38"/>
      <c r="U326" s="38"/>
      <c r="V326" s="38"/>
      <c r="W326" s="38"/>
      <c r="X326" s="38"/>
      <c r="Y326" s="38"/>
      <c r="Z326" s="38"/>
      <c r="AA326" s="38"/>
      <c r="AB326" s="38"/>
      <c r="AC326" s="38"/>
      <c r="AD326" s="38"/>
      <c r="AE326" s="38"/>
    </row>
  </sheetData>
  <sheetProtection password="CC35" sheet="1" objects="1" scenarios="1" formatColumns="0" formatRows="0" autoFilter="0"/>
  <autoFilter ref="C129:K325"/>
  <mergeCells count="9">
    <mergeCell ref="E7:H7"/>
    <mergeCell ref="E9:H9"/>
    <mergeCell ref="E18:H18"/>
    <mergeCell ref="E27:H27"/>
    <mergeCell ref="E85:H85"/>
    <mergeCell ref="E87:H87"/>
    <mergeCell ref="E120:H120"/>
    <mergeCell ref="E122:H122"/>
    <mergeCell ref="L2:V2"/>
  </mergeCells>
  <hyperlinks>
    <hyperlink ref="F134" r:id="rId1" display="https://podminky.urs.cz/item/CS_URS_2022_02/113154114"/>
    <hyperlink ref="F142" r:id="rId2" display="https://podminky.urs.cz/item/CS_URS_2022_02/113154264"/>
    <hyperlink ref="F147" r:id="rId3" display="https://podminky.urs.cz/item/CS_URS_2022_02/113154434"/>
    <hyperlink ref="F150" r:id="rId4" display="https://podminky.urs.cz/item/CS_URS_2022_02/122252203"/>
    <hyperlink ref="F154" r:id="rId5" display="https://podminky.urs.cz/item/CS_URS_2022_02/132151102"/>
    <hyperlink ref="F157" r:id="rId6" display="https://podminky.urs.cz/item/CS_URS_2022_02/162751117"/>
    <hyperlink ref="F163" r:id="rId7" display="https://podminky.urs.cz/item/CS_URS_2022_02/162751119"/>
    <hyperlink ref="F166" r:id="rId8" display="https://podminky.urs.cz/item/CS_URS_2022_02/171201231"/>
    <hyperlink ref="F169" r:id="rId9" display="https://podminky.urs.cz/item/CS_URS_2022_02/171251201"/>
    <hyperlink ref="F173" r:id="rId10" display="https://podminky.urs.cz/item/CS_URS_2022_02/564861011"/>
    <hyperlink ref="F177" r:id="rId11" display="https://podminky.urs.cz/item/CS_URS_2023_01/565175101"/>
    <hyperlink ref="F180" r:id="rId12" display="https://podminky.urs.cz/item/CS_URS_2023_01/569931132"/>
    <hyperlink ref="F183" r:id="rId13" display="https://podminky.urs.cz/item/CS_URS_2022_02/573111111"/>
    <hyperlink ref="F187" r:id="rId14" display="https://podminky.urs.cz/item/CS_URS_2022_02/573211107"/>
    <hyperlink ref="F189" r:id="rId15" display="https://podminky.urs.cz/item/CS_URS_2022_02/573211108"/>
    <hyperlink ref="F192" r:id="rId16" display="https://podminky.urs.cz/item/CS_URS_2022_02/573211109"/>
    <hyperlink ref="F197" r:id="rId17" display="https://podminky.urs.cz/item/CS_URS_2022_02/573211112"/>
    <hyperlink ref="F200" r:id="rId18" display="https://podminky.urs.cz/item/CS_URS_2022_02/577144111"/>
    <hyperlink ref="F204" r:id="rId19" display="https://podminky.urs.cz/item/CS_URS_2022_02/577144131"/>
    <hyperlink ref="F206" r:id="rId20" display="https://podminky.urs.cz/item/CS_URS_2022_02/577145112"/>
    <hyperlink ref="F210" r:id="rId21" display="https://podminky.urs.cz/item/CS_URS_2022_02/577165132"/>
    <hyperlink ref="F214" r:id="rId22" display="https://podminky.urs.cz/item/CS_URS_2022_02/899231111"/>
    <hyperlink ref="F217" r:id="rId23" display="https://podminky.urs.cz/item/CS_URS_2022_02/912221111"/>
    <hyperlink ref="F221" r:id="rId24" display="https://podminky.urs.cz/item/CS_URS_2022_02/915211112"/>
    <hyperlink ref="F224" r:id="rId25" display="https://podminky.urs.cz/item/CS_URS_2023_01/915611111"/>
    <hyperlink ref="F226" r:id="rId26" display="https://podminky.urs.cz/item/CS_URS_2022_02/916241213"/>
    <hyperlink ref="F231" r:id="rId27" display="https://podminky.urs.cz/item/CS_URS_2022_02/916991121"/>
    <hyperlink ref="F235" r:id="rId28" display="https://podminky.urs.cz/item/CS_URS_2022_02/919112223"/>
    <hyperlink ref="F247" r:id="rId29" display="https://podminky.urs.cz/item/CS_URS_2022_02/919122122"/>
    <hyperlink ref="F259" r:id="rId30" display="https://podminky.urs.cz/item/CS_URS_2022_02/919721102"/>
    <hyperlink ref="F263" r:id="rId31" display="https://podminky.urs.cz/item/CS_URS_2022_02/938902113"/>
    <hyperlink ref="F266" r:id="rId32" display="https://podminky.urs.cz/item/CS_URS_2022_02/938908411"/>
    <hyperlink ref="F274" r:id="rId33" display="https://podminky.urs.cz/item/CS_URS_2022_02/938909311"/>
    <hyperlink ref="F282" r:id="rId34" display="https://podminky.urs.cz/item/CS_URS_2022_02/938909611"/>
    <hyperlink ref="F285" r:id="rId35" display="https://podminky.urs.cz/item/CS_URS_2022_02/966006255"/>
    <hyperlink ref="F289" r:id="rId36" display="https://podminky.urs.cz/item/CS_URS_2022_02/997221873"/>
    <hyperlink ref="F292" r:id="rId37" display="https://podminky.urs.cz/item/CS_URS_2022_02/998225111"/>
    <hyperlink ref="F296" r:id="rId38" display="https://podminky.urs.cz/item/CS_URS_2022_02/012103000"/>
    <hyperlink ref="F299" r:id="rId39" display="https://podminky.urs.cz/item/CS_URS_2022_02/013254000"/>
    <hyperlink ref="F303" r:id="rId40" display="https://podminky.urs.cz/item/CS_URS_2023_01/032103000"/>
    <hyperlink ref="F305" r:id="rId41" display="https://podminky.urs.cz/item/CS_URS_2022_02/032803000"/>
    <hyperlink ref="F310" r:id="rId42" display="https://podminky.urs.cz/item/CS_URS_2022_02/043194000"/>
    <hyperlink ref="F312" r:id="rId43" display="https://podminky.urs.cz/item/CS_URS_2022_02/049303000"/>
    <hyperlink ref="F315" r:id="rId44" display="https://podminky.urs.cz/item/CS_URS_2023_01/072103001"/>
    <hyperlink ref="F317" r:id="rId45" display="https://podminky.urs.cz/item/CS_URS_2023_01/072103011"/>
    <hyperlink ref="F319" r:id="rId46" display="https://podminky.urs.cz/item/CS_URS_2022_02/079002000"/>
    <hyperlink ref="F323" r:id="rId47" display="https://podminky.urs.cz/item/CS_URS_2022_02/09130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Lojda-HP\Lojda</dc:creator>
  <cp:keywords/>
  <dc:description/>
  <cp:lastModifiedBy>Lojda-HP\Lojda</cp:lastModifiedBy>
  <dcterms:created xsi:type="dcterms:W3CDTF">2023-05-09T11:12:38Z</dcterms:created>
  <dcterms:modified xsi:type="dcterms:W3CDTF">2023-05-09T11:12:41Z</dcterms:modified>
  <cp:category/>
  <cp:version/>
  <cp:contentType/>
  <cp:contentStatus/>
</cp:coreProperties>
</file>