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80" activeTab="0"/>
  </bookViews>
  <sheets>
    <sheet name="Rekapitulace stavby" sheetId="1" r:id="rId1"/>
    <sheet name="00 - VEDLEJŠÍ A OSTATNÍ N..." sheetId="2" r:id="rId2"/>
    <sheet name="01 - STAVEBNÍ ČÁST" sheetId="3" r:id="rId3"/>
  </sheets>
  <definedNames>
    <definedName name="_xlnm._FilterDatabase" localSheetId="1" hidden="1">'00 - VEDLEJŠÍ A OSTATNÍ N...'!$C$80:$K$94</definedName>
    <definedName name="_xlnm._FilterDatabase" localSheetId="2" hidden="1">'01 - STAVEBNÍ ČÁST'!$C$85:$K$191</definedName>
    <definedName name="_xlnm.Print_Area" localSheetId="1">'00 - VEDLEJŠÍ A OSTATNÍ N...'!$C$4:$J$39,'00 - VEDLEJŠÍ A OSTATNÍ N...'!$C$68:$K$94</definedName>
    <definedName name="_xlnm.Print_Area" localSheetId="2">'01 - STAVEBNÍ ČÁST'!$C$4:$J$39,'01 - STAVEBNÍ ČÁST'!$C$73:$K$191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'00 - VEDLEJŠÍ A OSTATNÍ N...'!$80:$80</definedName>
    <definedName name="_xlnm.Print_Titles" localSheetId="2">'01 - STAVEBNÍ ČÁST'!$85:$85</definedName>
  </definedNames>
  <calcPr calcId="162913"/>
</workbook>
</file>

<file path=xl/sharedStrings.xml><?xml version="1.0" encoding="utf-8"?>
<sst xmlns="http://schemas.openxmlformats.org/spreadsheetml/2006/main" count="1441" uniqueCount="348">
  <si>
    <t>Export Komplet</t>
  </si>
  <si>
    <t>VZ</t>
  </si>
  <si>
    <t>2.0</t>
  </si>
  <si>
    <t>ZAMOK</t>
  </si>
  <si>
    <t>False</t>
  </si>
  <si>
    <t>{da34dcf5-6e02-4219-bca7-95c4770bd31d}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</si>
  <si>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</si>
  <si>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</si>
  <si>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</si>
  <si>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</si>
  <si>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</si>
  <si>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</si>
  <si>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</si>
  <si>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</si>
  <si>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</si>
  <si>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</si>
  <si>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</si>
  <si>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II-605 Stříbro - Tř. 5. května - oprava - 2.část</t>
  </si>
  <si>
    <t>KSO:</t>
  </si>
  <si>
    <t/>
  </si>
  <si>
    <t>CC-CZ:</t>
  </si>
  <si>
    <t>Místo:</t>
  </si>
  <si>
    <t xml:space="preserve"> </t>
  </si>
  <si>
    <t>Datum:</t>
  </si>
  <si>
    <t>30. 1. 2024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</si>
  <si>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</si>
  <si>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</si>
  <si>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</si>
  <si>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</si>
  <si>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</si>
  <si>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</si>
  <si>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</si>
  <si>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SG GEOTECHNIKA</t>
  </si>
  <si>
    <t>True</t>
  </si>
  <si>
    <t>Zpracovatel:</t>
  </si>
  <si>
    <t>Roman Mitas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</si>
  <si>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</si>
  <si>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</si>
  <si>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</si>
  <si>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</si>
  <si>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</si>
  <si>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</si>
  <si>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</si>
  <si>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</si>
  <si>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</si>
  <si>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</si>
  <si>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</si>
  <si>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</si>
  <si>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</si>
  <si>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</si>
  <si>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</si>
  <si>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</si>
  <si>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</si>
  <si>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</si>
  <si>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</si>
  <si>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</si>
  <si>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</si>
  <si>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</si>
  <si>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</si>
  <si>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</si>
  <si>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</si>
  <si>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</si>
  <si>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</si>
  <si>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</si>
  <si>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</si>
  <si>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</si>
  <si>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</si>
  <si>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</si>
  <si>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</si>
  <si>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</si>
  <si>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</si>
  <si>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</si>
  <si>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</si>
  <si>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</si>
  <si>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</si>
  <si>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</si>
  <si>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</si>
  <si>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</si>
  <si>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</si>
  <si>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</si>
  <si>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</si>
  <si>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{4fb7d41d-e868-4359-b7ea-1ca9c4561459}</t>
  </si>
  <si>
    <t>2</t>
  </si>
  <si>
    <t>01</t>
  </si>
  <si>
    <t>STAVEBNÍ ČÁST</t>
  </si>
  <si>
    <t>{b7fee361-3990-447c-a9cb-69a60bd6ebb7}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</si>
  <si>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</si>
  <si>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</si>
  <si>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</si>
  <si>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</si>
  <si>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</si>
  <si>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</si>
  <si>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</si>
  <si>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</si>
  <si>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</si>
  <si>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</si>
  <si>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</si>
  <si>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</si>
  <si>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</si>
  <si>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</si>
  <si>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</si>
  <si>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</si>
  <si>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</si>
  <si>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</si>
  <si>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</si>
  <si>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</si>
  <si>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</si>
  <si>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</si>
  <si>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</si>
  <si>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</si>
  <si>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</si>
  <si>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</si>
  <si>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034503000</t>
  </si>
  <si>
    <t>Zařízení staveniště zabezpečení staveniště informační tabule</t>
  </si>
  <si>
    <t>kus</t>
  </si>
  <si>
    <t>CS ÚRS 2024 01</t>
  </si>
  <si>
    <t>1024</t>
  </si>
  <si>
    <t>-1169767145</t>
  </si>
  <si>
    <t>Online PSC</t>
  </si>
  <si>
    <t>https://podminky.urs.cz/item/CS_URS_2024_01/034503000</t>
  </si>
  <si>
    <t>ON</t>
  </si>
  <si>
    <t>OSTATNÍ NÁKLADY</t>
  </si>
  <si>
    <t>013294000</t>
  </si>
  <si>
    <t>Ostatní dokumentace (zaměření ploch nově pokládaných krytových vrstev obrusu)</t>
  </si>
  <si>
    <t>Kč</t>
  </si>
  <si>
    <t>1829670623</t>
  </si>
  <si>
    <t>https://podminky.urs.cz/item/CS_URS_2024_01/013294000</t>
  </si>
  <si>
    <t>3</t>
  </si>
  <si>
    <t>013254000</t>
  </si>
  <si>
    <t>Průzkumné, geodetické a projektové práce projektové práce dokumentace stavby (výkresová a textová) skutečného provedení stavby</t>
  </si>
  <si>
    <t>-344873145</t>
  </si>
  <si>
    <t>https://podminky.urs.cz/item/CS_URS_2024_01/013254000</t>
  </si>
  <si>
    <t>P</t>
  </si>
  <si>
    <t xml:space="preserve">Poznámka k položce:
Do ceny položky  zhotovitel zahrne:
- náklady na zpracování a předložení dokumentace skutečného provedení stavby v požadovaném počtu a v v digitální formě na CD, popř. DVD ve formátech *.dwg a *.dgn, *.pdf a formátech MS Office.
Dokumentace skutečného provedení bude minimálně obsahovat kompletní výkresy skutečného provedení a kompletní seznam použitých materiálů. Dokumentace skutečného provedení bude zahrnovat kromě výše uvedeného 
tyto následující části: 
- projektovou dokumentaci se zakreslením všech změn odsouhlasených TDI / správcem stavby; 
- liniové stavby:
polohové a výškové geodetické zaměření všech sítí, přeložek a přípojek, lomů a armatur před zásypem (na nových i odkrytých stávajících sítích) ve formátu kompatibilním s GIS; 
- budovy a ostatní objekty:
polohové a výškové geodetické zaměření všech charakteristických bodů (rohů budov a nádrží, výšky přepadů a hran, oplocení, atd.) ve formátu kompatibilním s GIS; 
- vytýčení:
jednotná souřadnicová síť JTSK; 
- výškový systém:
Balt po vyrovnání; 
- v případě Iiniových staveb elaborát pro uložení věcných břemen do katastru nemovitostí, v ostatních případech geometrický plán pro rozdělení parcel. 
Dokumentace skutečného provedení bude bude předána zadavateli před vydáním protokolu o převzetí stavebních prací. 
Položka bude fakturována na základě faktury vztahující se ke konkrétní dodávce dokumentace skutečného provedení.
</t>
  </si>
  <si>
    <t>4</t>
  </si>
  <si>
    <t>043002000</t>
  </si>
  <si>
    <t>Hlavní tituly průvodních činností a nákladů inženýrská činnost zkoušky a ostatní měření</t>
  </si>
  <si>
    <t>1739094733</t>
  </si>
  <si>
    <t>https://podminky.urs.cz/item/CS_URS_2024_01/043002000</t>
  </si>
  <si>
    <t xml:space="preserve">Poznámka k položce:
Do ceny položky zhotovitel zahrne:
- náklady na vlastní provedení zkoušek;
- náklady na jejich organizaci;
- náklady na energie, média a materiály nutné pro provedení zkoušek.
Položka zahrnuje práce nutné k odzkoušení skupin strojů a zařízení ve vzájemných vazbách a k prokázání, že příslušná dodávka je schopna zkušebního provozu. 
Dále položka zahrnuje u částí bez předepsaného zkušebního provozu práce nutné k odzkoušení skupin strojů a zařízení ve vzájemných vazbách a k prokázání, že příslušná dodávka je schopna provozu. 
Položka bude fakturována průběžně na základě dílčích faktur vztahujícím se ke konkrétním dílčím komplexním zkouškám skupin strojů a zařízení.
</t>
  </si>
  <si>
    <t>5</t>
  </si>
  <si>
    <t>900901016</t>
  </si>
  <si>
    <t>Dopravně inženýrské opatření vč. projednání</t>
  </si>
  <si>
    <t>-249523272</t>
  </si>
  <si>
    <t>01 - STAVEBNÍ ČÁST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</si>
  <si>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</si>
  <si>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</si>
  <si>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</si>
  <si>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</si>
  <si>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</si>
  <si>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</si>
  <si>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</si>
  <si>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</si>
  <si>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</si>
  <si>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</si>
  <si>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113154324</t>
  </si>
  <si>
    <t>Frézování živičného podkladu nebo krytu s naložením na dopravní prostředek plochy přes 1 000 do 10 000 m2 bez překážek v trase pruhu šířky do 1 m, tloušťky vrstvy 100 mm</t>
  </si>
  <si>
    <t>m2</t>
  </si>
  <si>
    <t>-1626515159</t>
  </si>
  <si>
    <t>https://podminky.urs.cz/item/CS_URS_2024_01/113154324</t>
  </si>
  <si>
    <t>113154323</t>
  </si>
  <si>
    <t>Frézování živičného podkladu nebo krytu s naložením na dopravní prostředek plochy přes 1 000 do 10 000 m2 bez překážek v trase pruhu šířky do 1 m, tloušťky vrstvy 50 mm</t>
  </si>
  <si>
    <t>1491747195</t>
  </si>
  <si>
    <t>https://podminky.urs.cz/item/CS_URS_2024_01/113154323</t>
  </si>
  <si>
    <t>VV</t>
  </si>
  <si>
    <t>sanace</t>
  </si>
  <si>
    <t>875</t>
  </si>
  <si>
    <t>Komunikace pozemní</t>
  </si>
  <si>
    <t>565135111</t>
  </si>
  <si>
    <t>Asfaltový beton vrstva podkladní ACP 16 (obalované kamenivo střednězrnné - OKS) s rozprostřením a zhutněním v pruhu šířky přes 1,5 do 3 m, po zhutnění tl. 50 mm</t>
  </si>
  <si>
    <t>-696218168</t>
  </si>
  <si>
    <t>https://podminky.urs.cz/item/CS_URS_2024_01/565135111</t>
  </si>
  <si>
    <t>573111111</t>
  </si>
  <si>
    <t>Postřik infiltrační PI z asfaltu silničního s posypem kamenivem, v množství 0,60 kg/m2</t>
  </si>
  <si>
    <t>1032201557</t>
  </si>
  <si>
    <t>https://podminky.urs.cz/item/CS_URS_2024_01/573111111</t>
  </si>
  <si>
    <t>577145142</t>
  </si>
  <si>
    <t>Asfaltový beton vrstva ložní ACL 16 (ABH) s rozprostřením a zhutněním z modifikovaného asfaltu v pruhu šířky přes 3 m, po zhutnění tl. 50 mm</t>
  </si>
  <si>
    <t>368937971</t>
  </si>
  <si>
    <t>https://podminky.urs.cz/item/CS_URS_2024_01/577145142</t>
  </si>
  <si>
    <t>6</t>
  </si>
  <si>
    <t>573231106</t>
  </si>
  <si>
    <t>Postřik spojovací PS bez posypu kamenivem ze silniční emulze, v množství 0,30 kg/m2</t>
  </si>
  <si>
    <t>112774187</t>
  </si>
  <si>
    <t>https://podminky.urs.cz/item/CS_URS_2024_01/573231106</t>
  </si>
  <si>
    <t>7</t>
  </si>
  <si>
    <t>577144141</t>
  </si>
  <si>
    <t>Asfaltový beton vrstva obrusná ACO 11 (ABS) s rozprostřením a se zhutněním z modifikovaného asfaltu v pruhu šířky přes 3 m, po zhutnění tl. 50 mm</t>
  </si>
  <si>
    <t>-934454273</t>
  </si>
  <si>
    <t>https://podminky.urs.cz/item/CS_URS_2024_01/577144141</t>
  </si>
  <si>
    <t>8</t>
  </si>
  <si>
    <t>569831111</t>
  </si>
  <si>
    <t>Zpevnění krajnic nebo komunikací pro pěší s rozprostřením a zhutněním, po zhutnění štěrkodrtí tl. 100 mm</t>
  </si>
  <si>
    <t>-749408245</t>
  </si>
  <si>
    <t>https://podminky.urs.cz/item/CS_URS_2024_01/569831111</t>
  </si>
  <si>
    <t>Trubní vedení</t>
  </si>
  <si>
    <t>9</t>
  </si>
  <si>
    <t>899133111</t>
  </si>
  <si>
    <t>Výměna (výšková úprava) poklopu s použitím plastových vyrovnávacích prvků kanalizačního s rámem osazeného na betonové šachtě pevného</t>
  </si>
  <si>
    <t>-983886600</t>
  </si>
  <si>
    <t>https://podminky.urs.cz/item/CS_URS_2024_01/899133111</t>
  </si>
  <si>
    <t>10</t>
  </si>
  <si>
    <t>M</t>
  </si>
  <si>
    <t>55241017</t>
  </si>
  <si>
    <t>poklop šachtový litinový kruhový DN 600 bez ventilace tř D400 pro běžný provoz</t>
  </si>
  <si>
    <t>-1121134250</t>
  </si>
  <si>
    <t>11</t>
  </si>
  <si>
    <t>899133211</t>
  </si>
  <si>
    <t>Výměna (výšková úprava) vtokové mříže uliční vpusti na betonové skruži s použitím betonových vyrovnávacích prvků</t>
  </si>
  <si>
    <t>-1719667027</t>
  </si>
  <si>
    <t>https://podminky.urs.cz/item/CS_URS_2024_01/899133211</t>
  </si>
  <si>
    <t>12</t>
  </si>
  <si>
    <t>59224481</t>
  </si>
  <si>
    <t>mříž vtoková s rámem pro uliční vpusť 500x500, zatížení 40 tun</t>
  </si>
  <si>
    <t>264368597</t>
  </si>
  <si>
    <t>Ostatní konstrukce a práce, bourání</t>
  </si>
  <si>
    <t>13</t>
  </si>
  <si>
    <t>915211112</t>
  </si>
  <si>
    <t>Vodorovné dopravní značení stříkaným plastem dělící čára šířky 125 mm souvislá bílá retroreflexní</t>
  </si>
  <si>
    <t>m</t>
  </si>
  <si>
    <t>-1995494066</t>
  </si>
  <si>
    <t>https://podminky.urs.cz/item/CS_URS_2024_01/915211112</t>
  </si>
  <si>
    <t>V1a</t>
  </si>
  <si>
    <t>468</t>
  </si>
  <si>
    <t>14</t>
  </si>
  <si>
    <t>915221112</t>
  </si>
  <si>
    <t>Vodorovné dopravní značení stříkaným plastem vodící čára bílá šířky 250 mm souvislá retroreflexní</t>
  </si>
  <si>
    <t>-1649828201</t>
  </si>
  <si>
    <t>https://podminky.urs.cz/item/CS_URS_2024_01/915221112</t>
  </si>
  <si>
    <t>V4</t>
  </si>
  <si>
    <t>1115</t>
  </si>
  <si>
    <t>915211122</t>
  </si>
  <si>
    <t>Vodorovné dopravní značení stříkaným plastem dělící čára šířky 125 mm přerušovaná bílá retroreflexní</t>
  </si>
  <si>
    <t>277921338</t>
  </si>
  <si>
    <t>https://podminky.urs.cz/item/CS_URS_2024_01/915211122</t>
  </si>
  <si>
    <t>V2b</t>
  </si>
  <si>
    <t>120+155+220</t>
  </si>
  <si>
    <t>16</t>
  </si>
  <si>
    <t>915221122</t>
  </si>
  <si>
    <t>Vodorovné dopravní značení stříkaným plastem vodící čára bílá šířky 250 mm přerušovaná retroreflexní</t>
  </si>
  <si>
    <t>422181195</t>
  </si>
  <si>
    <t>https://podminky.urs.cz/item/CS_URS_2024_01/915221122</t>
  </si>
  <si>
    <t>70</t>
  </si>
  <si>
    <t>17</t>
  </si>
  <si>
    <t>915231112</t>
  </si>
  <si>
    <t>Vodorovné dopravní značení stříkaným plastem přechody pro chodce, šipky, symboly nápisy bílé retroreflexní</t>
  </si>
  <si>
    <t>-566457401</t>
  </si>
  <si>
    <t>https://podminky.urs.cz/item/CS_URS_2024_01/915231112</t>
  </si>
  <si>
    <t>V5</t>
  </si>
  <si>
    <t>6,5*0,5</t>
  </si>
  <si>
    <t>V13a</t>
  </si>
  <si>
    <t>290</t>
  </si>
  <si>
    <t>V7a</t>
  </si>
  <si>
    <t>22*0,5</t>
  </si>
  <si>
    <t>V9a</t>
  </si>
  <si>
    <t>18</t>
  </si>
  <si>
    <t>915211116</t>
  </si>
  <si>
    <t>Vodorovné dopravní značení stříkaným plastem dělící čára šířky 125 mm souvislá žlutá retroreflexní</t>
  </si>
  <si>
    <t>-459132471</t>
  </si>
  <si>
    <t>https://podminky.urs.cz/item/CS_URS_2024_01/915211116</t>
  </si>
  <si>
    <t>V11a</t>
  </si>
  <si>
    <t>60*2</t>
  </si>
  <si>
    <t>19</t>
  </si>
  <si>
    <t>915231116</t>
  </si>
  <si>
    <t>Vodorovné dopravní značení stříkaným plastem přechody pro chodce, šipky, symboly nápisy žluté retroreflexní</t>
  </si>
  <si>
    <t>-671784981</t>
  </si>
  <si>
    <t>https://podminky.urs.cz/item/CS_URS_2024_01/915231116</t>
  </si>
  <si>
    <t>3,5*4</t>
  </si>
  <si>
    <t>20</t>
  </si>
  <si>
    <t>915611111</t>
  </si>
  <si>
    <t>Předznačení pro vodorovné značení stříkané barvou nebo prováděné z nátěrových hmot liniové dělicí čáry, vodicí proužky</t>
  </si>
  <si>
    <t>333971646</t>
  </si>
  <si>
    <t>https://podminky.urs.cz/item/CS_URS_2024_01/915611111</t>
  </si>
  <si>
    <t>468+1115+495+70+120</t>
  </si>
  <si>
    <t>915621111</t>
  </si>
  <si>
    <t>Předznačení pro vodorovné značení stříkané barvou nebo prováděné z nátěrových hmot plošné šipky, symboly, nápisy</t>
  </si>
  <si>
    <t>-592648340</t>
  </si>
  <si>
    <t>https://podminky.urs.cz/item/CS_URS_2024_01/915621111</t>
  </si>
  <si>
    <t>325,25+14</t>
  </si>
  <si>
    <t>22</t>
  </si>
  <si>
    <t>919121213</t>
  </si>
  <si>
    <t>Utěsnění dilatačních spár zálivkou za studena v cementobetonovém nebo živičném krytu včetně adhezního nátěru bez těsnicího profilu pod zálivkou, pro komůrky šířky 10 mm, hloubky 25 mm</t>
  </si>
  <si>
    <t>1535103450</t>
  </si>
  <si>
    <t>https://podminky.urs.cz/item/CS_URS_2024_01/919121213</t>
  </si>
  <si>
    <t>23</t>
  </si>
  <si>
    <t>919721291</t>
  </si>
  <si>
    <t>Vyztužení stávajícího asfaltového povrchu geomříží ze skelných vláken</t>
  </si>
  <si>
    <t>-449296742</t>
  </si>
  <si>
    <t>https://podminky.urs.cz/item/CS_URS_2024_01/919721291</t>
  </si>
  <si>
    <t>24</t>
  </si>
  <si>
    <t>919735112</t>
  </si>
  <si>
    <t>Řezání stávajícího živičného krytu nebo podkladu hloubky přes 50 do 100 mm</t>
  </si>
  <si>
    <t>1952187222</t>
  </si>
  <si>
    <t>https://podminky.urs.cz/item/CS_URS_2024_01/919735112</t>
  </si>
  <si>
    <t>99</t>
  </si>
  <si>
    <t>Přesun hmot</t>
  </si>
  <si>
    <t>25</t>
  </si>
  <si>
    <t>998225111</t>
  </si>
  <si>
    <t>Přesun hmot pro komunikace s krytem z kameniva, monolitickým betonovým nebo živičným dopravní vzdálenost do 200 m jakékoliv délky objektu</t>
  </si>
  <si>
    <t>t</t>
  </si>
  <si>
    <t>2029477402</t>
  </si>
  <si>
    <t>https://podminky.urs.cz/item/CS_URS_2024_01/998225111</t>
  </si>
  <si>
    <t>997</t>
  </si>
  <si>
    <t>Přesun sutě</t>
  </si>
  <si>
    <t>26</t>
  </si>
  <si>
    <t>997221551</t>
  </si>
  <si>
    <t>Vodorovná doprava suti bez naložení, ale se složením a s hrubým urovnáním ze sypkých materiálů, na vzdálenost do 1 km</t>
  </si>
  <si>
    <t>1593984986</t>
  </si>
  <si>
    <t>https://podminky.urs.cz/item/CS_URS_2024_01/997221551</t>
  </si>
  <si>
    <t>27</t>
  </si>
  <si>
    <t>997221559</t>
  </si>
  <si>
    <t>Vodorovná doprava suti bez naložení, ale se složením a s hrubým urovnáním Příplatek k ceně za každý další započatý 1 km přes 1 km</t>
  </si>
  <si>
    <t>2009820021</t>
  </si>
  <si>
    <t>https://podminky.urs.cz/item/CS_URS_2024_01/997221559</t>
  </si>
  <si>
    <t>32</t>
  </si>
  <si>
    <t>997221551.R1</t>
  </si>
  <si>
    <t>Vodorovná doprava suti bez naložení, ale se složením a s hrubým urovnáním ze sypkých materiálů, na vzdálenost dle dodavatele stavby</t>
  </si>
  <si>
    <t>-874200894</t>
  </si>
  <si>
    <t>položka č.2 - vybourané asfaltové vrstvy s vysokou příměsí PAU - ZAS T4</t>
  </si>
  <si>
    <t>100,63</t>
  </si>
  <si>
    <t>33</t>
  </si>
  <si>
    <t>997013847</t>
  </si>
  <si>
    <t>Poplatek za uložení stavebního odpadu na skládce (skládkovné) asfaltového s obsahem dehtu zatříděného do Katalogu odpadů pod kódem 17 03 01</t>
  </si>
  <si>
    <t>-24860803</t>
  </si>
  <si>
    <t>https://podminky.urs.cz/item/CS_URS_2024_01/997013847</t>
  </si>
  <si>
    <t>28</t>
  </si>
  <si>
    <t>997221611</t>
  </si>
  <si>
    <t>Nakládání na dopravní prostředky pro vodorovnou dopravu suti</t>
  </si>
  <si>
    <t>698609093</t>
  </si>
  <si>
    <t>https://podminky.urs.cz/item/CS_URS_2024_01/997221611</t>
  </si>
  <si>
    <t>úprava hrnků, poklopů a vpustí</t>
  </si>
  <si>
    <t>5,3</t>
  </si>
  <si>
    <t>Součet</t>
  </si>
  <si>
    <t>29</t>
  </si>
  <si>
    <t>997221561</t>
  </si>
  <si>
    <t>Vodorovná doprava suti bez naložení, ale se složením a s hrubým urovnáním z kusových materiálů, na vzdálenost do 1 km</t>
  </si>
  <si>
    <t>723567024</t>
  </si>
  <si>
    <t>https://podminky.urs.cz/item/CS_URS_2024_01/997221561</t>
  </si>
  <si>
    <t>30</t>
  </si>
  <si>
    <t>997221569</t>
  </si>
  <si>
    <t>1154307273</t>
  </si>
  <si>
    <t>https://podminky.urs.cz/item/CS_URS_2024_01/997221569</t>
  </si>
  <si>
    <t>5,3*9</t>
  </si>
  <si>
    <t>31</t>
  </si>
  <si>
    <t>997221875</t>
  </si>
  <si>
    <t>Poplatek za uložení stavebního odpadu na recyklační skládce (skládkovné) asfaltového bez obsahu dehtu zatříděného do Katalogu odpadů pod kódem 17 03 02</t>
  </si>
  <si>
    <t>-1085376642</t>
  </si>
  <si>
    <t>https://podminky.urs.cz/item/CS_URS_2024_01/997221875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</si>
</sst>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4503000" TargetMode="External" /><Relationship Id="rId2" Type="http://schemas.openxmlformats.org/officeDocument/2006/relationships/hyperlink" Target="https://podminky.urs.cz/item/CS_URS_2024_01/013294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43002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54324" TargetMode="External" /><Relationship Id="rId2" Type="http://schemas.openxmlformats.org/officeDocument/2006/relationships/hyperlink" Target="https://podminky.urs.cz/item/CS_URS_2024_01/113154323" TargetMode="External" /><Relationship Id="rId3" Type="http://schemas.openxmlformats.org/officeDocument/2006/relationships/hyperlink" Target="https://podminky.urs.cz/item/CS_URS_2024_01/565135111" TargetMode="External" /><Relationship Id="rId4" Type="http://schemas.openxmlformats.org/officeDocument/2006/relationships/hyperlink" Target="https://podminky.urs.cz/item/CS_URS_2024_01/573111111" TargetMode="External" /><Relationship Id="rId5" Type="http://schemas.openxmlformats.org/officeDocument/2006/relationships/hyperlink" Target="https://podminky.urs.cz/item/CS_URS_2024_01/577145142" TargetMode="External" /><Relationship Id="rId6" Type="http://schemas.openxmlformats.org/officeDocument/2006/relationships/hyperlink" Target="https://podminky.urs.cz/item/CS_URS_2024_01/573231106" TargetMode="External" /><Relationship Id="rId7" Type="http://schemas.openxmlformats.org/officeDocument/2006/relationships/hyperlink" Target="https://podminky.urs.cz/item/CS_URS_2024_01/577144141" TargetMode="External" /><Relationship Id="rId8" Type="http://schemas.openxmlformats.org/officeDocument/2006/relationships/hyperlink" Target="https://podminky.urs.cz/item/CS_URS_2024_01/569831111" TargetMode="External" /><Relationship Id="rId9" Type="http://schemas.openxmlformats.org/officeDocument/2006/relationships/hyperlink" Target="https://podminky.urs.cz/item/CS_URS_2024_01/899133111" TargetMode="External" /><Relationship Id="rId10" Type="http://schemas.openxmlformats.org/officeDocument/2006/relationships/hyperlink" Target="https://podminky.urs.cz/item/CS_URS_2024_01/899133211" TargetMode="External" /><Relationship Id="rId11" Type="http://schemas.openxmlformats.org/officeDocument/2006/relationships/hyperlink" Target="https://podminky.urs.cz/item/CS_URS_2024_01/915211112" TargetMode="External" /><Relationship Id="rId12" Type="http://schemas.openxmlformats.org/officeDocument/2006/relationships/hyperlink" Target="https://podminky.urs.cz/item/CS_URS_2024_01/915221112" TargetMode="External" /><Relationship Id="rId13" Type="http://schemas.openxmlformats.org/officeDocument/2006/relationships/hyperlink" Target="https://podminky.urs.cz/item/CS_URS_2024_01/915211122" TargetMode="External" /><Relationship Id="rId14" Type="http://schemas.openxmlformats.org/officeDocument/2006/relationships/hyperlink" Target="https://podminky.urs.cz/item/CS_URS_2024_01/915221122" TargetMode="External" /><Relationship Id="rId15" Type="http://schemas.openxmlformats.org/officeDocument/2006/relationships/hyperlink" Target="https://podminky.urs.cz/item/CS_URS_2024_01/915231112" TargetMode="External" /><Relationship Id="rId16" Type="http://schemas.openxmlformats.org/officeDocument/2006/relationships/hyperlink" Target="https://podminky.urs.cz/item/CS_URS_2024_01/915211116" TargetMode="External" /><Relationship Id="rId17" Type="http://schemas.openxmlformats.org/officeDocument/2006/relationships/hyperlink" Target="https://podminky.urs.cz/item/CS_URS_2024_01/915231116" TargetMode="External" /><Relationship Id="rId18" Type="http://schemas.openxmlformats.org/officeDocument/2006/relationships/hyperlink" Target="https://podminky.urs.cz/item/CS_URS_2024_01/915611111" TargetMode="External" /><Relationship Id="rId19" Type="http://schemas.openxmlformats.org/officeDocument/2006/relationships/hyperlink" Target="https://podminky.urs.cz/item/CS_URS_2024_01/915621111" TargetMode="External" /><Relationship Id="rId20" Type="http://schemas.openxmlformats.org/officeDocument/2006/relationships/hyperlink" Target="https://podminky.urs.cz/item/CS_URS_2024_01/919121213" TargetMode="External" /><Relationship Id="rId21" Type="http://schemas.openxmlformats.org/officeDocument/2006/relationships/hyperlink" Target="https://podminky.urs.cz/item/CS_URS_2024_01/919721291" TargetMode="External" /><Relationship Id="rId22" Type="http://schemas.openxmlformats.org/officeDocument/2006/relationships/hyperlink" Target="https://podminky.urs.cz/item/CS_URS_2024_01/919735112" TargetMode="External" /><Relationship Id="rId23" Type="http://schemas.openxmlformats.org/officeDocument/2006/relationships/hyperlink" Target="https://podminky.urs.cz/item/CS_URS_2024_01/998225111" TargetMode="External" /><Relationship Id="rId24" Type="http://schemas.openxmlformats.org/officeDocument/2006/relationships/hyperlink" Target="https://podminky.urs.cz/item/CS_URS_2024_01/997221551" TargetMode="External" /><Relationship Id="rId25" Type="http://schemas.openxmlformats.org/officeDocument/2006/relationships/hyperlink" Target="https://podminky.urs.cz/item/CS_URS_2024_01/997221559" TargetMode="External" /><Relationship Id="rId26" Type="http://schemas.openxmlformats.org/officeDocument/2006/relationships/hyperlink" Target="https://podminky.urs.cz/item/CS_URS_2024_01/997013847" TargetMode="External" /><Relationship Id="rId27" Type="http://schemas.openxmlformats.org/officeDocument/2006/relationships/hyperlink" Target="https://podminky.urs.cz/item/CS_URS_2024_01/997221611" TargetMode="External" /><Relationship Id="rId28" Type="http://schemas.openxmlformats.org/officeDocument/2006/relationships/hyperlink" Target="https://podminky.urs.cz/item/CS_URS_2024_01/997221561" TargetMode="External" /><Relationship Id="rId29" Type="http://schemas.openxmlformats.org/officeDocument/2006/relationships/hyperlink" Target="https://podminky.urs.cz/item/CS_URS_2024_01/997221569" TargetMode="External" /><Relationship Id="rId30" Type="http://schemas.openxmlformats.org/officeDocument/2006/relationships/hyperlink" Target="https://podminky.urs.cz/item/CS_URS_2024_01/997221875" TargetMode="External" /><Relationship Id="rId3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2"/>
      <c r="AQ5" s="22"/>
      <c r="AR5" s="20"/>
      <c r="BE5" s="24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2"/>
      <c r="AQ6" s="22"/>
      <c r="AR6" s="20"/>
      <c r="BE6" s="24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2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2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42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4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2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42"/>
      <c r="BS13" s="17" t="s">
        <v>6</v>
      </c>
    </row>
    <row r="14" spans="2:71" ht="12.75">
      <c r="B14" s="21"/>
      <c r="C14" s="22"/>
      <c r="D14" s="22"/>
      <c r="E14" s="247" t="s">
        <v>30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4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2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2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42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2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2"/>
      <c r="BS19" s="17" t="s">
        <v>12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4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2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2"/>
    </row>
    <row r="23" spans="2:57" s="1" customFormat="1" ht="47.25" customHeight="1">
      <c r="B23" s="21"/>
      <c r="C23" s="22"/>
      <c r="D23" s="22"/>
      <c r="E23" s="249" t="s">
        <v>37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2"/>
      <c r="AP23" s="22"/>
      <c r="AQ23" s="22"/>
      <c r="AR23" s="20"/>
      <c r="BE23" s="24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2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0">
        <f>ROUND(AG54,1)</f>
        <v>0</v>
      </c>
      <c r="AL26" s="251"/>
      <c r="AM26" s="251"/>
      <c r="AN26" s="251"/>
      <c r="AO26" s="251"/>
      <c r="AP26" s="36"/>
      <c r="AQ26" s="36"/>
      <c r="AR26" s="39"/>
      <c r="BE26" s="24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2" t="s">
        <v>39</v>
      </c>
      <c r="M28" s="252"/>
      <c r="N28" s="252"/>
      <c r="O28" s="252"/>
      <c r="P28" s="252"/>
      <c r="Q28" s="36"/>
      <c r="R28" s="36"/>
      <c r="S28" s="36"/>
      <c r="T28" s="36"/>
      <c r="U28" s="36"/>
      <c r="V28" s="36"/>
      <c r="W28" s="252" t="s">
        <v>40</v>
      </c>
      <c r="X28" s="252"/>
      <c r="Y28" s="252"/>
      <c r="Z28" s="252"/>
      <c r="AA28" s="252"/>
      <c r="AB28" s="252"/>
      <c r="AC28" s="252"/>
      <c r="AD28" s="252"/>
      <c r="AE28" s="252"/>
      <c r="AF28" s="36"/>
      <c r="AG28" s="36"/>
      <c r="AH28" s="36"/>
      <c r="AI28" s="36"/>
      <c r="AJ28" s="36"/>
      <c r="AK28" s="252" t="s">
        <v>41</v>
      </c>
      <c r="AL28" s="252"/>
      <c r="AM28" s="252"/>
      <c r="AN28" s="252"/>
      <c r="AO28" s="252"/>
      <c r="AP28" s="36"/>
      <c r="AQ28" s="36"/>
      <c r="AR28" s="39"/>
      <c r="BE28" s="242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55">
        <v>0.21</v>
      </c>
      <c r="M29" s="254"/>
      <c r="N29" s="254"/>
      <c r="O29" s="254"/>
      <c r="P29" s="254"/>
      <c r="Q29" s="41"/>
      <c r="R29" s="41"/>
      <c r="S29" s="41"/>
      <c r="T29" s="41"/>
      <c r="U29" s="41"/>
      <c r="V29" s="41"/>
      <c r="W29" s="253">
        <f>ROUND(AZ54,1)</f>
        <v>0</v>
      </c>
      <c r="X29" s="254"/>
      <c r="Y29" s="254"/>
      <c r="Z29" s="254"/>
      <c r="AA29" s="254"/>
      <c r="AB29" s="254"/>
      <c r="AC29" s="254"/>
      <c r="AD29" s="254"/>
      <c r="AE29" s="254"/>
      <c r="AF29" s="41"/>
      <c r="AG29" s="41"/>
      <c r="AH29" s="41"/>
      <c r="AI29" s="41"/>
      <c r="AJ29" s="41"/>
      <c r="AK29" s="253">
        <f>ROUND(AV54,1)</f>
        <v>0</v>
      </c>
      <c r="AL29" s="254"/>
      <c r="AM29" s="254"/>
      <c r="AN29" s="254"/>
      <c r="AO29" s="254"/>
      <c r="AP29" s="41"/>
      <c r="AQ29" s="41"/>
      <c r="AR29" s="42"/>
      <c r="BE29" s="243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55">
        <v>0.15</v>
      </c>
      <c r="M30" s="254"/>
      <c r="N30" s="254"/>
      <c r="O30" s="254"/>
      <c r="P30" s="254"/>
      <c r="Q30" s="41"/>
      <c r="R30" s="41"/>
      <c r="S30" s="41"/>
      <c r="T30" s="41"/>
      <c r="U30" s="41"/>
      <c r="V30" s="41"/>
      <c r="W30" s="253">
        <f>ROUND(BA54,1)</f>
        <v>0</v>
      </c>
      <c r="X30" s="254"/>
      <c r="Y30" s="254"/>
      <c r="Z30" s="254"/>
      <c r="AA30" s="254"/>
      <c r="AB30" s="254"/>
      <c r="AC30" s="254"/>
      <c r="AD30" s="254"/>
      <c r="AE30" s="254"/>
      <c r="AF30" s="41"/>
      <c r="AG30" s="41"/>
      <c r="AH30" s="41"/>
      <c r="AI30" s="41"/>
      <c r="AJ30" s="41"/>
      <c r="AK30" s="253">
        <f>ROUND(AW54,1)</f>
        <v>0</v>
      </c>
      <c r="AL30" s="254"/>
      <c r="AM30" s="254"/>
      <c r="AN30" s="254"/>
      <c r="AO30" s="254"/>
      <c r="AP30" s="41"/>
      <c r="AQ30" s="41"/>
      <c r="AR30" s="42"/>
      <c r="BE30" s="243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55">
        <v>0.21</v>
      </c>
      <c r="M31" s="254"/>
      <c r="N31" s="254"/>
      <c r="O31" s="254"/>
      <c r="P31" s="254"/>
      <c r="Q31" s="41"/>
      <c r="R31" s="41"/>
      <c r="S31" s="41"/>
      <c r="T31" s="41"/>
      <c r="U31" s="41"/>
      <c r="V31" s="41"/>
      <c r="W31" s="253">
        <f>ROUND(BB54,1)</f>
        <v>0</v>
      </c>
      <c r="X31" s="254"/>
      <c r="Y31" s="254"/>
      <c r="Z31" s="254"/>
      <c r="AA31" s="254"/>
      <c r="AB31" s="254"/>
      <c r="AC31" s="254"/>
      <c r="AD31" s="254"/>
      <c r="AE31" s="254"/>
      <c r="AF31" s="41"/>
      <c r="AG31" s="41"/>
      <c r="AH31" s="41"/>
      <c r="AI31" s="41"/>
      <c r="AJ31" s="41"/>
      <c r="AK31" s="253">
        <v>0</v>
      </c>
      <c r="AL31" s="254"/>
      <c r="AM31" s="254"/>
      <c r="AN31" s="254"/>
      <c r="AO31" s="254"/>
      <c r="AP31" s="41"/>
      <c r="AQ31" s="41"/>
      <c r="AR31" s="42"/>
      <c r="BE31" s="243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55">
        <v>0.15</v>
      </c>
      <c r="M32" s="254"/>
      <c r="N32" s="254"/>
      <c r="O32" s="254"/>
      <c r="P32" s="254"/>
      <c r="Q32" s="41"/>
      <c r="R32" s="41"/>
      <c r="S32" s="41"/>
      <c r="T32" s="41"/>
      <c r="U32" s="41"/>
      <c r="V32" s="41"/>
      <c r="W32" s="253">
        <f>ROUND(BC54,1)</f>
        <v>0</v>
      </c>
      <c r="X32" s="254"/>
      <c r="Y32" s="254"/>
      <c r="Z32" s="254"/>
      <c r="AA32" s="254"/>
      <c r="AB32" s="254"/>
      <c r="AC32" s="254"/>
      <c r="AD32" s="254"/>
      <c r="AE32" s="254"/>
      <c r="AF32" s="41"/>
      <c r="AG32" s="41"/>
      <c r="AH32" s="41"/>
      <c r="AI32" s="41"/>
      <c r="AJ32" s="41"/>
      <c r="AK32" s="253">
        <v>0</v>
      </c>
      <c r="AL32" s="254"/>
      <c r="AM32" s="254"/>
      <c r="AN32" s="254"/>
      <c r="AO32" s="254"/>
      <c r="AP32" s="41"/>
      <c r="AQ32" s="41"/>
      <c r="AR32" s="42"/>
      <c r="BE32" s="243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55">
        <v>0</v>
      </c>
      <c r="M33" s="254"/>
      <c r="N33" s="254"/>
      <c r="O33" s="254"/>
      <c r="P33" s="254"/>
      <c r="Q33" s="41"/>
      <c r="R33" s="41"/>
      <c r="S33" s="41"/>
      <c r="T33" s="41"/>
      <c r="U33" s="41"/>
      <c r="V33" s="41"/>
      <c r="W33" s="253">
        <f>ROUND(BD54,1)</f>
        <v>0</v>
      </c>
      <c r="X33" s="254"/>
      <c r="Y33" s="254"/>
      <c r="Z33" s="254"/>
      <c r="AA33" s="254"/>
      <c r="AB33" s="254"/>
      <c r="AC33" s="254"/>
      <c r="AD33" s="254"/>
      <c r="AE33" s="254"/>
      <c r="AF33" s="41"/>
      <c r="AG33" s="41"/>
      <c r="AH33" s="41"/>
      <c r="AI33" s="41"/>
      <c r="AJ33" s="41"/>
      <c r="AK33" s="253">
        <v>0</v>
      </c>
      <c r="AL33" s="254"/>
      <c r="AM33" s="254"/>
      <c r="AN33" s="254"/>
      <c r="AO33" s="254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56" t="s">
        <v>50</v>
      </c>
      <c r="Y35" s="257"/>
      <c r="Z35" s="257"/>
      <c r="AA35" s="257"/>
      <c r="AB35" s="257"/>
      <c r="AC35" s="45"/>
      <c r="AD35" s="45"/>
      <c r="AE35" s="45"/>
      <c r="AF35" s="45"/>
      <c r="AG35" s="45"/>
      <c r="AH35" s="45"/>
      <c r="AI35" s="45"/>
      <c r="AJ35" s="45"/>
      <c r="AK35" s="258">
        <f>SUM(AK26:AK33)</f>
        <v>0</v>
      </c>
      <c r="AL35" s="257"/>
      <c r="AM35" s="257"/>
      <c r="AN35" s="257"/>
      <c r="AO35" s="25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60" t="str">
        <f>K6</f>
        <v>II-605 Stříbro - Tř. 5. května - oprava - 2.část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2" t="str">
        <f>IF(AN8="","",AN8)</f>
        <v>30. 1. 2024</v>
      </c>
      <c r="AN47" s="262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Správa a údržba silnic Plzeňského kraje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63" t="str">
        <f>IF(E17="","",E17)</f>
        <v>SG GEOTECHNIKA</v>
      </c>
      <c r="AN49" s="264"/>
      <c r="AO49" s="264"/>
      <c r="AP49" s="264"/>
      <c r="AQ49" s="36"/>
      <c r="AR49" s="39"/>
      <c r="AS49" s="265" t="s">
        <v>52</v>
      </c>
      <c r="AT49" s="26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63" t="str">
        <f>IF(E20="","",E20)</f>
        <v>Roman Mitas</v>
      </c>
      <c r="AN50" s="264"/>
      <c r="AO50" s="264"/>
      <c r="AP50" s="264"/>
      <c r="AQ50" s="36"/>
      <c r="AR50" s="39"/>
      <c r="AS50" s="267"/>
      <c r="AT50" s="26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9"/>
      <c r="AT51" s="27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71" t="s">
        <v>53</v>
      </c>
      <c r="D52" s="272"/>
      <c r="E52" s="272"/>
      <c r="F52" s="272"/>
      <c r="G52" s="272"/>
      <c r="H52" s="66"/>
      <c r="I52" s="273" t="s">
        <v>54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55</v>
      </c>
      <c r="AH52" s="272"/>
      <c r="AI52" s="272"/>
      <c r="AJ52" s="272"/>
      <c r="AK52" s="272"/>
      <c r="AL52" s="272"/>
      <c r="AM52" s="272"/>
      <c r="AN52" s="273" t="s">
        <v>56</v>
      </c>
      <c r="AO52" s="272"/>
      <c r="AP52" s="272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8">
        <f>ROUND(SUM(AG55:AG56),1)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78" t="s">
        <v>19</v>
      </c>
      <c r="AR54" s="79"/>
      <c r="AS54" s="80">
        <f>ROUND(SUM(AS55:AS56),1)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ROUND(SUM(AZ55:AZ56),1)</f>
        <v>0</v>
      </c>
      <c r="BA54" s="81">
        <f>ROUND(SUM(BA55:BA56),1)</f>
        <v>0</v>
      </c>
      <c r="BB54" s="81">
        <f>ROUND(SUM(BB55:BB56),1)</f>
        <v>0</v>
      </c>
      <c r="BC54" s="81">
        <f>ROUND(SUM(BC55:BC56),1)</f>
        <v>0</v>
      </c>
      <c r="BD54" s="83">
        <f>ROUND(SUM(BD55:BD56),1)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16.5" customHeight="1">
      <c r="A55" s="86" t="s">
        <v>76</v>
      </c>
      <c r="B55" s="87"/>
      <c r="C55" s="88"/>
      <c r="D55" s="277" t="s">
        <v>77</v>
      </c>
      <c r="E55" s="277"/>
      <c r="F55" s="277"/>
      <c r="G55" s="277"/>
      <c r="H55" s="277"/>
      <c r="I55" s="89"/>
      <c r="J55" s="277" t="s">
        <v>78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5">
        <f>'00 - VEDLEJŠÍ A OSTATNÍ N...'!J30</f>
        <v>0</v>
      </c>
      <c r="AH55" s="276"/>
      <c r="AI55" s="276"/>
      <c r="AJ55" s="276"/>
      <c r="AK55" s="276"/>
      <c r="AL55" s="276"/>
      <c r="AM55" s="276"/>
      <c r="AN55" s="275">
        <f>SUM(AG55,AT55)</f>
        <v>0</v>
      </c>
      <c r="AO55" s="276"/>
      <c r="AP55" s="276"/>
      <c r="AQ55" s="90" t="s">
        <v>79</v>
      </c>
      <c r="AR55" s="91"/>
      <c r="AS55" s="92">
        <v>0</v>
      </c>
      <c r="AT55" s="93">
        <f>ROUND(SUM(AV55:AW55),2)</f>
        <v>0</v>
      </c>
      <c r="AU55" s="94">
        <f>'00 - VEDLEJŠÍ A OSTATNÍ N...'!P81</f>
        <v>0</v>
      </c>
      <c r="AV55" s="93">
        <f>'00 - VEDLEJŠÍ A OSTATNÍ N...'!J33</f>
        <v>0</v>
      </c>
      <c r="AW55" s="93">
        <f>'00 - VEDLEJŠÍ A OSTATNÍ N...'!J34</f>
        <v>0</v>
      </c>
      <c r="AX55" s="93">
        <f>'00 - VEDLEJŠÍ A OSTATNÍ N...'!J35</f>
        <v>0</v>
      </c>
      <c r="AY55" s="93">
        <f>'00 - VEDLEJŠÍ A OSTATNÍ N...'!J36</f>
        <v>0</v>
      </c>
      <c r="AZ55" s="93">
        <f>'00 - VEDLEJŠÍ A OSTATNÍ N...'!F33</f>
        <v>0</v>
      </c>
      <c r="BA55" s="93">
        <f>'00 - VEDLEJŠÍ A OSTATNÍ N...'!F34</f>
        <v>0</v>
      </c>
      <c r="BB55" s="93">
        <f>'00 - VEDLEJŠÍ A OSTATNÍ N...'!F35</f>
        <v>0</v>
      </c>
      <c r="BC55" s="93">
        <f>'00 - VEDLEJŠÍ A OSTATNÍ N...'!F36</f>
        <v>0</v>
      </c>
      <c r="BD55" s="95">
        <f>'00 - VEDLEJŠÍ A OSTATNÍ N...'!F37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16.5" customHeight="1">
      <c r="A56" s="86" t="s">
        <v>76</v>
      </c>
      <c r="B56" s="87"/>
      <c r="C56" s="88"/>
      <c r="D56" s="277" t="s">
        <v>83</v>
      </c>
      <c r="E56" s="277"/>
      <c r="F56" s="277"/>
      <c r="G56" s="277"/>
      <c r="H56" s="277"/>
      <c r="I56" s="89"/>
      <c r="J56" s="277" t="s">
        <v>84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5">
        <f>'01 - STAVEBNÍ ČÁST'!J30</f>
        <v>0</v>
      </c>
      <c r="AH56" s="276"/>
      <c r="AI56" s="276"/>
      <c r="AJ56" s="276"/>
      <c r="AK56" s="276"/>
      <c r="AL56" s="276"/>
      <c r="AM56" s="276"/>
      <c r="AN56" s="275">
        <f>SUM(AG56,AT56)</f>
        <v>0</v>
      </c>
      <c r="AO56" s="276"/>
      <c r="AP56" s="276"/>
      <c r="AQ56" s="90" t="s">
        <v>79</v>
      </c>
      <c r="AR56" s="91"/>
      <c r="AS56" s="97">
        <v>0</v>
      </c>
      <c r="AT56" s="98">
        <f>ROUND(SUM(AV56:AW56),2)</f>
        <v>0</v>
      </c>
      <c r="AU56" s="99">
        <f>'01 - STAVEBNÍ ČÁST'!P86</f>
        <v>0</v>
      </c>
      <c r="AV56" s="98">
        <f>'01 - STAVEBNÍ ČÁST'!J33</f>
        <v>0</v>
      </c>
      <c r="AW56" s="98">
        <f>'01 - STAVEBNÍ ČÁST'!J34</f>
        <v>0</v>
      </c>
      <c r="AX56" s="98">
        <f>'01 - STAVEBNÍ ČÁST'!J35</f>
        <v>0</v>
      </c>
      <c r="AY56" s="98">
        <f>'01 - STAVEBNÍ ČÁST'!J36</f>
        <v>0</v>
      </c>
      <c r="AZ56" s="98">
        <f>'01 - STAVEBNÍ ČÁST'!F33</f>
        <v>0</v>
      </c>
      <c r="BA56" s="98">
        <f>'01 - STAVEBNÍ ČÁST'!F34</f>
        <v>0</v>
      </c>
      <c r="BB56" s="98">
        <f>'01 - STAVEBNÍ ČÁST'!F35</f>
        <v>0</v>
      </c>
      <c r="BC56" s="98">
        <f>'01 - STAVEBNÍ ČÁST'!F36</f>
        <v>0</v>
      </c>
      <c r="BD56" s="100">
        <f>'01 - STAVEBNÍ ČÁST'!F37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uEcAg5+Xxw2rVWnJKMouqmf6rtlsJmqXSHwrpJapyRLK02KVll1BRgqefCkP6/dxv4A6stTZTUUpPwlC6UEu3A==" saltValue="ZfrX4R2rOwVaXiq/hXssKUkmiSKYhMWvmKhWa6KLdinfUNEvaNngiqgW7CV69AbkJf/Fly6kJj3VQwb1W+ApX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VEDLEJŠÍ A OSTATNÍ N...'!C2" display="/"/>
    <hyperlink ref="A56" location="'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86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281" t="str">
        <f>'Rekapitulace stavby'!K6</f>
        <v>II-605 Stříbro - Tř. 5. května - oprava - 2.část</v>
      </c>
      <c r="F7" s="282"/>
      <c r="G7" s="282"/>
      <c r="H7" s="282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3" t="s">
        <v>88</v>
      </c>
      <c r="F9" s="284"/>
      <c r="G9" s="284"/>
      <c r="H9" s="28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30. 1. 2024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287" t="s">
        <v>19</v>
      </c>
      <c r="F27" s="287"/>
      <c r="G27" s="287"/>
      <c r="H27" s="28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ROUND(J81,1)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ROUND((SUM(BE81:BE94)),1)</f>
        <v>0</v>
      </c>
      <c r="G33" s="34"/>
      <c r="H33" s="34"/>
      <c r="I33" s="118">
        <v>0.21</v>
      </c>
      <c r="J33" s="117">
        <f>ROUND(((SUM(BE81:BE94))*I33),1)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ROUND((SUM(BF81:BF94)),1)</f>
        <v>0</v>
      </c>
      <c r="G34" s="34"/>
      <c r="H34" s="34"/>
      <c r="I34" s="118">
        <v>0.15</v>
      </c>
      <c r="J34" s="117">
        <f>ROUND(((SUM(BF81:BF94))*I34),1)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ROUND((SUM(BG81:BG94)),1)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ROUND((SUM(BH81:BH94)),1)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ROUND((SUM(BI81:BI94)),1)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 hidden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 hidden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 hidden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 hidden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 hidden="1">
      <c r="A48" s="34"/>
      <c r="B48" s="35"/>
      <c r="C48" s="36"/>
      <c r="D48" s="36"/>
      <c r="E48" s="288" t="str">
        <f>E7</f>
        <v>II-605 Stříbro - Tř. 5. května - oprava - 2.část</v>
      </c>
      <c r="F48" s="289"/>
      <c r="G48" s="289"/>
      <c r="H48" s="28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 hidden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 hidden="1">
      <c r="A50" s="34"/>
      <c r="B50" s="35"/>
      <c r="C50" s="36"/>
      <c r="D50" s="36"/>
      <c r="E50" s="260" t="str">
        <f>E9</f>
        <v>00 - VEDLEJŠÍ A OSTATNÍ NÁKLADY</v>
      </c>
      <c r="F50" s="290"/>
      <c r="G50" s="290"/>
      <c r="H50" s="29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 hidden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 hidden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30. 1. 2024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 hidden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 hidden="1">
      <c r="A54" s="34"/>
      <c r="B54" s="35"/>
      <c r="C54" s="29" t="s">
        <v>25</v>
      </c>
      <c r="D54" s="36"/>
      <c r="E54" s="36"/>
      <c r="F54" s="27" t="str">
        <f>E15</f>
        <v>Správa a údržba silnic Plzeňského kraje</v>
      </c>
      <c r="G54" s="36"/>
      <c r="H54" s="36"/>
      <c r="I54" s="29" t="s">
        <v>31</v>
      </c>
      <c r="J54" s="32" t="str">
        <f>E21</f>
        <v>SG GEOTECHNIKA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 hidden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Roman Mitas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 hidden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 hidden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 hidden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 hidden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 hidden="1">
      <c r="B60" s="134"/>
      <c r="C60" s="135"/>
      <c r="D60" s="136" t="s">
        <v>93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9" customFormat="1" ht="24.95" customHeight="1" hidden="1">
      <c r="B61" s="134"/>
      <c r="C61" s="135"/>
      <c r="D61" s="136" t="s">
        <v>94</v>
      </c>
      <c r="E61" s="137"/>
      <c r="F61" s="137"/>
      <c r="G61" s="137"/>
      <c r="H61" s="137"/>
      <c r="I61" s="137"/>
      <c r="J61" s="138">
        <f>J85</f>
        <v>0</v>
      </c>
      <c r="K61" s="135"/>
      <c r="L61" s="139"/>
    </row>
    <row r="62" spans="1:31" s="2" customFormat="1" ht="21.75" customHeight="1" hidden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 hidden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ht="11.25" hidden="1"/>
    <row r="65" ht="11.25" hidden="1"/>
    <row r="66" ht="11.25" hidden="1"/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95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288" t="str">
        <f>E7</f>
        <v>II-605 Stříbro - Tř. 5. května - oprava - 2.část</v>
      </c>
      <c r="F71" s="289"/>
      <c r="G71" s="289"/>
      <c r="H71" s="289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87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60" t="str">
        <f>E9</f>
        <v>00 - VEDLEJŠÍ A OSTATNÍ NÁKLADY</v>
      </c>
      <c r="F73" s="290"/>
      <c r="G73" s="290"/>
      <c r="H73" s="290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 xml:space="preserve"> </v>
      </c>
      <c r="G75" s="36"/>
      <c r="H75" s="36"/>
      <c r="I75" s="29" t="s">
        <v>23</v>
      </c>
      <c r="J75" s="59" t="str">
        <f>IF(J12="","",J12)</f>
        <v>30. 1. 2024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6"/>
      <c r="E77" s="36"/>
      <c r="F77" s="27" t="str">
        <f>E15</f>
        <v>Správa a údržba silnic Plzeňského kraje</v>
      </c>
      <c r="G77" s="36"/>
      <c r="H77" s="36"/>
      <c r="I77" s="29" t="s">
        <v>31</v>
      </c>
      <c r="J77" s="32" t="str">
        <f>E21</f>
        <v>SG GEOTECHNIKA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Roman Mitas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96</v>
      </c>
      <c r="D80" s="143" t="s">
        <v>57</v>
      </c>
      <c r="E80" s="143" t="s">
        <v>53</v>
      </c>
      <c r="F80" s="143" t="s">
        <v>54</v>
      </c>
      <c r="G80" s="143" t="s">
        <v>97</v>
      </c>
      <c r="H80" s="143" t="s">
        <v>98</v>
      </c>
      <c r="I80" s="143" t="s">
        <v>99</v>
      </c>
      <c r="J80" s="143" t="s">
        <v>91</v>
      </c>
      <c r="K80" s="144" t="s">
        <v>100</v>
      </c>
      <c r="L80" s="145"/>
      <c r="M80" s="68" t="s">
        <v>19</v>
      </c>
      <c r="N80" s="69" t="s">
        <v>42</v>
      </c>
      <c r="O80" s="69" t="s">
        <v>101</v>
      </c>
      <c r="P80" s="69" t="s">
        <v>102</v>
      </c>
      <c r="Q80" s="69" t="s">
        <v>103</v>
      </c>
      <c r="R80" s="69" t="s">
        <v>104</v>
      </c>
      <c r="S80" s="69" t="s">
        <v>105</v>
      </c>
      <c r="T80" s="70" t="s">
        <v>106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9" customHeight="1">
      <c r="A81" s="34"/>
      <c r="B81" s="35"/>
      <c r="C81" s="75" t="s">
        <v>107</v>
      </c>
      <c r="D81" s="36"/>
      <c r="E81" s="36"/>
      <c r="F81" s="36"/>
      <c r="G81" s="36"/>
      <c r="H81" s="36"/>
      <c r="I81" s="36"/>
      <c r="J81" s="146">
        <f>BK81</f>
        <v>0</v>
      </c>
      <c r="K81" s="36"/>
      <c r="L81" s="39"/>
      <c r="M81" s="71"/>
      <c r="N81" s="147"/>
      <c r="O81" s="72"/>
      <c r="P81" s="148">
        <f>P82+P85</f>
        <v>0</v>
      </c>
      <c r="Q81" s="72"/>
      <c r="R81" s="148">
        <f>R82+R85</f>
        <v>0</v>
      </c>
      <c r="S81" s="72"/>
      <c r="T81" s="149">
        <f>T82+T85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71</v>
      </c>
      <c r="AU81" s="17" t="s">
        <v>92</v>
      </c>
      <c r="BK81" s="150">
        <f>BK82+BK85</f>
        <v>0</v>
      </c>
    </row>
    <row r="82" spans="2:63" s="11" customFormat="1" ht="25.9" customHeight="1">
      <c r="B82" s="151"/>
      <c r="C82" s="152"/>
      <c r="D82" s="153" t="s">
        <v>71</v>
      </c>
      <c r="E82" s="154" t="s">
        <v>108</v>
      </c>
      <c r="F82" s="154" t="s">
        <v>109</v>
      </c>
      <c r="G82" s="152"/>
      <c r="H82" s="152"/>
      <c r="I82" s="155"/>
      <c r="J82" s="156">
        <f>BK82</f>
        <v>0</v>
      </c>
      <c r="K82" s="152"/>
      <c r="L82" s="157"/>
      <c r="M82" s="158"/>
      <c r="N82" s="159"/>
      <c r="O82" s="159"/>
      <c r="P82" s="160">
        <f>SUM(P83:P84)</f>
        <v>0</v>
      </c>
      <c r="Q82" s="159"/>
      <c r="R82" s="160">
        <f>SUM(R83:R84)</f>
        <v>0</v>
      </c>
      <c r="S82" s="159"/>
      <c r="T82" s="161">
        <f>SUM(T83:T84)</f>
        <v>0</v>
      </c>
      <c r="AR82" s="162" t="s">
        <v>80</v>
      </c>
      <c r="AT82" s="163" t="s">
        <v>71</v>
      </c>
      <c r="AU82" s="163" t="s">
        <v>72</v>
      </c>
      <c r="AY82" s="162" t="s">
        <v>110</v>
      </c>
      <c r="BK82" s="164">
        <f>SUM(BK83:BK84)</f>
        <v>0</v>
      </c>
    </row>
    <row r="83" spans="1:65" s="2" customFormat="1" ht="24.2" customHeight="1">
      <c r="A83" s="34"/>
      <c r="B83" s="35"/>
      <c r="C83" s="165" t="s">
        <v>80</v>
      </c>
      <c r="D83" s="165" t="s">
        <v>111</v>
      </c>
      <c r="E83" s="166" t="s">
        <v>112</v>
      </c>
      <c r="F83" s="167" t="s">
        <v>113</v>
      </c>
      <c r="G83" s="168" t="s">
        <v>114</v>
      </c>
      <c r="H83" s="169">
        <v>2</v>
      </c>
      <c r="I83" s="170"/>
      <c r="J83" s="169">
        <f>ROUND(I83*H83,1)</f>
        <v>0</v>
      </c>
      <c r="K83" s="167" t="s">
        <v>115</v>
      </c>
      <c r="L83" s="39"/>
      <c r="M83" s="171" t="s">
        <v>19</v>
      </c>
      <c r="N83" s="172" t="s">
        <v>43</v>
      </c>
      <c r="O83" s="64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75" t="s">
        <v>116</v>
      </c>
      <c r="AT83" s="175" t="s">
        <v>111</v>
      </c>
      <c r="AU83" s="175" t="s">
        <v>80</v>
      </c>
      <c r="AY83" s="17" t="s">
        <v>110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80</v>
      </c>
      <c r="BK83" s="176">
        <f>ROUND(I83*H83,1)</f>
        <v>0</v>
      </c>
      <c r="BL83" s="17" t="s">
        <v>116</v>
      </c>
      <c r="BM83" s="175" t="s">
        <v>117</v>
      </c>
    </row>
    <row r="84" spans="1:47" s="2" customFormat="1" ht="11.25">
      <c r="A84" s="34"/>
      <c r="B84" s="35"/>
      <c r="C84" s="36"/>
      <c r="D84" s="177" t="s">
        <v>118</v>
      </c>
      <c r="E84" s="36"/>
      <c r="F84" s="178" t="s">
        <v>119</v>
      </c>
      <c r="G84" s="36"/>
      <c r="H84" s="36"/>
      <c r="I84" s="179"/>
      <c r="J84" s="36"/>
      <c r="K84" s="36"/>
      <c r="L84" s="39"/>
      <c r="M84" s="180"/>
      <c r="N84" s="181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118</v>
      </c>
      <c r="AU84" s="17" t="s">
        <v>80</v>
      </c>
    </row>
    <row r="85" spans="2:63" s="11" customFormat="1" ht="25.9" customHeight="1">
      <c r="B85" s="151"/>
      <c r="C85" s="152"/>
      <c r="D85" s="153" t="s">
        <v>71</v>
      </c>
      <c r="E85" s="154" t="s">
        <v>120</v>
      </c>
      <c r="F85" s="154" t="s">
        <v>121</v>
      </c>
      <c r="G85" s="152"/>
      <c r="H85" s="152"/>
      <c r="I85" s="155"/>
      <c r="J85" s="156">
        <f>BK85</f>
        <v>0</v>
      </c>
      <c r="K85" s="152"/>
      <c r="L85" s="157"/>
      <c r="M85" s="158"/>
      <c r="N85" s="159"/>
      <c r="O85" s="159"/>
      <c r="P85" s="160">
        <f>SUM(P86:P94)</f>
        <v>0</v>
      </c>
      <c r="Q85" s="159"/>
      <c r="R85" s="160">
        <f>SUM(R86:R94)</f>
        <v>0</v>
      </c>
      <c r="S85" s="159"/>
      <c r="T85" s="161">
        <f>SUM(T86:T94)</f>
        <v>0</v>
      </c>
      <c r="AR85" s="162" t="s">
        <v>80</v>
      </c>
      <c r="AT85" s="163" t="s">
        <v>71</v>
      </c>
      <c r="AU85" s="163" t="s">
        <v>72</v>
      </c>
      <c r="AY85" s="162" t="s">
        <v>110</v>
      </c>
      <c r="BK85" s="164">
        <f>SUM(BK86:BK94)</f>
        <v>0</v>
      </c>
    </row>
    <row r="86" spans="1:65" s="2" customFormat="1" ht="24.2" customHeight="1">
      <c r="A86" s="34"/>
      <c r="B86" s="35"/>
      <c r="C86" s="165" t="s">
        <v>82</v>
      </c>
      <c r="D86" s="165" t="s">
        <v>111</v>
      </c>
      <c r="E86" s="166" t="s">
        <v>122</v>
      </c>
      <c r="F86" s="167" t="s">
        <v>123</v>
      </c>
      <c r="G86" s="168" t="s">
        <v>124</v>
      </c>
      <c r="H86" s="169">
        <v>1</v>
      </c>
      <c r="I86" s="170"/>
      <c r="J86" s="169">
        <f>ROUND(I86*H86,1)</f>
        <v>0</v>
      </c>
      <c r="K86" s="167" t="s">
        <v>115</v>
      </c>
      <c r="L86" s="39"/>
      <c r="M86" s="171" t="s">
        <v>19</v>
      </c>
      <c r="N86" s="172" t="s">
        <v>43</v>
      </c>
      <c r="O86" s="64"/>
      <c r="P86" s="173">
        <f>O86*H86</f>
        <v>0</v>
      </c>
      <c r="Q86" s="173">
        <v>0</v>
      </c>
      <c r="R86" s="173">
        <f>Q86*H86</f>
        <v>0</v>
      </c>
      <c r="S86" s="173">
        <v>0</v>
      </c>
      <c r="T86" s="174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5" t="s">
        <v>116</v>
      </c>
      <c r="AT86" s="175" t="s">
        <v>111</v>
      </c>
      <c r="AU86" s="175" t="s">
        <v>80</v>
      </c>
      <c r="AY86" s="17" t="s">
        <v>110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80</v>
      </c>
      <c r="BK86" s="176">
        <f>ROUND(I86*H86,1)</f>
        <v>0</v>
      </c>
      <c r="BL86" s="17" t="s">
        <v>116</v>
      </c>
      <c r="BM86" s="175" t="s">
        <v>125</v>
      </c>
    </row>
    <row r="87" spans="1:47" s="2" customFormat="1" ht="11.25">
      <c r="A87" s="34"/>
      <c r="B87" s="35"/>
      <c r="C87" s="36"/>
      <c r="D87" s="177" t="s">
        <v>118</v>
      </c>
      <c r="E87" s="36"/>
      <c r="F87" s="178" t="s">
        <v>126</v>
      </c>
      <c r="G87" s="36"/>
      <c r="H87" s="36"/>
      <c r="I87" s="179"/>
      <c r="J87" s="36"/>
      <c r="K87" s="36"/>
      <c r="L87" s="39"/>
      <c r="M87" s="180"/>
      <c r="N87" s="181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118</v>
      </c>
      <c r="AU87" s="17" t="s">
        <v>80</v>
      </c>
    </row>
    <row r="88" spans="1:65" s="2" customFormat="1" ht="37.9" customHeight="1">
      <c r="A88" s="34"/>
      <c r="B88" s="35"/>
      <c r="C88" s="165" t="s">
        <v>127</v>
      </c>
      <c r="D88" s="165" t="s">
        <v>111</v>
      </c>
      <c r="E88" s="166" t="s">
        <v>128</v>
      </c>
      <c r="F88" s="167" t="s">
        <v>129</v>
      </c>
      <c r="G88" s="168" t="s">
        <v>124</v>
      </c>
      <c r="H88" s="169">
        <v>1</v>
      </c>
      <c r="I88" s="170"/>
      <c r="J88" s="169">
        <f>ROUND(I88*H88,1)</f>
        <v>0</v>
      </c>
      <c r="K88" s="167" t="s">
        <v>115</v>
      </c>
      <c r="L88" s="39"/>
      <c r="M88" s="171" t="s">
        <v>19</v>
      </c>
      <c r="N88" s="172" t="s">
        <v>43</v>
      </c>
      <c r="O88" s="64"/>
      <c r="P88" s="173">
        <f>O88*H88</f>
        <v>0</v>
      </c>
      <c r="Q88" s="173">
        <v>0</v>
      </c>
      <c r="R88" s="173">
        <f>Q88*H88</f>
        <v>0</v>
      </c>
      <c r="S88" s="173">
        <v>0</v>
      </c>
      <c r="T88" s="174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5" t="s">
        <v>116</v>
      </c>
      <c r="AT88" s="175" t="s">
        <v>111</v>
      </c>
      <c r="AU88" s="175" t="s">
        <v>80</v>
      </c>
      <c r="AY88" s="17" t="s">
        <v>110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80</v>
      </c>
      <c r="BK88" s="176">
        <f>ROUND(I88*H88,1)</f>
        <v>0</v>
      </c>
      <c r="BL88" s="17" t="s">
        <v>116</v>
      </c>
      <c r="BM88" s="175" t="s">
        <v>130</v>
      </c>
    </row>
    <row r="89" spans="1:47" s="2" customFormat="1" ht="11.25">
      <c r="A89" s="34"/>
      <c r="B89" s="35"/>
      <c r="C89" s="36"/>
      <c r="D89" s="177" t="s">
        <v>118</v>
      </c>
      <c r="E89" s="36"/>
      <c r="F89" s="178" t="s">
        <v>131</v>
      </c>
      <c r="G89" s="36"/>
      <c r="H89" s="36"/>
      <c r="I89" s="179"/>
      <c r="J89" s="36"/>
      <c r="K89" s="36"/>
      <c r="L89" s="39"/>
      <c r="M89" s="180"/>
      <c r="N89" s="181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118</v>
      </c>
      <c r="AU89" s="17" t="s">
        <v>80</v>
      </c>
    </row>
    <row r="90" spans="1:47" s="2" customFormat="1" ht="409.5">
      <c r="A90" s="34"/>
      <c r="B90" s="35"/>
      <c r="C90" s="36"/>
      <c r="D90" s="182" t="s">
        <v>132</v>
      </c>
      <c r="E90" s="36"/>
      <c r="F90" s="183" t="s">
        <v>133</v>
      </c>
      <c r="G90" s="36"/>
      <c r="H90" s="36"/>
      <c r="I90" s="179"/>
      <c r="J90" s="36"/>
      <c r="K90" s="36"/>
      <c r="L90" s="39"/>
      <c r="M90" s="180"/>
      <c r="N90" s="18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132</v>
      </c>
      <c r="AU90" s="17" t="s">
        <v>80</v>
      </c>
    </row>
    <row r="91" spans="1:65" s="2" customFormat="1" ht="24.2" customHeight="1">
      <c r="A91" s="34"/>
      <c r="B91" s="35"/>
      <c r="C91" s="165" t="s">
        <v>134</v>
      </c>
      <c r="D91" s="165" t="s">
        <v>111</v>
      </c>
      <c r="E91" s="166" t="s">
        <v>135</v>
      </c>
      <c r="F91" s="167" t="s">
        <v>136</v>
      </c>
      <c r="G91" s="168" t="s">
        <v>124</v>
      </c>
      <c r="H91" s="169">
        <v>1</v>
      </c>
      <c r="I91" s="170"/>
      <c r="J91" s="169">
        <f>ROUND(I91*H91,1)</f>
        <v>0</v>
      </c>
      <c r="K91" s="167" t="s">
        <v>115</v>
      </c>
      <c r="L91" s="39"/>
      <c r="M91" s="171" t="s">
        <v>19</v>
      </c>
      <c r="N91" s="172" t="s">
        <v>43</v>
      </c>
      <c r="O91" s="64"/>
      <c r="P91" s="173">
        <f>O91*H91</f>
        <v>0</v>
      </c>
      <c r="Q91" s="173">
        <v>0</v>
      </c>
      <c r="R91" s="173">
        <f>Q91*H91</f>
        <v>0</v>
      </c>
      <c r="S91" s="173">
        <v>0</v>
      </c>
      <c r="T91" s="17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5" t="s">
        <v>116</v>
      </c>
      <c r="AT91" s="175" t="s">
        <v>111</v>
      </c>
      <c r="AU91" s="175" t="s">
        <v>80</v>
      </c>
      <c r="AY91" s="17" t="s">
        <v>110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80</v>
      </c>
      <c r="BK91" s="176">
        <f>ROUND(I91*H91,1)</f>
        <v>0</v>
      </c>
      <c r="BL91" s="17" t="s">
        <v>116</v>
      </c>
      <c r="BM91" s="175" t="s">
        <v>137</v>
      </c>
    </row>
    <row r="92" spans="1:47" s="2" customFormat="1" ht="11.25">
      <c r="A92" s="34"/>
      <c r="B92" s="35"/>
      <c r="C92" s="36"/>
      <c r="D92" s="177" t="s">
        <v>118</v>
      </c>
      <c r="E92" s="36"/>
      <c r="F92" s="178" t="s">
        <v>138</v>
      </c>
      <c r="G92" s="36"/>
      <c r="H92" s="36"/>
      <c r="I92" s="179"/>
      <c r="J92" s="36"/>
      <c r="K92" s="36"/>
      <c r="L92" s="39"/>
      <c r="M92" s="180"/>
      <c r="N92" s="18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118</v>
      </c>
      <c r="AU92" s="17" t="s">
        <v>80</v>
      </c>
    </row>
    <row r="93" spans="1:47" s="2" customFormat="1" ht="224.25">
      <c r="A93" s="34"/>
      <c r="B93" s="35"/>
      <c r="C93" s="36"/>
      <c r="D93" s="182" t="s">
        <v>132</v>
      </c>
      <c r="E93" s="36"/>
      <c r="F93" s="183" t="s">
        <v>139</v>
      </c>
      <c r="G93" s="36"/>
      <c r="H93" s="36"/>
      <c r="I93" s="179"/>
      <c r="J93" s="36"/>
      <c r="K93" s="36"/>
      <c r="L93" s="39"/>
      <c r="M93" s="180"/>
      <c r="N93" s="181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132</v>
      </c>
      <c r="AU93" s="17" t="s">
        <v>80</v>
      </c>
    </row>
    <row r="94" spans="1:65" s="2" customFormat="1" ht="16.5" customHeight="1">
      <c r="A94" s="34"/>
      <c r="B94" s="35"/>
      <c r="C94" s="165" t="s">
        <v>140</v>
      </c>
      <c r="D94" s="165" t="s">
        <v>111</v>
      </c>
      <c r="E94" s="166" t="s">
        <v>141</v>
      </c>
      <c r="F94" s="167" t="s">
        <v>142</v>
      </c>
      <c r="G94" s="168" t="s">
        <v>124</v>
      </c>
      <c r="H94" s="169">
        <v>1</v>
      </c>
      <c r="I94" s="170"/>
      <c r="J94" s="169">
        <f>ROUND(I94*H94,1)</f>
        <v>0</v>
      </c>
      <c r="K94" s="167" t="s">
        <v>19</v>
      </c>
      <c r="L94" s="39"/>
      <c r="M94" s="184" t="s">
        <v>19</v>
      </c>
      <c r="N94" s="185" t="s">
        <v>43</v>
      </c>
      <c r="O94" s="186"/>
      <c r="P94" s="187">
        <f>O94*H94</f>
        <v>0</v>
      </c>
      <c r="Q94" s="187">
        <v>0</v>
      </c>
      <c r="R94" s="187">
        <f>Q94*H94</f>
        <v>0</v>
      </c>
      <c r="S94" s="187">
        <v>0</v>
      </c>
      <c r="T94" s="18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5" t="s">
        <v>116</v>
      </c>
      <c r="AT94" s="175" t="s">
        <v>111</v>
      </c>
      <c r="AU94" s="175" t="s">
        <v>80</v>
      </c>
      <c r="AY94" s="17" t="s">
        <v>110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80</v>
      </c>
      <c r="BK94" s="176">
        <f>ROUND(I94*H94,1)</f>
        <v>0</v>
      </c>
      <c r="BL94" s="17" t="s">
        <v>116</v>
      </c>
      <c r="BM94" s="175" t="s">
        <v>143</v>
      </c>
    </row>
    <row r="95" spans="1:31" s="2" customFormat="1" ht="6.95" customHeight="1">
      <c r="A95" s="34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39"/>
      <c r="M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</sheetData>
  <sheetProtection algorithmName="SHA-512" hashValue="eJNxRc0lYjLZfnjMmo3vhyONsErTrSl8WE75qwGaADMUplJDmoy2FqAKcidwkihYOeKtYykSEQn4pGicrfEHsw==" saltValue="atMOr0AM9Osymb2Op65lXqkeJIiegB7d1byBZY7OjCzjPFPlMoKeteL3r0+fMpXNJx4E2odnRJY9bt4GcSz5Bw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4" r:id="rId1" display="https://podminky.urs.cz/item/CS_URS_2024_01/034503000"/>
    <hyperlink ref="F87" r:id="rId2" display="https://podminky.urs.cz/item/CS_URS_2024_01/013294000"/>
    <hyperlink ref="F89" r:id="rId3" display="https://podminky.urs.cz/item/CS_URS_2024_01/013254000"/>
    <hyperlink ref="F92" r:id="rId4" display="https://podminky.urs.cz/item/CS_URS_2024_01/04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86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281" t="str">
        <f>'Rekapitulace stavby'!K6</f>
        <v>II-605 Stříbro - Tř. 5. května - oprava - 2.část</v>
      </c>
      <c r="F7" s="282"/>
      <c r="G7" s="282"/>
      <c r="H7" s="282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3" t="s">
        <v>144</v>
      </c>
      <c r="F9" s="284"/>
      <c r="G9" s="284"/>
      <c r="H9" s="28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30. 1. 2024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287" t="s">
        <v>19</v>
      </c>
      <c r="F27" s="287"/>
      <c r="G27" s="287"/>
      <c r="H27" s="28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ROUND(J86,1)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ROUND((SUM(BE86:BE191)),1)</f>
        <v>0</v>
      </c>
      <c r="G33" s="34"/>
      <c r="H33" s="34"/>
      <c r="I33" s="118">
        <v>0.21</v>
      </c>
      <c r="J33" s="117">
        <f>ROUND(((SUM(BE86:BE191))*I33),1)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ROUND((SUM(BF86:BF191)),1)</f>
        <v>0</v>
      </c>
      <c r="G34" s="34"/>
      <c r="H34" s="34"/>
      <c r="I34" s="118">
        <v>0.15</v>
      </c>
      <c r="J34" s="117">
        <f>ROUND(((SUM(BF86:BF191))*I34),1)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ROUND((SUM(BG86:BG191)),1)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ROUND((SUM(BH86:BH191)),1)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ROUND((SUM(BI86:BI191)),1)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 hidden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 hidden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 hidden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 hidden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 hidden="1">
      <c r="A48" s="34"/>
      <c r="B48" s="35"/>
      <c r="C48" s="36"/>
      <c r="D48" s="36"/>
      <c r="E48" s="288" t="str">
        <f>E7</f>
        <v>II-605 Stříbro - Tř. 5. května - oprava - 2.část</v>
      </c>
      <c r="F48" s="289"/>
      <c r="G48" s="289"/>
      <c r="H48" s="28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 hidden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 hidden="1">
      <c r="A50" s="34"/>
      <c r="B50" s="35"/>
      <c r="C50" s="36"/>
      <c r="D50" s="36"/>
      <c r="E50" s="260" t="str">
        <f>E9</f>
        <v>01 - STAVEBNÍ ČÁST</v>
      </c>
      <c r="F50" s="290"/>
      <c r="G50" s="290"/>
      <c r="H50" s="29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 hidden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 hidden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30. 1. 2024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 hidden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 hidden="1">
      <c r="A54" s="34"/>
      <c r="B54" s="35"/>
      <c r="C54" s="29" t="s">
        <v>25</v>
      </c>
      <c r="D54" s="36"/>
      <c r="E54" s="36"/>
      <c r="F54" s="27" t="str">
        <f>E15</f>
        <v>Správa a údržba silnic Plzeňského kraje</v>
      </c>
      <c r="G54" s="36"/>
      <c r="H54" s="36"/>
      <c r="I54" s="29" t="s">
        <v>31</v>
      </c>
      <c r="J54" s="32" t="str">
        <f>E21</f>
        <v>SG GEOTECHNIKA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 hidden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Roman Mitas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 hidden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 hidden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 hidden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 hidden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 hidden="1">
      <c r="B60" s="134"/>
      <c r="C60" s="135"/>
      <c r="D60" s="136" t="s">
        <v>145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" customHeight="1" hidden="1">
      <c r="B61" s="189"/>
      <c r="C61" s="190"/>
      <c r="D61" s="191" t="s">
        <v>146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" customHeight="1" hidden="1">
      <c r="B62" s="189"/>
      <c r="C62" s="190"/>
      <c r="D62" s="191" t="s">
        <v>147</v>
      </c>
      <c r="E62" s="192"/>
      <c r="F62" s="192"/>
      <c r="G62" s="192"/>
      <c r="H62" s="192"/>
      <c r="I62" s="192"/>
      <c r="J62" s="193">
        <f>J95</f>
        <v>0</v>
      </c>
      <c r="K62" s="190"/>
      <c r="L62" s="194"/>
    </row>
    <row r="63" spans="2:12" s="12" customFormat="1" ht="19.9" customHeight="1" hidden="1">
      <c r="B63" s="189"/>
      <c r="C63" s="190"/>
      <c r="D63" s="191" t="s">
        <v>148</v>
      </c>
      <c r="E63" s="192"/>
      <c r="F63" s="192"/>
      <c r="G63" s="192"/>
      <c r="H63" s="192"/>
      <c r="I63" s="192"/>
      <c r="J63" s="193">
        <f>J110</f>
        <v>0</v>
      </c>
      <c r="K63" s="190"/>
      <c r="L63" s="194"/>
    </row>
    <row r="64" spans="2:12" s="12" customFormat="1" ht="19.9" customHeight="1" hidden="1">
      <c r="B64" s="189"/>
      <c r="C64" s="190"/>
      <c r="D64" s="191" t="s">
        <v>149</v>
      </c>
      <c r="E64" s="192"/>
      <c r="F64" s="192"/>
      <c r="G64" s="192"/>
      <c r="H64" s="192"/>
      <c r="I64" s="192"/>
      <c r="J64" s="193">
        <f>J117</f>
        <v>0</v>
      </c>
      <c r="K64" s="190"/>
      <c r="L64" s="194"/>
    </row>
    <row r="65" spans="2:12" s="12" customFormat="1" ht="19.9" customHeight="1" hidden="1">
      <c r="B65" s="189"/>
      <c r="C65" s="190"/>
      <c r="D65" s="191" t="s">
        <v>150</v>
      </c>
      <c r="E65" s="192"/>
      <c r="F65" s="192"/>
      <c r="G65" s="192"/>
      <c r="H65" s="192"/>
      <c r="I65" s="192"/>
      <c r="J65" s="193">
        <f>J166</f>
        <v>0</v>
      </c>
      <c r="K65" s="190"/>
      <c r="L65" s="194"/>
    </row>
    <row r="66" spans="2:12" s="12" customFormat="1" ht="19.9" customHeight="1" hidden="1">
      <c r="B66" s="189"/>
      <c r="C66" s="190"/>
      <c r="D66" s="191" t="s">
        <v>151</v>
      </c>
      <c r="E66" s="192"/>
      <c r="F66" s="192"/>
      <c r="G66" s="192"/>
      <c r="H66" s="192"/>
      <c r="I66" s="192"/>
      <c r="J66" s="193">
        <f>J169</f>
        <v>0</v>
      </c>
      <c r="K66" s="190"/>
      <c r="L66" s="194"/>
    </row>
    <row r="67" spans="1:31" s="2" customFormat="1" ht="21.75" customHeight="1" hidden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 hidden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ht="11.25" hidden="1"/>
    <row r="70" ht="11.25" hidden="1"/>
    <row r="71" ht="11.25" hidden="1"/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95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88" t="str">
        <f>E7</f>
        <v>II-605 Stříbro - Tř. 5. května - oprava - 2.část</v>
      </c>
      <c r="F76" s="289"/>
      <c r="G76" s="289"/>
      <c r="H76" s="289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87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260" t="str">
        <f>E9</f>
        <v>01 - STAVEBNÍ ČÁST</v>
      </c>
      <c r="F78" s="290"/>
      <c r="G78" s="290"/>
      <c r="H78" s="290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 xml:space="preserve"> </v>
      </c>
      <c r="G80" s="36"/>
      <c r="H80" s="36"/>
      <c r="I80" s="29" t="s">
        <v>23</v>
      </c>
      <c r="J80" s="59" t="str">
        <f>IF(J12="","",J12)</f>
        <v>30. 1. 2024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6"/>
      <c r="E82" s="36"/>
      <c r="F82" s="27" t="str">
        <f>E15</f>
        <v>Správa a údržba silnic Plzeňského kraje</v>
      </c>
      <c r="G82" s="36"/>
      <c r="H82" s="36"/>
      <c r="I82" s="29" t="s">
        <v>31</v>
      </c>
      <c r="J82" s="32" t="str">
        <f>E21</f>
        <v>SG GEOTECHNIKA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6"/>
      <c r="E83" s="36"/>
      <c r="F83" s="27" t="str">
        <f>IF(E18="","",E18)</f>
        <v>Vyplň údaj</v>
      </c>
      <c r="G83" s="36"/>
      <c r="H83" s="36"/>
      <c r="I83" s="29" t="s">
        <v>34</v>
      </c>
      <c r="J83" s="32" t="str">
        <f>E24</f>
        <v>Roman Mitas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96</v>
      </c>
      <c r="D85" s="143" t="s">
        <v>57</v>
      </c>
      <c r="E85" s="143" t="s">
        <v>53</v>
      </c>
      <c r="F85" s="143" t="s">
        <v>54</v>
      </c>
      <c r="G85" s="143" t="s">
        <v>97</v>
      </c>
      <c r="H85" s="143" t="s">
        <v>98</v>
      </c>
      <c r="I85" s="143" t="s">
        <v>99</v>
      </c>
      <c r="J85" s="143" t="s">
        <v>91</v>
      </c>
      <c r="K85" s="144" t="s">
        <v>100</v>
      </c>
      <c r="L85" s="145"/>
      <c r="M85" s="68" t="s">
        <v>19</v>
      </c>
      <c r="N85" s="69" t="s">
        <v>42</v>
      </c>
      <c r="O85" s="69" t="s">
        <v>101</v>
      </c>
      <c r="P85" s="69" t="s">
        <v>102</v>
      </c>
      <c r="Q85" s="69" t="s">
        <v>103</v>
      </c>
      <c r="R85" s="69" t="s">
        <v>104</v>
      </c>
      <c r="S85" s="69" t="s">
        <v>105</v>
      </c>
      <c r="T85" s="70" t="s">
        <v>106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" customHeight="1">
      <c r="A86" s="34"/>
      <c r="B86" s="35"/>
      <c r="C86" s="75" t="s">
        <v>107</v>
      </c>
      <c r="D86" s="36"/>
      <c r="E86" s="36"/>
      <c r="F86" s="36"/>
      <c r="G86" s="36"/>
      <c r="H86" s="36"/>
      <c r="I86" s="36"/>
      <c r="J86" s="146">
        <f>BK86</f>
        <v>0</v>
      </c>
      <c r="K86" s="36"/>
      <c r="L86" s="39"/>
      <c r="M86" s="71"/>
      <c r="N86" s="147"/>
      <c r="O86" s="72"/>
      <c r="P86" s="148">
        <f>P87</f>
        <v>0</v>
      </c>
      <c r="Q86" s="72"/>
      <c r="R86" s="148">
        <f>R87</f>
        <v>124.8042425</v>
      </c>
      <c r="S86" s="72"/>
      <c r="T86" s="149">
        <f>T87</f>
        <v>1588.275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71</v>
      </c>
      <c r="AU86" s="17" t="s">
        <v>92</v>
      </c>
      <c r="BK86" s="150">
        <f>BK87</f>
        <v>0</v>
      </c>
    </row>
    <row r="87" spans="2:63" s="11" customFormat="1" ht="25.9" customHeight="1">
      <c r="B87" s="151"/>
      <c r="C87" s="152"/>
      <c r="D87" s="153" t="s">
        <v>71</v>
      </c>
      <c r="E87" s="154" t="s">
        <v>152</v>
      </c>
      <c r="F87" s="154" t="s">
        <v>153</v>
      </c>
      <c r="G87" s="152"/>
      <c r="H87" s="152"/>
      <c r="I87" s="155"/>
      <c r="J87" s="156">
        <f>BK87</f>
        <v>0</v>
      </c>
      <c r="K87" s="152"/>
      <c r="L87" s="157"/>
      <c r="M87" s="158"/>
      <c r="N87" s="159"/>
      <c r="O87" s="159"/>
      <c r="P87" s="160">
        <f>P88+P95+P110+P117+P166+P169</f>
        <v>0</v>
      </c>
      <c r="Q87" s="159"/>
      <c r="R87" s="160">
        <f>R88+R95+R110+R117+R166+R169</f>
        <v>124.8042425</v>
      </c>
      <c r="S87" s="159"/>
      <c r="T87" s="161">
        <f>T88+T95+T110+T117+T166+T169</f>
        <v>1588.275</v>
      </c>
      <c r="AR87" s="162" t="s">
        <v>80</v>
      </c>
      <c r="AT87" s="163" t="s">
        <v>71</v>
      </c>
      <c r="AU87" s="163" t="s">
        <v>72</v>
      </c>
      <c r="AY87" s="162" t="s">
        <v>110</v>
      </c>
      <c r="BK87" s="164">
        <f>BK88+BK95+BK110+BK117+BK166+BK169</f>
        <v>0</v>
      </c>
    </row>
    <row r="88" spans="2:63" s="11" customFormat="1" ht="22.9" customHeight="1">
      <c r="B88" s="151"/>
      <c r="C88" s="152"/>
      <c r="D88" s="153" t="s">
        <v>71</v>
      </c>
      <c r="E88" s="195" t="s">
        <v>80</v>
      </c>
      <c r="F88" s="195" t="s">
        <v>154</v>
      </c>
      <c r="G88" s="152"/>
      <c r="H88" s="152"/>
      <c r="I88" s="155"/>
      <c r="J88" s="196">
        <f>BK88</f>
        <v>0</v>
      </c>
      <c r="K88" s="152"/>
      <c r="L88" s="157"/>
      <c r="M88" s="158"/>
      <c r="N88" s="159"/>
      <c r="O88" s="159"/>
      <c r="P88" s="160">
        <f>SUM(P89:P94)</f>
        <v>0</v>
      </c>
      <c r="Q88" s="159"/>
      <c r="R88" s="160">
        <f>SUM(R89:R94)</f>
        <v>0.6238</v>
      </c>
      <c r="S88" s="159"/>
      <c r="T88" s="161">
        <f>SUM(T89:T94)</f>
        <v>1582.9750000000001</v>
      </c>
      <c r="AR88" s="162" t="s">
        <v>80</v>
      </c>
      <c r="AT88" s="163" t="s">
        <v>71</v>
      </c>
      <c r="AU88" s="163" t="s">
        <v>80</v>
      </c>
      <c r="AY88" s="162" t="s">
        <v>110</v>
      </c>
      <c r="BK88" s="164">
        <f>SUM(BK89:BK94)</f>
        <v>0</v>
      </c>
    </row>
    <row r="89" spans="1:65" s="2" customFormat="1" ht="49.15" customHeight="1">
      <c r="A89" s="34"/>
      <c r="B89" s="35"/>
      <c r="C89" s="165" t="s">
        <v>80</v>
      </c>
      <c r="D89" s="165" t="s">
        <v>111</v>
      </c>
      <c r="E89" s="166" t="s">
        <v>155</v>
      </c>
      <c r="F89" s="167" t="s">
        <v>156</v>
      </c>
      <c r="G89" s="168" t="s">
        <v>157</v>
      </c>
      <c r="H89" s="169">
        <v>6445</v>
      </c>
      <c r="I89" s="170"/>
      <c r="J89" s="169">
        <f>ROUND(I89*H89,1)</f>
        <v>0</v>
      </c>
      <c r="K89" s="167" t="s">
        <v>115</v>
      </c>
      <c r="L89" s="39"/>
      <c r="M89" s="171" t="s">
        <v>19</v>
      </c>
      <c r="N89" s="172" t="s">
        <v>43</v>
      </c>
      <c r="O89" s="64"/>
      <c r="P89" s="173">
        <f>O89*H89</f>
        <v>0</v>
      </c>
      <c r="Q89" s="173">
        <v>9E-05</v>
      </c>
      <c r="R89" s="173">
        <f>Q89*H89</f>
        <v>0.5800500000000001</v>
      </c>
      <c r="S89" s="173">
        <v>0.23</v>
      </c>
      <c r="T89" s="174">
        <f>S89*H89</f>
        <v>1482.3500000000001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5" t="s">
        <v>134</v>
      </c>
      <c r="AT89" s="175" t="s">
        <v>111</v>
      </c>
      <c r="AU89" s="175" t="s">
        <v>82</v>
      </c>
      <c r="AY89" s="17" t="s">
        <v>110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80</v>
      </c>
      <c r="BK89" s="176">
        <f>ROUND(I89*H89,1)</f>
        <v>0</v>
      </c>
      <c r="BL89" s="17" t="s">
        <v>134</v>
      </c>
      <c r="BM89" s="175" t="s">
        <v>158</v>
      </c>
    </row>
    <row r="90" spans="1:47" s="2" customFormat="1" ht="11.25">
      <c r="A90" s="34"/>
      <c r="B90" s="35"/>
      <c r="C90" s="36"/>
      <c r="D90" s="177" t="s">
        <v>118</v>
      </c>
      <c r="E90" s="36"/>
      <c r="F90" s="178" t="s">
        <v>159</v>
      </c>
      <c r="G90" s="36"/>
      <c r="H90" s="36"/>
      <c r="I90" s="179"/>
      <c r="J90" s="36"/>
      <c r="K90" s="36"/>
      <c r="L90" s="39"/>
      <c r="M90" s="180"/>
      <c r="N90" s="18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118</v>
      </c>
      <c r="AU90" s="17" t="s">
        <v>82</v>
      </c>
    </row>
    <row r="91" spans="1:65" s="2" customFormat="1" ht="49.15" customHeight="1">
      <c r="A91" s="34"/>
      <c r="B91" s="35"/>
      <c r="C91" s="165" t="s">
        <v>82</v>
      </c>
      <c r="D91" s="165" t="s">
        <v>111</v>
      </c>
      <c r="E91" s="166" t="s">
        <v>160</v>
      </c>
      <c r="F91" s="167" t="s">
        <v>161</v>
      </c>
      <c r="G91" s="168" t="s">
        <v>157</v>
      </c>
      <c r="H91" s="169">
        <v>875</v>
      </c>
      <c r="I91" s="170"/>
      <c r="J91" s="169">
        <f>ROUND(I91*H91,1)</f>
        <v>0</v>
      </c>
      <c r="K91" s="167" t="s">
        <v>115</v>
      </c>
      <c r="L91" s="39"/>
      <c r="M91" s="171" t="s">
        <v>19</v>
      </c>
      <c r="N91" s="172" t="s">
        <v>43</v>
      </c>
      <c r="O91" s="64"/>
      <c r="P91" s="173">
        <f>O91*H91</f>
        <v>0</v>
      </c>
      <c r="Q91" s="173">
        <v>5E-05</v>
      </c>
      <c r="R91" s="173">
        <f>Q91*H91</f>
        <v>0.043750000000000004</v>
      </c>
      <c r="S91" s="173">
        <v>0.115</v>
      </c>
      <c r="T91" s="174">
        <f>S91*H91</f>
        <v>100.625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5" t="s">
        <v>134</v>
      </c>
      <c r="AT91" s="175" t="s">
        <v>111</v>
      </c>
      <c r="AU91" s="175" t="s">
        <v>82</v>
      </c>
      <c r="AY91" s="17" t="s">
        <v>110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80</v>
      </c>
      <c r="BK91" s="176">
        <f>ROUND(I91*H91,1)</f>
        <v>0</v>
      </c>
      <c r="BL91" s="17" t="s">
        <v>134</v>
      </c>
      <c r="BM91" s="175" t="s">
        <v>162</v>
      </c>
    </row>
    <row r="92" spans="1:47" s="2" customFormat="1" ht="11.25">
      <c r="A92" s="34"/>
      <c r="B92" s="35"/>
      <c r="C92" s="36"/>
      <c r="D92" s="177" t="s">
        <v>118</v>
      </c>
      <c r="E92" s="36"/>
      <c r="F92" s="178" t="s">
        <v>163</v>
      </c>
      <c r="G92" s="36"/>
      <c r="H92" s="36"/>
      <c r="I92" s="179"/>
      <c r="J92" s="36"/>
      <c r="K92" s="36"/>
      <c r="L92" s="39"/>
      <c r="M92" s="180"/>
      <c r="N92" s="18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118</v>
      </c>
      <c r="AU92" s="17" t="s">
        <v>82</v>
      </c>
    </row>
    <row r="93" spans="2:51" s="13" customFormat="1" ht="11.25">
      <c r="B93" s="197"/>
      <c r="C93" s="198"/>
      <c r="D93" s="182" t="s">
        <v>164</v>
      </c>
      <c r="E93" s="199" t="s">
        <v>19</v>
      </c>
      <c r="F93" s="200" t="s">
        <v>165</v>
      </c>
      <c r="G93" s="198"/>
      <c r="H93" s="199" t="s">
        <v>19</v>
      </c>
      <c r="I93" s="201"/>
      <c r="J93" s="198"/>
      <c r="K93" s="198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164</v>
      </c>
      <c r="AU93" s="206" t="s">
        <v>82</v>
      </c>
      <c r="AV93" s="13" t="s">
        <v>80</v>
      </c>
      <c r="AW93" s="13" t="s">
        <v>33</v>
      </c>
      <c r="AX93" s="13" t="s">
        <v>72</v>
      </c>
      <c r="AY93" s="206" t="s">
        <v>110</v>
      </c>
    </row>
    <row r="94" spans="2:51" s="14" customFormat="1" ht="11.25">
      <c r="B94" s="207"/>
      <c r="C94" s="208"/>
      <c r="D94" s="182" t="s">
        <v>164</v>
      </c>
      <c r="E94" s="209" t="s">
        <v>19</v>
      </c>
      <c r="F94" s="210" t="s">
        <v>166</v>
      </c>
      <c r="G94" s="208"/>
      <c r="H94" s="211">
        <v>875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164</v>
      </c>
      <c r="AU94" s="217" t="s">
        <v>82</v>
      </c>
      <c r="AV94" s="14" t="s">
        <v>82</v>
      </c>
      <c r="AW94" s="14" t="s">
        <v>33</v>
      </c>
      <c r="AX94" s="14" t="s">
        <v>72</v>
      </c>
      <c r="AY94" s="217" t="s">
        <v>110</v>
      </c>
    </row>
    <row r="95" spans="2:63" s="11" customFormat="1" ht="22.9" customHeight="1">
      <c r="B95" s="151"/>
      <c r="C95" s="152"/>
      <c r="D95" s="153" t="s">
        <v>71</v>
      </c>
      <c r="E95" s="195" t="s">
        <v>140</v>
      </c>
      <c r="F95" s="195" t="s">
        <v>167</v>
      </c>
      <c r="G95" s="152"/>
      <c r="H95" s="152"/>
      <c r="I95" s="155"/>
      <c r="J95" s="196">
        <f>BK95</f>
        <v>0</v>
      </c>
      <c r="K95" s="152"/>
      <c r="L95" s="157"/>
      <c r="M95" s="158"/>
      <c r="N95" s="159"/>
      <c r="O95" s="159"/>
      <c r="P95" s="160">
        <f>SUM(P96:P109)</f>
        <v>0</v>
      </c>
      <c r="Q95" s="159"/>
      <c r="R95" s="160">
        <f>SUM(R96:R109)</f>
        <v>103.5</v>
      </c>
      <c r="S95" s="159"/>
      <c r="T95" s="161">
        <f>SUM(T96:T109)</f>
        <v>0</v>
      </c>
      <c r="AR95" s="162" t="s">
        <v>80</v>
      </c>
      <c r="AT95" s="163" t="s">
        <v>71</v>
      </c>
      <c r="AU95" s="163" t="s">
        <v>80</v>
      </c>
      <c r="AY95" s="162" t="s">
        <v>110</v>
      </c>
      <c r="BK95" s="164">
        <f>SUM(BK96:BK109)</f>
        <v>0</v>
      </c>
    </row>
    <row r="96" spans="1:65" s="2" customFormat="1" ht="49.15" customHeight="1">
      <c r="A96" s="34"/>
      <c r="B96" s="35"/>
      <c r="C96" s="165" t="s">
        <v>127</v>
      </c>
      <c r="D96" s="165" t="s">
        <v>111</v>
      </c>
      <c r="E96" s="166" t="s">
        <v>168</v>
      </c>
      <c r="F96" s="167" t="s">
        <v>169</v>
      </c>
      <c r="G96" s="168" t="s">
        <v>157</v>
      </c>
      <c r="H96" s="169">
        <v>875</v>
      </c>
      <c r="I96" s="170"/>
      <c r="J96" s="169">
        <f>ROUND(I96*H96,1)</f>
        <v>0</v>
      </c>
      <c r="K96" s="167" t="s">
        <v>115</v>
      </c>
      <c r="L96" s="39"/>
      <c r="M96" s="171" t="s">
        <v>19</v>
      </c>
      <c r="N96" s="172" t="s">
        <v>43</v>
      </c>
      <c r="O96" s="64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5" t="s">
        <v>134</v>
      </c>
      <c r="AT96" s="175" t="s">
        <v>111</v>
      </c>
      <c r="AU96" s="175" t="s">
        <v>82</v>
      </c>
      <c r="AY96" s="17" t="s">
        <v>110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80</v>
      </c>
      <c r="BK96" s="176">
        <f>ROUND(I96*H96,1)</f>
        <v>0</v>
      </c>
      <c r="BL96" s="17" t="s">
        <v>134</v>
      </c>
      <c r="BM96" s="175" t="s">
        <v>170</v>
      </c>
    </row>
    <row r="97" spans="1:47" s="2" customFormat="1" ht="11.25">
      <c r="A97" s="34"/>
      <c r="B97" s="35"/>
      <c r="C97" s="36"/>
      <c r="D97" s="177" t="s">
        <v>118</v>
      </c>
      <c r="E97" s="36"/>
      <c r="F97" s="178" t="s">
        <v>171</v>
      </c>
      <c r="G97" s="36"/>
      <c r="H97" s="36"/>
      <c r="I97" s="179"/>
      <c r="J97" s="36"/>
      <c r="K97" s="36"/>
      <c r="L97" s="39"/>
      <c r="M97" s="180"/>
      <c r="N97" s="181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118</v>
      </c>
      <c r="AU97" s="17" t="s">
        <v>82</v>
      </c>
    </row>
    <row r="98" spans="2:51" s="13" customFormat="1" ht="11.25">
      <c r="B98" s="197"/>
      <c r="C98" s="198"/>
      <c r="D98" s="182" t="s">
        <v>164</v>
      </c>
      <c r="E98" s="199" t="s">
        <v>19</v>
      </c>
      <c r="F98" s="200" t="s">
        <v>165</v>
      </c>
      <c r="G98" s="198"/>
      <c r="H98" s="199" t="s">
        <v>19</v>
      </c>
      <c r="I98" s="201"/>
      <c r="J98" s="198"/>
      <c r="K98" s="198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164</v>
      </c>
      <c r="AU98" s="206" t="s">
        <v>82</v>
      </c>
      <c r="AV98" s="13" t="s">
        <v>80</v>
      </c>
      <c r="AW98" s="13" t="s">
        <v>33</v>
      </c>
      <c r="AX98" s="13" t="s">
        <v>72</v>
      </c>
      <c r="AY98" s="206" t="s">
        <v>110</v>
      </c>
    </row>
    <row r="99" spans="2:51" s="14" customFormat="1" ht="11.25">
      <c r="B99" s="207"/>
      <c r="C99" s="208"/>
      <c r="D99" s="182" t="s">
        <v>164</v>
      </c>
      <c r="E99" s="209" t="s">
        <v>19</v>
      </c>
      <c r="F99" s="210" t="s">
        <v>166</v>
      </c>
      <c r="G99" s="208"/>
      <c r="H99" s="211">
        <v>875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164</v>
      </c>
      <c r="AU99" s="217" t="s">
        <v>82</v>
      </c>
      <c r="AV99" s="14" t="s">
        <v>82</v>
      </c>
      <c r="AW99" s="14" t="s">
        <v>33</v>
      </c>
      <c r="AX99" s="14" t="s">
        <v>72</v>
      </c>
      <c r="AY99" s="217" t="s">
        <v>110</v>
      </c>
    </row>
    <row r="100" spans="1:65" s="2" customFormat="1" ht="24.2" customHeight="1">
      <c r="A100" s="34"/>
      <c r="B100" s="35"/>
      <c r="C100" s="165" t="s">
        <v>134</v>
      </c>
      <c r="D100" s="165" t="s">
        <v>111</v>
      </c>
      <c r="E100" s="166" t="s">
        <v>172</v>
      </c>
      <c r="F100" s="167" t="s">
        <v>173</v>
      </c>
      <c r="G100" s="168" t="s">
        <v>157</v>
      </c>
      <c r="H100" s="169">
        <v>6445</v>
      </c>
      <c r="I100" s="170"/>
      <c r="J100" s="169">
        <f>ROUND(I100*H100,1)</f>
        <v>0</v>
      </c>
      <c r="K100" s="167" t="s">
        <v>115</v>
      </c>
      <c r="L100" s="39"/>
      <c r="M100" s="171" t="s">
        <v>19</v>
      </c>
      <c r="N100" s="172" t="s">
        <v>43</v>
      </c>
      <c r="O100" s="64"/>
      <c r="P100" s="173">
        <f>O100*H100</f>
        <v>0</v>
      </c>
      <c r="Q100" s="173">
        <v>0</v>
      </c>
      <c r="R100" s="173">
        <f>Q100*H100</f>
        <v>0</v>
      </c>
      <c r="S100" s="173">
        <v>0</v>
      </c>
      <c r="T100" s="174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5" t="s">
        <v>134</v>
      </c>
      <c r="AT100" s="175" t="s">
        <v>111</v>
      </c>
      <c r="AU100" s="175" t="s">
        <v>82</v>
      </c>
      <c r="AY100" s="17" t="s">
        <v>110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80</v>
      </c>
      <c r="BK100" s="176">
        <f>ROUND(I100*H100,1)</f>
        <v>0</v>
      </c>
      <c r="BL100" s="17" t="s">
        <v>134</v>
      </c>
      <c r="BM100" s="175" t="s">
        <v>174</v>
      </c>
    </row>
    <row r="101" spans="1:47" s="2" customFormat="1" ht="11.25">
      <c r="A101" s="34"/>
      <c r="B101" s="35"/>
      <c r="C101" s="36"/>
      <c r="D101" s="177" t="s">
        <v>118</v>
      </c>
      <c r="E101" s="36"/>
      <c r="F101" s="178" t="s">
        <v>175</v>
      </c>
      <c r="G101" s="36"/>
      <c r="H101" s="36"/>
      <c r="I101" s="179"/>
      <c r="J101" s="36"/>
      <c r="K101" s="36"/>
      <c r="L101" s="39"/>
      <c r="M101" s="180"/>
      <c r="N101" s="181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118</v>
      </c>
      <c r="AU101" s="17" t="s">
        <v>82</v>
      </c>
    </row>
    <row r="102" spans="1:65" s="2" customFormat="1" ht="44.25" customHeight="1">
      <c r="A102" s="34"/>
      <c r="B102" s="35"/>
      <c r="C102" s="165" t="s">
        <v>140</v>
      </c>
      <c r="D102" s="165" t="s">
        <v>111</v>
      </c>
      <c r="E102" s="166" t="s">
        <v>176</v>
      </c>
      <c r="F102" s="167" t="s">
        <v>177</v>
      </c>
      <c r="G102" s="168" t="s">
        <v>157</v>
      </c>
      <c r="H102" s="169">
        <v>6385</v>
      </c>
      <c r="I102" s="170"/>
      <c r="J102" s="169">
        <f>ROUND(I102*H102,1)</f>
        <v>0</v>
      </c>
      <c r="K102" s="167" t="s">
        <v>115</v>
      </c>
      <c r="L102" s="39"/>
      <c r="M102" s="171" t="s">
        <v>19</v>
      </c>
      <c r="N102" s="172" t="s">
        <v>43</v>
      </c>
      <c r="O102" s="6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5" t="s">
        <v>134</v>
      </c>
      <c r="AT102" s="175" t="s">
        <v>111</v>
      </c>
      <c r="AU102" s="175" t="s">
        <v>82</v>
      </c>
      <c r="AY102" s="17" t="s">
        <v>110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80</v>
      </c>
      <c r="BK102" s="176">
        <f>ROUND(I102*H102,1)</f>
        <v>0</v>
      </c>
      <c r="BL102" s="17" t="s">
        <v>134</v>
      </c>
      <c r="BM102" s="175" t="s">
        <v>178</v>
      </c>
    </row>
    <row r="103" spans="1:47" s="2" customFormat="1" ht="11.25">
      <c r="A103" s="34"/>
      <c r="B103" s="35"/>
      <c r="C103" s="36"/>
      <c r="D103" s="177" t="s">
        <v>118</v>
      </c>
      <c r="E103" s="36"/>
      <c r="F103" s="178" t="s">
        <v>179</v>
      </c>
      <c r="G103" s="36"/>
      <c r="H103" s="36"/>
      <c r="I103" s="179"/>
      <c r="J103" s="36"/>
      <c r="K103" s="36"/>
      <c r="L103" s="39"/>
      <c r="M103" s="180"/>
      <c r="N103" s="181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118</v>
      </c>
      <c r="AU103" s="17" t="s">
        <v>82</v>
      </c>
    </row>
    <row r="104" spans="1:65" s="2" customFormat="1" ht="24.2" customHeight="1">
      <c r="A104" s="34"/>
      <c r="B104" s="35"/>
      <c r="C104" s="165" t="s">
        <v>180</v>
      </c>
      <c r="D104" s="165" t="s">
        <v>111</v>
      </c>
      <c r="E104" s="166" t="s">
        <v>181</v>
      </c>
      <c r="F104" s="167" t="s">
        <v>182</v>
      </c>
      <c r="G104" s="168" t="s">
        <v>157</v>
      </c>
      <c r="H104" s="169">
        <v>6385</v>
      </c>
      <c r="I104" s="170"/>
      <c r="J104" s="169">
        <f>ROUND(I104*H104,1)</f>
        <v>0</v>
      </c>
      <c r="K104" s="167" t="s">
        <v>115</v>
      </c>
      <c r="L104" s="39"/>
      <c r="M104" s="171" t="s">
        <v>19</v>
      </c>
      <c r="N104" s="172" t="s">
        <v>43</v>
      </c>
      <c r="O104" s="6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5" t="s">
        <v>134</v>
      </c>
      <c r="AT104" s="175" t="s">
        <v>111</v>
      </c>
      <c r="AU104" s="175" t="s">
        <v>82</v>
      </c>
      <c r="AY104" s="17" t="s">
        <v>110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80</v>
      </c>
      <c r="BK104" s="176">
        <f>ROUND(I104*H104,1)</f>
        <v>0</v>
      </c>
      <c r="BL104" s="17" t="s">
        <v>134</v>
      </c>
      <c r="BM104" s="175" t="s">
        <v>183</v>
      </c>
    </row>
    <row r="105" spans="1:47" s="2" customFormat="1" ht="11.25">
      <c r="A105" s="34"/>
      <c r="B105" s="35"/>
      <c r="C105" s="36"/>
      <c r="D105" s="177" t="s">
        <v>118</v>
      </c>
      <c r="E105" s="36"/>
      <c r="F105" s="178" t="s">
        <v>184</v>
      </c>
      <c r="G105" s="36"/>
      <c r="H105" s="36"/>
      <c r="I105" s="179"/>
      <c r="J105" s="36"/>
      <c r="K105" s="36"/>
      <c r="L105" s="39"/>
      <c r="M105" s="180"/>
      <c r="N105" s="181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118</v>
      </c>
      <c r="AU105" s="17" t="s">
        <v>82</v>
      </c>
    </row>
    <row r="106" spans="1:65" s="2" customFormat="1" ht="44.25" customHeight="1">
      <c r="A106" s="34"/>
      <c r="B106" s="35"/>
      <c r="C106" s="165" t="s">
        <v>185</v>
      </c>
      <c r="D106" s="165" t="s">
        <v>111</v>
      </c>
      <c r="E106" s="166" t="s">
        <v>186</v>
      </c>
      <c r="F106" s="167" t="s">
        <v>187</v>
      </c>
      <c r="G106" s="168" t="s">
        <v>157</v>
      </c>
      <c r="H106" s="169">
        <v>6325</v>
      </c>
      <c r="I106" s="170"/>
      <c r="J106" s="169">
        <f>ROUND(I106*H106,1)</f>
        <v>0</v>
      </c>
      <c r="K106" s="167" t="s">
        <v>115</v>
      </c>
      <c r="L106" s="39"/>
      <c r="M106" s="171" t="s">
        <v>19</v>
      </c>
      <c r="N106" s="172" t="s">
        <v>43</v>
      </c>
      <c r="O106" s="64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5" t="s">
        <v>134</v>
      </c>
      <c r="AT106" s="175" t="s">
        <v>111</v>
      </c>
      <c r="AU106" s="175" t="s">
        <v>82</v>
      </c>
      <c r="AY106" s="17" t="s">
        <v>110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80</v>
      </c>
      <c r="BK106" s="176">
        <f>ROUND(I106*H106,1)</f>
        <v>0</v>
      </c>
      <c r="BL106" s="17" t="s">
        <v>134</v>
      </c>
      <c r="BM106" s="175" t="s">
        <v>188</v>
      </c>
    </row>
    <row r="107" spans="1:47" s="2" customFormat="1" ht="11.25">
      <c r="A107" s="34"/>
      <c r="B107" s="35"/>
      <c r="C107" s="36"/>
      <c r="D107" s="177" t="s">
        <v>118</v>
      </c>
      <c r="E107" s="36"/>
      <c r="F107" s="178" t="s">
        <v>189</v>
      </c>
      <c r="G107" s="36"/>
      <c r="H107" s="36"/>
      <c r="I107" s="179"/>
      <c r="J107" s="36"/>
      <c r="K107" s="36"/>
      <c r="L107" s="39"/>
      <c r="M107" s="180"/>
      <c r="N107" s="18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118</v>
      </c>
      <c r="AU107" s="17" t="s">
        <v>82</v>
      </c>
    </row>
    <row r="108" spans="1:65" s="2" customFormat="1" ht="37.9" customHeight="1">
      <c r="A108" s="34"/>
      <c r="B108" s="35"/>
      <c r="C108" s="165" t="s">
        <v>190</v>
      </c>
      <c r="D108" s="165" t="s">
        <v>111</v>
      </c>
      <c r="E108" s="166" t="s">
        <v>191</v>
      </c>
      <c r="F108" s="167" t="s">
        <v>192</v>
      </c>
      <c r="G108" s="168" t="s">
        <v>157</v>
      </c>
      <c r="H108" s="169">
        <v>450</v>
      </c>
      <c r="I108" s="170"/>
      <c r="J108" s="169">
        <f>ROUND(I108*H108,1)</f>
        <v>0</v>
      </c>
      <c r="K108" s="167" t="s">
        <v>115</v>
      </c>
      <c r="L108" s="39"/>
      <c r="M108" s="171" t="s">
        <v>19</v>
      </c>
      <c r="N108" s="172" t="s">
        <v>43</v>
      </c>
      <c r="O108" s="64"/>
      <c r="P108" s="173">
        <f>O108*H108</f>
        <v>0</v>
      </c>
      <c r="Q108" s="173">
        <v>0.23</v>
      </c>
      <c r="R108" s="173">
        <f>Q108*H108</f>
        <v>103.5</v>
      </c>
      <c r="S108" s="173">
        <v>0</v>
      </c>
      <c r="T108" s="17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5" t="s">
        <v>134</v>
      </c>
      <c r="AT108" s="175" t="s">
        <v>111</v>
      </c>
      <c r="AU108" s="175" t="s">
        <v>82</v>
      </c>
      <c r="AY108" s="17" t="s">
        <v>110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80</v>
      </c>
      <c r="BK108" s="176">
        <f>ROUND(I108*H108,1)</f>
        <v>0</v>
      </c>
      <c r="BL108" s="17" t="s">
        <v>134</v>
      </c>
      <c r="BM108" s="175" t="s">
        <v>193</v>
      </c>
    </row>
    <row r="109" spans="1:47" s="2" customFormat="1" ht="11.25">
      <c r="A109" s="34"/>
      <c r="B109" s="35"/>
      <c r="C109" s="36"/>
      <c r="D109" s="177" t="s">
        <v>118</v>
      </c>
      <c r="E109" s="36"/>
      <c r="F109" s="178" t="s">
        <v>194</v>
      </c>
      <c r="G109" s="36"/>
      <c r="H109" s="36"/>
      <c r="I109" s="179"/>
      <c r="J109" s="36"/>
      <c r="K109" s="36"/>
      <c r="L109" s="39"/>
      <c r="M109" s="180"/>
      <c r="N109" s="181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118</v>
      </c>
      <c r="AU109" s="17" t="s">
        <v>82</v>
      </c>
    </row>
    <row r="110" spans="2:63" s="11" customFormat="1" ht="22.9" customHeight="1">
      <c r="B110" s="151"/>
      <c r="C110" s="152"/>
      <c r="D110" s="153" t="s">
        <v>71</v>
      </c>
      <c r="E110" s="195" t="s">
        <v>190</v>
      </c>
      <c r="F110" s="195" t="s">
        <v>195</v>
      </c>
      <c r="G110" s="152"/>
      <c r="H110" s="152"/>
      <c r="I110" s="155"/>
      <c r="J110" s="196">
        <f>BK110</f>
        <v>0</v>
      </c>
      <c r="K110" s="152"/>
      <c r="L110" s="157"/>
      <c r="M110" s="158"/>
      <c r="N110" s="159"/>
      <c r="O110" s="159"/>
      <c r="P110" s="160">
        <f>SUM(P111:P116)</f>
        <v>0</v>
      </c>
      <c r="Q110" s="159"/>
      <c r="R110" s="160">
        <f>SUM(R111:R116)</f>
        <v>6.42966</v>
      </c>
      <c r="S110" s="159"/>
      <c r="T110" s="161">
        <f>SUM(T111:T116)</f>
        <v>5.3</v>
      </c>
      <c r="AR110" s="162" t="s">
        <v>80</v>
      </c>
      <c r="AT110" s="163" t="s">
        <v>71</v>
      </c>
      <c r="AU110" s="163" t="s">
        <v>80</v>
      </c>
      <c r="AY110" s="162" t="s">
        <v>110</v>
      </c>
      <c r="BK110" s="164">
        <f>SUM(BK111:BK116)</f>
        <v>0</v>
      </c>
    </row>
    <row r="111" spans="1:65" s="2" customFormat="1" ht="37.9" customHeight="1">
      <c r="A111" s="34"/>
      <c r="B111" s="35"/>
      <c r="C111" s="165" t="s">
        <v>196</v>
      </c>
      <c r="D111" s="165" t="s">
        <v>111</v>
      </c>
      <c r="E111" s="166" t="s">
        <v>197</v>
      </c>
      <c r="F111" s="167" t="s">
        <v>198</v>
      </c>
      <c r="G111" s="168" t="s">
        <v>114</v>
      </c>
      <c r="H111" s="169">
        <v>10</v>
      </c>
      <c r="I111" s="170"/>
      <c r="J111" s="169">
        <f>ROUND(I111*H111,1)</f>
        <v>0</v>
      </c>
      <c r="K111" s="167" t="s">
        <v>115</v>
      </c>
      <c r="L111" s="39"/>
      <c r="M111" s="171" t="s">
        <v>19</v>
      </c>
      <c r="N111" s="172" t="s">
        <v>43</v>
      </c>
      <c r="O111" s="64"/>
      <c r="P111" s="173">
        <f>O111*H111</f>
        <v>0</v>
      </c>
      <c r="Q111" s="173">
        <v>0.52254</v>
      </c>
      <c r="R111" s="173">
        <f>Q111*H111</f>
        <v>5.2254000000000005</v>
      </c>
      <c r="S111" s="173">
        <v>0.5</v>
      </c>
      <c r="T111" s="174">
        <f>S111*H111</f>
        <v>5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5" t="s">
        <v>134</v>
      </c>
      <c r="AT111" s="175" t="s">
        <v>111</v>
      </c>
      <c r="AU111" s="175" t="s">
        <v>82</v>
      </c>
      <c r="AY111" s="17" t="s">
        <v>110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80</v>
      </c>
      <c r="BK111" s="176">
        <f>ROUND(I111*H111,1)</f>
        <v>0</v>
      </c>
      <c r="BL111" s="17" t="s">
        <v>134</v>
      </c>
      <c r="BM111" s="175" t="s">
        <v>199</v>
      </c>
    </row>
    <row r="112" spans="1:47" s="2" customFormat="1" ht="11.25">
      <c r="A112" s="34"/>
      <c r="B112" s="35"/>
      <c r="C112" s="36"/>
      <c r="D112" s="177" t="s">
        <v>118</v>
      </c>
      <c r="E112" s="36"/>
      <c r="F112" s="178" t="s">
        <v>200</v>
      </c>
      <c r="G112" s="36"/>
      <c r="H112" s="36"/>
      <c r="I112" s="179"/>
      <c r="J112" s="36"/>
      <c r="K112" s="36"/>
      <c r="L112" s="39"/>
      <c r="M112" s="180"/>
      <c r="N112" s="181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82</v>
      </c>
    </row>
    <row r="113" spans="1:65" s="2" customFormat="1" ht="24.2" customHeight="1">
      <c r="A113" s="34"/>
      <c r="B113" s="35"/>
      <c r="C113" s="218" t="s">
        <v>201</v>
      </c>
      <c r="D113" s="218" t="s">
        <v>202</v>
      </c>
      <c r="E113" s="219" t="s">
        <v>203</v>
      </c>
      <c r="F113" s="220" t="s">
        <v>204</v>
      </c>
      <c r="G113" s="221" t="s">
        <v>114</v>
      </c>
      <c r="H113" s="222">
        <v>10</v>
      </c>
      <c r="I113" s="223"/>
      <c r="J113" s="222">
        <f>ROUND(I113*H113,1)</f>
        <v>0</v>
      </c>
      <c r="K113" s="220" t="s">
        <v>115</v>
      </c>
      <c r="L113" s="224"/>
      <c r="M113" s="225" t="s">
        <v>19</v>
      </c>
      <c r="N113" s="226" t="s">
        <v>43</v>
      </c>
      <c r="O113" s="64"/>
      <c r="P113" s="173">
        <f>O113*H113</f>
        <v>0</v>
      </c>
      <c r="Q113" s="173">
        <v>0.0563</v>
      </c>
      <c r="R113" s="173">
        <f>Q113*H113</f>
        <v>0.5630000000000001</v>
      </c>
      <c r="S113" s="173">
        <v>0</v>
      </c>
      <c r="T113" s="174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5" t="s">
        <v>190</v>
      </c>
      <c r="AT113" s="175" t="s">
        <v>202</v>
      </c>
      <c r="AU113" s="175" t="s">
        <v>82</v>
      </c>
      <c r="AY113" s="17" t="s">
        <v>110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80</v>
      </c>
      <c r="BK113" s="176">
        <f>ROUND(I113*H113,1)</f>
        <v>0</v>
      </c>
      <c r="BL113" s="17" t="s">
        <v>134</v>
      </c>
      <c r="BM113" s="175" t="s">
        <v>205</v>
      </c>
    </row>
    <row r="114" spans="1:65" s="2" customFormat="1" ht="37.9" customHeight="1">
      <c r="A114" s="34"/>
      <c r="B114" s="35"/>
      <c r="C114" s="165" t="s">
        <v>206</v>
      </c>
      <c r="D114" s="165" t="s">
        <v>111</v>
      </c>
      <c r="E114" s="166" t="s">
        <v>207</v>
      </c>
      <c r="F114" s="167" t="s">
        <v>208</v>
      </c>
      <c r="G114" s="168" t="s">
        <v>114</v>
      </c>
      <c r="H114" s="169">
        <v>1</v>
      </c>
      <c r="I114" s="170"/>
      <c r="J114" s="169">
        <f>ROUND(I114*H114,1)</f>
        <v>0</v>
      </c>
      <c r="K114" s="167" t="s">
        <v>115</v>
      </c>
      <c r="L114" s="39"/>
      <c r="M114" s="171" t="s">
        <v>19</v>
      </c>
      <c r="N114" s="172" t="s">
        <v>43</v>
      </c>
      <c r="O114" s="64"/>
      <c r="P114" s="173">
        <f>O114*H114</f>
        <v>0</v>
      </c>
      <c r="Q114" s="173">
        <v>0.53326</v>
      </c>
      <c r="R114" s="173">
        <f>Q114*H114</f>
        <v>0.53326</v>
      </c>
      <c r="S114" s="173">
        <v>0.3</v>
      </c>
      <c r="T114" s="174">
        <f>S114*H114</f>
        <v>0.3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5" t="s">
        <v>134</v>
      </c>
      <c r="AT114" s="175" t="s">
        <v>111</v>
      </c>
      <c r="AU114" s="175" t="s">
        <v>82</v>
      </c>
      <c r="AY114" s="17" t="s">
        <v>110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80</v>
      </c>
      <c r="BK114" s="176">
        <f>ROUND(I114*H114,1)</f>
        <v>0</v>
      </c>
      <c r="BL114" s="17" t="s">
        <v>134</v>
      </c>
      <c r="BM114" s="175" t="s">
        <v>209</v>
      </c>
    </row>
    <row r="115" spans="1:47" s="2" customFormat="1" ht="11.25">
      <c r="A115" s="34"/>
      <c r="B115" s="35"/>
      <c r="C115" s="36"/>
      <c r="D115" s="177" t="s">
        <v>118</v>
      </c>
      <c r="E115" s="36"/>
      <c r="F115" s="178" t="s">
        <v>210</v>
      </c>
      <c r="G115" s="36"/>
      <c r="H115" s="36"/>
      <c r="I115" s="179"/>
      <c r="J115" s="36"/>
      <c r="K115" s="36"/>
      <c r="L115" s="39"/>
      <c r="M115" s="180"/>
      <c r="N115" s="181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118</v>
      </c>
      <c r="AU115" s="17" t="s">
        <v>82</v>
      </c>
    </row>
    <row r="116" spans="1:65" s="2" customFormat="1" ht="24.2" customHeight="1">
      <c r="A116" s="34"/>
      <c r="B116" s="35"/>
      <c r="C116" s="218" t="s">
        <v>211</v>
      </c>
      <c r="D116" s="218" t="s">
        <v>202</v>
      </c>
      <c r="E116" s="219" t="s">
        <v>212</v>
      </c>
      <c r="F116" s="220" t="s">
        <v>213</v>
      </c>
      <c r="G116" s="221" t="s">
        <v>114</v>
      </c>
      <c r="H116" s="222">
        <v>1</v>
      </c>
      <c r="I116" s="223"/>
      <c r="J116" s="222">
        <f>ROUND(I116*H116,1)</f>
        <v>0</v>
      </c>
      <c r="K116" s="220" t="s">
        <v>115</v>
      </c>
      <c r="L116" s="224"/>
      <c r="M116" s="225" t="s">
        <v>19</v>
      </c>
      <c r="N116" s="226" t="s">
        <v>43</v>
      </c>
      <c r="O116" s="64"/>
      <c r="P116" s="173">
        <f>O116*H116</f>
        <v>0</v>
      </c>
      <c r="Q116" s="173">
        <v>0.108</v>
      </c>
      <c r="R116" s="173">
        <f>Q116*H116</f>
        <v>0.108</v>
      </c>
      <c r="S116" s="173">
        <v>0</v>
      </c>
      <c r="T116" s="174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5" t="s">
        <v>190</v>
      </c>
      <c r="AT116" s="175" t="s">
        <v>202</v>
      </c>
      <c r="AU116" s="175" t="s">
        <v>82</v>
      </c>
      <c r="AY116" s="17" t="s">
        <v>110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7" t="s">
        <v>80</v>
      </c>
      <c r="BK116" s="176">
        <f>ROUND(I116*H116,1)</f>
        <v>0</v>
      </c>
      <c r="BL116" s="17" t="s">
        <v>134</v>
      </c>
      <c r="BM116" s="175" t="s">
        <v>214</v>
      </c>
    </row>
    <row r="117" spans="2:63" s="11" customFormat="1" ht="22.9" customHeight="1">
      <c r="B117" s="151"/>
      <c r="C117" s="152"/>
      <c r="D117" s="153" t="s">
        <v>71</v>
      </c>
      <c r="E117" s="195" t="s">
        <v>196</v>
      </c>
      <c r="F117" s="195" t="s">
        <v>215</v>
      </c>
      <c r="G117" s="152"/>
      <c r="H117" s="152"/>
      <c r="I117" s="155"/>
      <c r="J117" s="196">
        <f>BK117</f>
        <v>0</v>
      </c>
      <c r="K117" s="152"/>
      <c r="L117" s="157"/>
      <c r="M117" s="158"/>
      <c r="N117" s="159"/>
      <c r="O117" s="159"/>
      <c r="P117" s="160">
        <f>SUM(P118:P165)</f>
        <v>0</v>
      </c>
      <c r="Q117" s="159"/>
      <c r="R117" s="160">
        <f>SUM(R118:R165)</f>
        <v>14.250782500000001</v>
      </c>
      <c r="S117" s="159"/>
      <c r="T117" s="161">
        <f>SUM(T118:T165)</f>
        <v>0</v>
      </c>
      <c r="AR117" s="162" t="s">
        <v>80</v>
      </c>
      <c r="AT117" s="163" t="s">
        <v>71</v>
      </c>
      <c r="AU117" s="163" t="s">
        <v>80</v>
      </c>
      <c r="AY117" s="162" t="s">
        <v>110</v>
      </c>
      <c r="BK117" s="164">
        <f>SUM(BK118:BK165)</f>
        <v>0</v>
      </c>
    </row>
    <row r="118" spans="1:65" s="2" customFormat="1" ht="33" customHeight="1">
      <c r="A118" s="34"/>
      <c r="B118" s="35"/>
      <c r="C118" s="165" t="s">
        <v>216</v>
      </c>
      <c r="D118" s="165" t="s">
        <v>111</v>
      </c>
      <c r="E118" s="166" t="s">
        <v>217</v>
      </c>
      <c r="F118" s="167" t="s">
        <v>218</v>
      </c>
      <c r="G118" s="168" t="s">
        <v>219</v>
      </c>
      <c r="H118" s="169">
        <v>468</v>
      </c>
      <c r="I118" s="170"/>
      <c r="J118" s="169">
        <f>ROUND(I118*H118,1)</f>
        <v>0</v>
      </c>
      <c r="K118" s="167" t="s">
        <v>115</v>
      </c>
      <c r="L118" s="39"/>
      <c r="M118" s="171" t="s">
        <v>19</v>
      </c>
      <c r="N118" s="172" t="s">
        <v>43</v>
      </c>
      <c r="O118" s="64"/>
      <c r="P118" s="173">
        <f>O118*H118</f>
        <v>0</v>
      </c>
      <c r="Q118" s="173">
        <v>0.00033</v>
      </c>
      <c r="R118" s="173">
        <f>Q118*H118</f>
        <v>0.15444</v>
      </c>
      <c r="S118" s="173">
        <v>0</v>
      </c>
      <c r="T118" s="174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5" t="s">
        <v>134</v>
      </c>
      <c r="AT118" s="175" t="s">
        <v>111</v>
      </c>
      <c r="AU118" s="175" t="s">
        <v>82</v>
      </c>
      <c r="AY118" s="17" t="s">
        <v>110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80</v>
      </c>
      <c r="BK118" s="176">
        <f>ROUND(I118*H118,1)</f>
        <v>0</v>
      </c>
      <c r="BL118" s="17" t="s">
        <v>134</v>
      </c>
      <c r="BM118" s="175" t="s">
        <v>220</v>
      </c>
    </row>
    <row r="119" spans="1:47" s="2" customFormat="1" ht="11.25">
      <c r="A119" s="34"/>
      <c r="B119" s="35"/>
      <c r="C119" s="36"/>
      <c r="D119" s="177" t="s">
        <v>118</v>
      </c>
      <c r="E119" s="36"/>
      <c r="F119" s="178" t="s">
        <v>221</v>
      </c>
      <c r="G119" s="36"/>
      <c r="H119" s="36"/>
      <c r="I119" s="179"/>
      <c r="J119" s="36"/>
      <c r="K119" s="36"/>
      <c r="L119" s="39"/>
      <c r="M119" s="180"/>
      <c r="N119" s="181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118</v>
      </c>
      <c r="AU119" s="17" t="s">
        <v>82</v>
      </c>
    </row>
    <row r="120" spans="2:51" s="13" customFormat="1" ht="11.25">
      <c r="B120" s="197"/>
      <c r="C120" s="198"/>
      <c r="D120" s="182" t="s">
        <v>164</v>
      </c>
      <c r="E120" s="199" t="s">
        <v>19</v>
      </c>
      <c r="F120" s="200" t="s">
        <v>222</v>
      </c>
      <c r="G120" s="198"/>
      <c r="H120" s="199" t="s">
        <v>19</v>
      </c>
      <c r="I120" s="201"/>
      <c r="J120" s="198"/>
      <c r="K120" s="198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164</v>
      </c>
      <c r="AU120" s="206" t="s">
        <v>82</v>
      </c>
      <c r="AV120" s="13" t="s">
        <v>80</v>
      </c>
      <c r="AW120" s="13" t="s">
        <v>33</v>
      </c>
      <c r="AX120" s="13" t="s">
        <v>72</v>
      </c>
      <c r="AY120" s="206" t="s">
        <v>110</v>
      </c>
    </row>
    <row r="121" spans="2:51" s="14" customFormat="1" ht="11.25">
      <c r="B121" s="207"/>
      <c r="C121" s="208"/>
      <c r="D121" s="182" t="s">
        <v>164</v>
      </c>
      <c r="E121" s="209" t="s">
        <v>19</v>
      </c>
      <c r="F121" s="210" t="s">
        <v>223</v>
      </c>
      <c r="G121" s="208"/>
      <c r="H121" s="211">
        <v>468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164</v>
      </c>
      <c r="AU121" s="217" t="s">
        <v>82</v>
      </c>
      <c r="AV121" s="14" t="s">
        <v>82</v>
      </c>
      <c r="AW121" s="14" t="s">
        <v>33</v>
      </c>
      <c r="AX121" s="14" t="s">
        <v>72</v>
      </c>
      <c r="AY121" s="217" t="s">
        <v>110</v>
      </c>
    </row>
    <row r="122" spans="1:65" s="2" customFormat="1" ht="33" customHeight="1">
      <c r="A122" s="34"/>
      <c r="B122" s="35"/>
      <c r="C122" s="165" t="s">
        <v>224</v>
      </c>
      <c r="D122" s="165" t="s">
        <v>111</v>
      </c>
      <c r="E122" s="166" t="s">
        <v>225</v>
      </c>
      <c r="F122" s="167" t="s">
        <v>226</v>
      </c>
      <c r="G122" s="168" t="s">
        <v>219</v>
      </c>
      <c r="H122" s="169">
        <v>1115</v>
      </c>
      <c r="I122" s="170"/>
      <c r="J122" s="169">
        <f>ROUND(I122*H122,1)</f>
        <v>0</v>
      </c>
      <c r="K122" s="167" t="s">
        <v>115</v>
      </c>
      <c r="L122" s="39"/>
      <c r="M122" s="171" t="s">
        <v>19</v>
      </c>
      <c r="N122" s="172" t="s">
        <v>43</v>
      </c>
      <c r="O122" s="64"/>
      <c r="P122" s="173">
        <f>O122*H122</f>
        <v>0</v>
      </c>
      <c r="Q122" s="173">
        <v>0.00065</v>
      </c>
      <c r="R122" s="173">
        <f>Q122*H122</f>
        <v>0.72475</v>
      </c>
      <c r="S122" s="173">
        <v>0</v>
      </c>
      <c r="T122" s="174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5" t="s">
        <v>134</v>
      </c>
      <c r="AT122" s="175" t="s">
        <v>111</v>
      </c>
      <c r="AU122" s="175" t="s">
        <v>82</v>
      </c>
      <c r="AY122" s="17" t="s">
        <v>110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80</v>
      </c>
      <c r="BK122" s="176">
        <f>ROUND(I122*H122,1)</f>
        <v>0</v>
      </c>
      <c r="BL122" s="17" t="s">
        <v>134</v>
      </c>
      <c r="BM122" s="175" t="s">
        <v>227</v>
      </c>
    </row>
    <row r="123" spans="1:47" s="2" customFormat="1" ht="11.25">
      <c r="A123" s="34"/>
      <c r="B123" s="35"/>
      <c r="C123" s="36"/>
      <c r="D123" s="177" t="s">
        <v>118</v>
      </c>
      <c r="E123" s="36"/>
      <c r="F123" s="178" t="s">
        <v>228</v>
      </c>
      <c r="G123" s="36"/>
      <c r="H123" s="36"/>
      <c r="I123" s="179"/>
      <c r="J123" s="36"/>
      <c r="K123" s="36"/>
      <c r="L123" s="39"/>
      <c r="M123" s="180"/>
      <c r="N123" s="181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118</v>
      </c>
      <c r="AU123" s="17" t="s">
        <v>82</v>
      </c>
    </row>
    <row r="124" spans="2:51" s="13" customFormat="1" ht="11.25">
      <c r="B124" s="197"/>
      <c r="C124" s="198"/>
      <c r="D124" s="182" t="s">
        <v>164</v>
      </c>
      <c r="E124" s="199" t="s">
        <v>19</v>
      </c>
      <c r="F124" s="200" t="s">
        <v>229</v>
      </c>
      <c r="G124" s="198"/>
      <c r="H124" s="199" t="s">
        <v>19</v>
      </c>
      <c r="I124" s="201"/>
      <c r="J124" s="198"/>
      <c r="K124" s="198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164</v>
      </c>
      <c r="AU124" s="206" t="s">
        <v>82</v>
      </c>
      <c r="AV124" s="13" t="s">
        <v>80</v>
      </c>
      <c r="AW124" s="13" t="s">
        <v>33</v>
      </c>
      <c r="AX124" s="13" t="s">
        <v>72</v>
      </c>
      <c r="AY124" s="206" t="s">
        <v>110</v>
      </c>
    </row>
    <row r="125" spans="2:51" s="14" customFormat="1" ht="11.25">
      <c r="B125" s="207"/>
      <c r="C125" s="208"/>
      <c r="D125" s="182" t="s">
        <v>164</v>
      </c>
      <c r="E125" s="209" t="s">
        <v>19</v>
      </c>
      <c r="F125" s="210" t="s">
        <v>230</v>
      </c>
      <c r="G125" s="208"/>
      <c r="H125" s="211">
        <v>1115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164</v>
      </c>
      <c r="AU125" s="217" t="s">
        <v>82</v>
      </c>
      <c r="AV125" s="14" t="s">
        <v>82</v>
      </c>
      <c r="AW125" s="14" t="s">
        <v>33</v>
      </c>
      <c r="AX125" s="14" t="s">
        <v>72</v>
      </c>
      <c r="AY125" s="217" t="s">
        <v>110</v>
      </c>
    </row>
    <row r="126" spans="1:65" s="2" customFormat="1" ht="33" customHeight="1">
      <c r="A126" s="34"/>
      <c r="B126" s="35"/>
      <c r="C126" s="165" t="s">
        <v>8</v>
      </c>
      <c r="D126" s="165" t="s">
        <v>111</v>
      </c>
      <c r="E126" s="166" t="s">
        <v>231</v>
      </c>
      <c r="F126" s="167" t="s">
        <v>232</v>
      </c>
      <c r="G126" s="168" t="s">
        <v>219</v>
      </c>
      <c r="H126" s="169">
        <v>495</v>
      </c>
      <c r="I126" s="170"/>
      <c r="J126" s="169">
        <f>ROUND(I126*H126,1)</f>
        <v>0</v>
      </c>
      <c r="K126" s="167" t="s">
        <v>115</v>
      </c>
      <c r="L126" s="39"/>
      <c r="M126" s="171" t="s">
        <v>19</v>
      </c>
      <c r="N126" s="172" t="s">
        <v>43</v>
      </c>
      <c r="O126" s="64"/>
      <c r="P126" s="173">
        <f>O126*H126</f>
        <v>0</v>
      </c>
      <c r="Q126" s="173">
        <v>0.00011</v>
      </c>
      <c r="R126" s="173">
        <f>Q126*H126</f>
        <v>0.054450000000000005</v>
      </c>
      <c r="S126" s="173">
        <v>0</v>
      </c>
      <c r="T126" s="17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134</v>
      </c>
      <c r="AT126" s="175" t="s">
        <v>111</v>
      </c>
      <c r="AU126" s="175" t="s">
        <v>82</v>
      </c>
      <c r="AY126" s="17" t="s">
        <v>110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80</v>
      </c>
      <c r="BK126" s="176">
        <f>ROUND(I126*H126,1)</f>
        <v>0</v>
      </c>
      <c r="BL126" s="17" t="s">
        <v>134</v>
      </c>
      <c r="BM126" s="175" t="s">
        <v>233</v>
      </c>
    </row>
    <row r="127" spans="1:47" s="2" customFormat="1" ht="11.25">
      <c r="A127" s="34"/>
      <c r="B127" s="35"/>
      <c r="C127" s="36"/>
      <c r="D127" s="177" t="s">
        <v>118</v>
      </c>
      <c r="E127" s="36"/>
      <c r="F127" s="178" t="s">
        <v>234</v>
      </c>
      <c r="G127" s="36"/>
      <c r="H127" s="36"/>
      <c r="I127" s="179"/>
      <c r="J127" s="36"/>
      <c r="K127" s="36"/>
      <c r="L127" s="39"/>
      <c r="M127" s="180"/>
      <c r="N127" s="181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118</v>
      </c>
      <c r="AU127" s="17" t="s">
        <v>82</v>
      </c>
    </row>
    <row r="128" spans="2:51" s="13" customFormat="1" ht="11.25">
      <c r="B128" s="197"/>
      <c r="C128" s="198"/>
      <c r="D128" s="182" t="s">
        <v>164</v>
      </c>
      <c r="E128" s="199" t="s">
        <v>19</v>
      </c>
      <c r="F128" s="200" t="s">
        <v>235</v>
      </c>
      <c r="G128" s="198"/>
      <c r="H128" s="199" t="s">
        <v>19</v>
      </c>
      <c r="I128" s="201"/>
      <c r="J128" s="198"/>
      <c r="K128" s="198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164</v>
      </c>
      <c r="AU128" s="206" t="s">
        <v>82</v>
      </c>
      <c r="AV128" s="13" t="s">
        <v>80</v>
      </c>
      <c r="AW128" s="13" t="s">
        <v>33</v>
      </c>
      <c r="AX128" s="13" t="s">
        <v>72</v>
      </c>
      <c r="AY128" s="206" t="s">
        <v>110</v>
      </c>
    </row>
    <row r="129" spans="2:51" s="14" customFormat="1" ht="11.25">
      <c r="B129" s="207"/>
      <c r="C129" s="208"/>
      <c r="D129" s="182" t="s">
        <v>164</v>
      </c>
      <c r="E129" s="209" t="s">
        <v>19</v>
      </c>
      <c r="F129" s="210" t="s">
        <v>236</v>
      </c>
      <c r="G129" s="208"/>
      <c r="H129" s="211">
        <v>495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164</v>
      </c>
      <c r="AU129" s="217" t="s">
        <v>82</v>
      </c>
      <c r="AV129" s="14" t="s">
        <v>82</v>
      </c>
      <c r="AW129" s="14" t="s">
        <v>33</v>
      </c>
      <c r="AX129" s="14" t="s">
        <v>72</v>
      </c>
      <c r="AY129" s="217" t="s">
        <v>110</v>
      </c>
    </row>
    <row r="130" spans="1:65" s="2" customFormat="1" ht="33" customHeight="1">
      <c r="A130" s="34"/>
      <c r="B130" s="35"/>
      <c r="C130" s="165" t="s">
        <v>237</v>
      </c>
      <c r="D130" s="165" t="s">
        <v>111</v>
      </c>
      <c r="E130" s="166" t="s">
        <v>238</v>
      </c>
      <c r="F130" s="167" t="s">
        <v>239</v>
      </c>
      <c r="G130" s="168" t="s">
        <v>219</v>
      </c>
      <c r="H130" s="169">
        <v>70</v>
      </c>
      <c r="I130" s="170"/>
      <c r="J130" s="169">
        <f>ROUND(I130*H130,1)</f>
        <v>0</v>
      </c>
      <c r="K130" s="167" t="s">
        <v>115</v>
      </c>
      <c r="L130" s="39"/>
      <c r="M130" s="171" t="s">
        <v>19</v>
      </c>
      <c r="N130" s="172" t="s">
        <v>43</v>
      </c>
      <c r="O130" s="64"/>
      <c r="P130" s="173">
        <f>O130*H130</f>
        <v>0</v>
      </c>
      <c r="Q130" s="173">
        <v>0.00038</v>
      </c>
      <c r="R130" s="173">
        <f>Q130*H130</f>
        <v>0.026600000000000002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134</v>
      </c>
      <c r="AT130" s="175" t="s">
        <v>111</v>
      </c>
      <c r="AU130" s="175" t="s">
        <v>82</v>
      </c>
      <c r="AY130" s="17" t="s">
        <v>110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80</v>
      </c>
      <c r="BK130" s="176">
        <f>ROUND(I130*H130,1)</f>
        <v>0</v>
      </c>
      <c r="BL130" s="17" t="s">
        <v>134</v>
      </c>
      <c r="BM130" s="175" t="s">
        <v>240</v>
      </c>
    </row>
    <row r="131" spans="1:47" s="2" customFormat="1" ht="11.25">
      <c r="A131" s="34"/>
      <c r="B131" s="35"/>
      <c r="C131" s="36"/>
      <c r="D131" s="177" t="s">
        <v>118</v>
      </c>
      <c r="E131" s="36"/>
      <c r="F131" s="178" t="s">
        <v>241</v>
      </c>
      <c r="G131" s="36"/>
      <c r="H131" s="36"/>
      <c r="I131" s="179"/>
      <c r="J131" s="36"/>
      <c r="K131" s="36"/>
      <c r="L131" s="39"/>
      <c r="M131" s="180"/>
      <c r="N131" s="181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118</v>
      </c>
      <c r="AU131" s="17" t="s">
        <v>82</v>
      </c>
    </row>
    <row r="132" spans="2:51" s="13" customFormat="1" ht="11.25">
      <c r="B132" s="197"/>
      <c r="C132" s="198"/>
      <c r="D132" s="182" t="s">
        <v>164</v>
      </c>
      <c r="E132" s="199" t="s">
        <v>19</v>
      </c>
      <c r="F132" s="200" t="s">
        <v>229</v>
      </c>
      <c r="G132" s="198"/>
      <c r="H132" s="199" t="s">
        <v>19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164</v>
      </c>
      <c r="AU132" s="206" t="s">
        <v>82</v>
      </c>
      <c r="AV132" s="13" t="s">
        <v>80</v>
      </c>
      <c r="AW132" s="13" t="s">
        <v>33</v>
      </c>
      <c r="AX132" s="13" t="s">
        <v>72</v>
      </c>
      <c r="AY132" s="206" t="s">
        <v>110</v>
      </c>
    </row>
    <row r="133" spans="2:51" s="14" customFormat="1" ht="11.25">
      <c r="B133" s="207"/>
      <c r="C133" s="208"/>
      <c r="D133" s="182" t="s">
        <v>164</v>
      </c>
      <c r="E133" s="209" t="s">
        <v>19</v>
      </c>
      <c r="F133" s="210" t="s">
        <v>242</v>
      </c>
      <c r="G133" s="208"/>
      <c r="H133" s="211">
        <v>70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164</v>
      </c>
      <c r="AU133" s="217" t="s">
        <v>82</v>
      </c>
      <c r="AV133" s="14" t="s">
        <v>82</v>
      </c>
      <c r="AW133" s="14" t="s">
        <v>33</v>
      </c>
      <c r="AX133" s="14" t="s">
        <v>72</v>
      </c>
      <c r="AY133" s="217" t="s">
        <v>110</v>
      </c>
    </row>
    <row r="134" spans="1:65" s="2" customFormat="1" ht="37.9" customHeight="1">
      <c r="A134" s="34"/>
      <c r="B134" s="35"/>
      <c r="C134" s="165" t="s">
        <v>243</v>
      </c>
      <c r="D134" s="165" t="s">
        <v>111</v>
      </c>
      <c r="E134" s="166" t="s">
        <v>244</v>
      </c>
      <c r="F134" s="167" t="s">
        <v>245</v>
      </c>
      <c r="G134" s="168" t="s">
        <v>157</v>
      </c>
      <c r="H134" s="169">
        <v>325.25</v>
      </c>
      <c r="I134" s="170"/>
      <c r="J134" s="169">
        <f>ROUND(I134*H134,1)</f>
        <v>0</v>
      </c>
      <c r="K134" s="167" t="s">
        <v>115</v>
      </c>
      <c r="L134" s="39"/>
      <c r="M134" s="171" t="s">
        <v>19</v>
      </c>
      <c r="N134" s="172" t="s">
        <v>43</v>
      </c>
      <c r="O134" s="64"/>
      <c r="P134" s="173">
        <f>O134*H134</f>
        <v>0</v>
      </c>
      <c r="Q134" s="173">
        <v>0.0026</v>
      </c>
      <c r="R134" s="173">
        <f>Q134*H134</f>
        <v>0.84565</v>
      </c>
      <c r="S134" s="173">
        <v>0</v>
      </c>
      <c r="T134" s="17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5" t="s">
        <v>134</v>
      </c>
      <c r="AT134" s="175" t="s">
        <v>111</v>
      </c>
      <c r="AU134" s="175" t="s">
        <v>82</v>
      </c>
      <c r="AY134" s="17" t="s">
        <v>110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7" t="s">
        <v>80</v>
      </c>
      <c r="BK134" s="176">
        <f>ROUND(I134*H134,1)</f>
        <v>0</v>
      </c>
      <c r="BL134" s="17" t="s">
        <v>134</v>
      </c>
      <c r="BM134" s="175" t="s">
        <v>246</v>
      </c>
    </row>
    <row r="135" spans="1:47" s="2" customFormat="1" ht="11.25">
      <c r="A135" s="34"/>
      <c r="B135" s="35"/>
      <c r="C135" s="36"/>
      <c r="D135" s="177" t="s">
        <v>118</v>
      </c>
      <c r="E135" s="36"/>
      <c r="F135" s="178" t="s">
        <v>247</v>
      </c>
      <c r="G135" s="36"/>
      <c r="H135" s="36"/>
      <c r="I135" s="179"/>
      <c r="J135" s="36"/>
      <c r="K135" s="36"/>
      <c r="L135" s="39"/>
      <c r="M135" s="180"/>
      <c r="N135" s="181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118</v>
      </c>
      <c r="AU135" s="17" t="s">
        <v>82</v>
      </c>
    </row>
    <row r="136" spans="2:51" s="13" customFormat="1" ht="11.25">
      <c r="B136" s="197"/>
      <c r="C136" s="198"/>
      <c r="D136" s="182" t="s">
        <v>164</v>
      </c>
      <c r="E136" s="199" t="s">
        <v>19</v>
      </c>
      <c r="F136" s="200" t="s">
        <v>248</v>
      </c>
      <c r="G136" s="198"/>
      <c r="H136" s="199" t="s">
        <v>19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164</v>
      </c>
      <c r="AU136" s="206" t="s">
        <v>82</v>
      </c>
      <c r="AV136" s="13" t="s">
        <v>80</v>
      </c>
      <c r="AW136" s="13" t="s">
        <v>33</v>
      </c>
      <c r="AX136" s="13" t="s">
        <v>72</v>
      </c>
      <c r="AY136" s="206" t="s">
        <v>110</v>
      </c>
    </row>
    <row r="137" spans="2:51" s="14" customFormat="1" ht="11.25">
      <c r="B137" s="207"/>
      <c r="C137" s="208"/>
      <c r="D137" s="182" t="s">
        <v>164</v>
      </c>
      <c r="E137" s="209" t="s">
        <v>19</v>
      </c>
      <c r="F137" s="210" t="s">
        <v>249</v>
      </c>
      <c r="G137" s="208"/>
      <c r="H137" s="211">
        <v>3.25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164</v>
      </c>
      <c r="AU137" s="217" t="s">
        <v>82</v>
      </c>
      <c r="AV137" s="14" t="s">
        <v>82</v>
      </c>
      <c r="AW137" s="14" t="s">
        <v>33</v>
      </c>
      <c r="AX137" s="14" t="s">
        <v>72</v>
      </c>
      <c r="AY137" s="217" t="s">
        <v>110</v>
      </c>
    </row>
    <row r="138" spans="2:51" s="13" customFormat="1" ht="11.25">
      <c r="B138" s="197"/>
      <c r="C138" s="198"/>
      <c r="D138" s="182" t="s">
        <v>164</v>
      </c>
      <c r="E138" s="199" t="s">
        <v>19</v>
      </c>
      <c r="F138" s="200" t="s">
        <v>250</v>
      </c>
      <c r="G138" s="198"/>
      <c r="H138" s="199" t="s">
        <v>19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164</v>
      </c>
      <c r="AU138" s="206" t="s">
        <v>82</v>
      </c>
      <c r="AV138" s="13" t="s">
        <v>80</v>
      </c>
      <c r="AW138" s="13" t="s">
        <v>33</v>
      </c>
      <c r="AX138" s="13" t="s">
        <v>72</v>
      </c>
      <c r="AY138" s="206" t="s">
        <v>110</v>
      </c>
    </row>
    <row r="139" spans="2:51" s="14" customFormat="1" ht="11.25">
      <c r="B139" s="207"/>
      <c r="C139" s="208"/>
      <c r="D139" s="182" t="s">
        <v>164</v>
      </c>
      <c r="E139" s="209" t="s">
        <v>19</v>
      </c>
      <c r="F139" s="210" t="s">
        <v>251</v>
      </c>
      <c r="G139" s="208"/>
      <c r="H139" s="211">
        <v>290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164</v>
      </c>
      <c r="AU139" s="217" t="s">
        <v>82</v>
      </c>
      <c r="AV139" s="14" t="s">
        <v>82</v>
      </c>
      <c r="AW139" s="14" t="s">
        <v>33</v>
      </c>
      <c r="AX139" s="14" t="s">
        <v>72</v>
      </c>
      <c r="AY139" s="217" t="s">
        <v>110</v>
      </c>
    </row>
    <row r="140" spans="2:51" s="13" customFormat="1" ht="11.25">
      <c r="B140" s="197"/>
      <c r="C140" s="198"/>
      <c r="D140" s="182" t="s">
        <v>164</v>
      </c>
      <c r="E140" s="199" t="s">
        <v>19</v>
      </c>
      <c r="F140" s="200" t="s">
        <v>252</v>
      </c>
      <c r="G140" s="198"/>
      <c r="H140" s="199" t="s">
        <v>19</v>
      </c>
      <c r="I140" s="201"/>
      <c r="J140" s="198"/>
      <c r="K140" s="198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164</v>
      </c>
      <c r="AU140" s="206" t="s">
        <v>82</v>
      </c>
      <c r="AV140" s="13" t="s">
        <v>80</v>
      </c>
      <c r="AW140" s="13" t="s">
        <v>33</v>
      </c>
      <c r="AX140" s="13" t="s">
        <v>72</v>
      </c>
      <c r="AY140" s="206" t="s">
        <v>110</v>
      </c>
    </row>
    <row r="141" spans="2:51" s="14" customFormat="1" ht="11.25">
      <c r="B141" s="207"/>
      <c r="C141" s="208"/>
      <c r="D141" s="182" t="s">
        <v>164</v>
      </c>
      <c r="E141" s="209" t="s">
        <v>19</v>
      </c>
      <c r="F141" s="210" t="s">
        <v>253</v>
      </c>
      <c r="G141" s="208"/>
      <c r="H141" s="211">
        <v>11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164</v>
      </c>
      <c r="AU141" s="217" t="s">
        <v>82</v>
      </c>
      <c r="AV141" s="14" t="s">
        <v>82</v>
      </c>
      <c r="AW141" s="14" t="s">
        <v>33</v>
      </c>
      <c r="AX141" s="14" t="s">
        <v>72</v>
      </c>
      <c r="AY141" s="217" t="s">
        <v>110</v>
      </c>
    </row>
    <row r="142" spans="2:51" s="13" customFormat="1" ht="11.25">
      <c r="B142" s="197"/>
      <c r="C142" s="198"/>
      <c r="D142" s="182" t="s">
        <v>164</v>
      </c>
      <c r="E142" s="199" t="s">
        <v>19</v>
      </c>
      <c r="F142" s="200" t="s">
        <v>254</v>
      </c>
      <c r="G142" s="198"/>
      <c r="H142" s="199" t="s">
        <v>19</v>
      </c>
      <c r="I142" s="201"/>
      <c r="J142" s="198"/>
      <c r="K142" s="198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164</v>
      </c>
      <c r="AU142" s="206" t="s">
        <v>82</v>
      </c>
      <c r="AV142" s="13" t="s">
        <v>80</v>
      </c>
      <c r="AW142" s="13" t="s">
        <v>33</v>
      </c>
      <c r="AX142" s="13" t="s">
        <v>72</v>
      </c>
      <c r="AY142" s="206" t="s">
        <v>110</v>
      </c>
    </row>
    <row r="143" spans="2:51" s="14" customFormat="1" ht="11.25">
      <c r="B143" s="207"/>
      <c r="C143" s="208"/>
      <c r="D143" s="182" t="s">
        <v>164</v>
      </c>
      <c r="E143" s="209" t="s">
        <v>19</v>
      </c>
      <c r="F143" s="210" t="s">
        <v>7</v>
      </c>
      <c r="G143" s="208"/>
      <c r="H143" s="211">
        <v>21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164</v>
      </c>
      <c r="AU143" s="217" t="s">
        <v>82</v>
      </c>
      <c r="AV143" s="14" t="s">
        <v>82</v>
      </c>
      <c r="AW143" s="14" t="s">
        <v>33</v>
      </c>
      <c r="AX143" s="14" t="s">
        <v>72</v>
      </c>
      <c r="AY143" s="217" t="s">
        <v>110</v>
      </c>
    </row>
    <row r="144" spans="1:65" s="2" customFormat="1" ht="33" customHeight="1">
      <c r="A144" s="34"/>
      <c r="B144" s="35"/>
      <c r="C144" s="165" t="s">
        <v>255</v>
      </c>
      <c r="D144" s="165" t="s">
        <v>111</v>
      </c>
      <c r="E144" s="166" t="s">
        <v>256</v>
      </c>
      <c r="F144" s="167" t="s">
        <v>257</v>
      </c>
      <c r="G144" s="168" t="s">
        <v>219</v>
      </c>
      <c r="H144" s="169">
        <v>120</v>
      </c>
      <c r="I144" s="170"/>
      <c r="J144" s="169">
        <f>ROUND(I144*H144,1)</f>
        <v>0</v>
      </c>
      <c r="K144" s="167" t="s">
        <v>115</v>
      </c>
      <c r="L144" s="39"/>
      <c r="M144" s="171" t="s">
        <v>19</v>
      </c>
      <c r="N144" s="172" t="s">
        <v>43</v>
      </c>
      <c r="O144" s="64"/>
      <c r="P144" s="173">
        <f>O144*H144</f>
        <v>0</v>
      </c>
      <c r="Q144" s="173">
        <v>0.00033</v>
      </c>
      <c r="R144" s="173">
        <f>Q144*H144</f>
        <v>0.039599999999999996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134</v>
      </c>
      <c r="AT144" s="175" t="s">
        <v>111</v>
      </c>
      <c r="AU144" s="175" t="s">
        <v>82</v>
      </c>
      <c r="AY144" s="17" t="s">
        <v>110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7" t="s">
        <v>80</v>
      </c>
      <c r="BK144" s="176">
        <f>ROUND(I144*H144,1)</f>
        <v>0</v>
      </c>
      <c r="BL144" s="17" t="s">
        <v>134</v>
      </c>
      <c r="BM144" s="175" t="s">
        <v>258</v>
      </c>
    </row>
    <row r="145" spans="1:47" s="2" customFormat="1" ht="11.25">
      <c r="A145" s="34"/>
      <c r="B145" s="35"/>
      <c r="C145" s="36"/>
      <c r="D145" s="177" t="s">
        <v>118</v>
      </c>
      <c r="E145" s="36"/>
      <c r="F145" s="178" t="s">
        <v>259</v>
      </c>
      <c r="G145" s="36"/>
      <c r="H145" s="36"/>
      <c r="I145" s="179"/>
      <c r="J145" s="36"/>
      <c r="K145" s="36"/>
      <c r="L145" s="39"/>
      <c r="M145" s="180"/>
      <c r="N145" s="181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118</v>
      </c>
      <c r="AU145" s="17" t="s">
        <v>82</v>
      </c>
    </row>
    <row r="146" spans="2:51" s="13" customFormat="1" ht="11.25">
      <c r="B146" s="197"/>
      <c r="C146" s="198"/>
      <c r="D146" s="182" t="s">
        <v>164</v>
      </c>
      <c r="E146" s="199" t="s">
        <v>19</v>
      </c>
      <c r="F146" s="200" t="s">
        <v>260</v>
      </c>
      <c r="G146" s="198"/>
      <c r="H146" s="199" t="s">
        <v>19</v>
      </c>
      <c r="I146" s="201"/>
      <c r="J146" s="198"/>
      <c r="K146" s="198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164</v>
      </c>
      <c r="AU146" s="206" t="s">
        <v>82</v>
      </c>
      <c r="AV146" s="13" t="s">
        <v>80</v>
      </c>
      <c r="AW146" s="13" t="s">
        <v>33</v>
      </c>
      <c r="AX146" s="13" t="s">
        <v>72</v>
      </c>
      <c r="AY146" s="206" t="s">
        <v>110</v>
      </c>
    </row>
    <row r="147" spans="2:51" s="14" customFormat="1" ht="11.25">
      <c r="B147" s="207"/>
      <c r="C147" s="208"/>
      <c r="D147" s="182" t="s">
        <v>164</v>
      </c>
      <c r="E147" s="209" t="s">
        <v>19</v>
      </c>
      <c r="F147" s="210" t="s">
        <v>261</v>
      </c>
      <c r="G147" s="208"/>
      <c r="H147" s="211">
        <v>120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164</v>
      </c>
      <c r="AU147" s="217" t="s">
        <v>82</v>
      </c>
      <c r="AV147" s="14" t="s">
        <v>82</v>
      </c>
      <c r="AW147" s="14" t="s">
        <v>33</v>
      </c>
      <c r="AX147" s="14" t="s">
        <v>72</v>
      </c>
      <c r="AY147" s="217" t="s">
        <v>110</v>
      </c>
    </row>
    <row r="148" spans="1:65" s="2" customFormat="1" ht="37.9" customHeight="1">
      <c r="A148" s="34"/>
      <c r="B148" s="35"/>
      <c r="C148" s="165" t="s">
        <v>262</v>
      </c>
      <c r="D148" s="165" t="s">
        <v>111</v>
      </c>
      <c r="E148" s="166" t="s">
        <v>263</v>
      </c>
      <c r="F148" s="167" t="s">
        <v>264</v>
      </c>
      <c r="G148" s="168" t="s">
        <v>157</v>
      </c>
      <c r="H148" s="169">
        <v>14</v>
      </c>
      <c r="I148" s="170"/>
      <c r="J148" s="169">
        <f>ROUND(I148*H148,1)</f>
        <v>0</v>
      </c>
      <c r="K148" s="167" t="s">
        <v>115</v>
      </c>
      <c r="L148" s="39"/>
      <c r="M148" s="171" t="s">
        <v>19</v>
      </c>
      <c r="N148" s="172" t="s">
        <v>43</v>
      </c>
      <c r="O148" s="64"/>
      <c r="P148" s="173">
        <f>O148*H148</f>
        <v>0</v>
      </c>
      <c r="Q148" s="173">
        <v>0.0026</v>
      </c>
      <c r="R148" s="173">
        <f>Q148*H148</f>
        <v>0.0364</v>
      </c>
      <c r="S148" s="173">
        <v>0</v>
      </c>
      <c r="T148" s="17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5" t="s">
        <v>134</v>
      </c>
      <c r="AT148" s="175" t="s">
        <v>111</v>
      </c>
      <c r="AU148" s="175" t="s">
        <v>82</v>
      </c>
      <c r="AY148" s="17" t="s">
        <v>110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80</v>
      </c>
      <c r="BK148" s="176">
        <f>ROUND(I148*H148,1)</f>
        <v>0</v>
      </c>
      <c r="BL148" s="17" t="s">
        <v>134</v>
      </c>
      <c r="BM148" s="175" t="s">
        <v>265</v>
      </c>
    </row>
    <row r="149" spans="1:47" s="2" customFormat="1" ht="11.25">
      <c r="A149" s="34"/>
      <c r="B149" s="35"/>
      <c r="C149" s="36"/>
      <c r="D149" s="177" t="s">
        <v>118</v>
      </c>
      <c r="E149" s="36"/>
      <c r="F149" s="178" t="s">
        <v>266</v>
      </c>
      <c r="G149" s="36"/>
      <c r="H149" s="36"/>
      <c r="I149" s="179"/>
      <c r="J149" s="36"/>
      <c r="K149" s="36"/>
      <c r="L149" s="39"/>
      <c r="M149" s="180"/>
      <c r="N149" s="181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118</v>
      </c>
      <c r="AU149" s="17" t="s">
        <v>82</v>
      </c>
    </row>
    <row r="150" spans="2:51" s="13" customFormat="1" ht="11.25">
      <c r="B150" s="197"/>
      <c r="C150" s="198"/>
      <c r="D150" s="182" t="s">
        <v>164</v>
      </c>
      <c r="E150" s="199" t="s">
        <v>19</v>
      </c>
      <c r="F150" s="200" t="s">
        <v>260</v>
      </c>
      <c r="G150" s="198"/>
      <c r="H150" s="199" t="s">
        <v>19</v>
      </c>
      <c r="I150" s="201"/>
      <c r="J150" s="198"/>
      <c r="K150" s="198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164</v>
      </c>
      <c r="AU150" s="206" t="s">
        <v>82</v>
      </c>
      <c r="AV150" s="13" t="s">
        <v>80</v>
      </c>
      <c r="AW150" s="13" t="s">
        <v>33</v>
      </c>
      <c r="AX150" s="13" t="s">
        <v>72</v>
      </c>
      <c r="AY150" s="206" t="s">
        <v>110</v>
      </c>
    </row>
    <row r="151" spans="2:51" s="14" customFormat="1" ht="11.25">
      <c r="B151" s="207"/>
      <c r="C151" s="208"/>
      <c r="D151" s="182" t="s">
        <v>164</v>
      </c>
      <c r="E151" s="209" t="s">
        <v>19</v>
      </c>
      <c r="F151" s="210" t="s">
        <v>267</v>
      </c>
      <c r="G151" s="208"/>
      <c r="H151" s="211">
        <v>14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164</v>
      </c>
      <c r="AU151" s="217" t="s">
        <v>82</v>
      </c>
      <c r="AV151" s="14" t="s">
        <v>82</v>
      </c>
      <c r="AW151" s="14" t="s">
        <v>33</v>
      </c>
      <c r="AX151" s="14" t="s">
        <v>72</v>
      </c>
      <c r="AY151" s="217" t="s">
        <v>110</v>
      </c>
    </row>
    <row r="152" spans="1:65" s="2" customFormat="1" ht="37.9" customHeight="1">
      <c r="A152" s="34"/>
      <c r="B152" s="35"/>
      <c r="C152" s="165" t="s">
        <v>268</v>
      </c>
      <c r="D152" s="165" t="s">
        <v>111</v>
      </c>
      <c r="E152" s="166" t="s">
        <v>269</v>
      </c>
      <c r="F152" s="167" t="s">
        <v>270</v>
      </c>
      <c r="G152" s="168" t="s">
        <v>219</v>
      </c>
      <c r="H152" s="169">
        <v>2268</v>
      </c>
      <c r="I152" s="170"/>
      <c r="J152" s="169">
        <f>ROUND(I152*H152,1)</f>
        <v>0</v>
      </c>
      <c r="K152" s="167" t="s">
        <v>115</v>
      </c>
      <c r="L152" s="39"/>
      <c r="M152" s="171" t="s">
        <v>19</v>
      </c>
      <c r="N152" s="172" t="s">
        <v>43</v>
      </c>
      <c r="O152" s="64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134</v>
      </c>
      <c r="AT152" s="175" t="s">
        <v>111</v>
      </c>
      <c r="AU152" s="175" t="s">
        <v>82</v>
      </c>
      <c r="AY152" s="17" t="s">
        <v>110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80</v>
      </c>
      <c r="BK152" s="176">
        <f>ROUND(I152*H152,1)</f>
        <v>0</v>
      </c>
      <c r="BL152" s="17" t="s">
        <v>134</v>
      </c>
      <c r="BM152" s="175" t="s">
        <v>271</v>
      </c>
    </row>
    <row r="153" spans="1:47" s="2" customFormat="1" ht="11.25">
      <c r="A153" s="34"/>
      <c r="B153" s="35"/>
      <c r="C153" s="36"/>
      <c r="D153" s="177" t="s">
        <v>118</v>
      </c>
      <c r="E153" s="36"/>
      <c r="F153" s="178" t="s">
        <v>272</v>
      </c>
      <c r="G153" s="36"/>
      <c r="H153" s="36"/>
      <c r="I153" s="179"/>
      <c r="J153" s="36"/>
      <c r="K153" s="36"/>
      <c r="L153" s="39"/>
      <c r="M153" s="180"/>
      <c r="N153" s="181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118</v>
      </c>
      <c r="AU153" s="17" t="s">
        <v>82</v>
      </c>
    </row>
    <row r="154" spans="2:51" s="14" customFormat="1" ht="11.25">
      <c r="B154" s="207"/>
      <c r="C154" s="208"/>
      <c r="D154" s="182" t="s">
        <v>164</v>
      </c>
      <c r="E154" s="209" t="s">
        <v>19</v>
      </c>
      <c r="F154" s="210" t="s">
        <v>273</v>
      </c>
      <c r="G154" s="208"/>
      <c r="H154" s="211">
        <v>2268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164</v>
      </c>
      <c r="AU154" s="217" t="s">
        <v>82</v>
      </c>
      <c r="AV154" s="14" t="s">
        <v>82</v>
      </c>
      <c r="AW154" s="14" t="s">
        <v>33</v>
      </c>
      <c r="AX154" s="14" t="s">
        <v>72</v>
      </c>
      <c r="AY154" s="217" t="s">
        <v>110</v>
      </c>
    </row>
    <row r="155" spans="1:65" s="2" customFormat="1" ht="37.9" customHeight="1">
      <c r="A155" s="34"/>
      <c r="B155" s="35"/>
      <c r="C155" s="165" t="s">
        <v>7</v>
      </c>
      <c r="D155" s="165" t="s">
        <v>111</v>
      </c>
      <c r="E155" s="166" t="s">
        <v>274</v>
      </c>
      <c r="F155" s="167" t="s">
        <v>275</v>
      </c>
      <c r="G155" s="168" t="s">
        <v>157</v>
      </c>
      <c r="H155" s="169">
        <v>339.25</v>
      </c>
      <c r="I155" s="170"/>
      <c r="J155" s="169">
        <f>ROUND(I155*H155,1)</f>
        <v>0</v>
      </c>
      <c r="K155" s="167" t="s">
        <v>115</v>
      </c>
      <c r="L155" s="39"/>
      <c r="M155" s="171" t="s">
        <v>19</v>
      </c>
      <c r="N155" s="172" t="s">
        <v>43</v>
      </c>
      <c r="O155" s="64"/>
      <c r="P155" s="173">
        <f>O155*H155</f>
        <v>0</v>
      </c>
      <c r="Q155" s="173">
        <v>1E-05</v>
      </c>
      <c r="R155" s="173">
        <f>Q155*H155</f>
        <v>0.0033925</v>
      </c>
      <c r="S155" s="173">
        <v>0</v>
      </c>
      <c r="T155" s="17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5" t="s">
        <v>134</v>
      </c>
      <c r="AT155" s="175" t="s">
        <v>111</v>
      </c>
      <c r="AU155" s="175" t="s">
        <v>82</v>
      </c>
      <c r="AY155" s="17" t="s">
        <v>110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80</v>
      </c>
      <c r="BK155" s="176">
        <f>ROUND(I155*H155,1)</f>
        <v>0</v>
      </c>
      <c r="BL155" s="17" t="s">
        <v>134</v>
      </c>
      <c r="BM155" s="175" t="s">
        <v>276</v>
      </c>
    </row>
    <row r="156" spans="1:47" s="2" customFormat="1" ht="11.25">
      <c r="A156" s="34"/>
      <c r="B156" s="35"/>
      <c r="C156" s="36"/>
      <c r="D156" s="177" t="s">
        <v>118</v>
      </c>
      <c r="E156" s="36"/>
      <c r="F156" s="178" t="s">
        <v>277</v>
      </c>
      <c r="G156" s="36"/>
      <c r="H156" s="36"/>
      <c r="I156" s="179"/>
      <c r="J156" s="36"/>
      <c r="K156" s="36"/>
      <c r="L156" s="39"/>
      <c r="M156" s="180"/>
      <c r="N156" s="181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118</v>
      </c>
      <c r="AU156" s="17" t="s">
        <v>82</v>
      </c>
    </row>
    <row r="157" spans="2:51" s="14" customFormat="1" ht="11.25">
      <c r="B157" s="207"/>
      <c r="C157" s="208"/>
      <c r="D157" s="182" t="s">
        <v>164</v>
      </c>
      <c r="E157" s="209" t="s">
        <v>19</v>
      </c>
      <c r="F157" s="210" t="s">
        <v>278</v>
      </c>
      <c r="G157" s="208"/>
      <c r="H157" s="211">
        <v>339.25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164</v>
      </c>
      <c r="AU157" s="217" t="s">
        <v>82</v>
      </c>
      <c r="AV157" s="14" t="s">
        <v>82</v>
      </c>
      <c r="AW157" s="14" t="s">
        <v>33</v>
      </c>
      <c r="AX157" s="14" t="s">
        <v>72</v>
      </c>
      <c r="AY157" s="217" t="s">
        <v>110</v>
      </c>
    </row>
    <row r="158" spans="1:65" s="2" customFormat="1" ht="55.5" customHeight="1">
      <c r="A158" s="34"/>
      <c r="B158" s="35"/>
      <c r="C158" s="165" t="s">
        <v>279</v>
      </c>
      <c r="D158" s="165" t="s">
        <v>111</v>
      </c>
      <c r="E158" s="166" t="s">
        <v>280</v>
      </c>
      <c r="F158" s="167" t="s">
        <v>281</v>
      </c>
      <c r="G158" s="168" t="s">
        <v>219</v>
      </c>
      <c r="H158" s="169">
        <v>850</v>
      </c>
      <c r="I158" s="170"/>
      <c r="J158" s="169">
        <f>ROUND(I158*H158,1)</f>
        <v>0</v>
      </c>
      <c r="K158" s="167" t="s">
        <v>115</v>
      </c>
      <c r="L158" s="39"/>
      <c r="M158" s="171" t="s">
        <v>19</v>
      </c>
      <c r="N158" s="172" t="s">
        <v>43</v>
      </c>
      <c r="O158" s="64"/>
      <c r="P158" s="173">
        <f>O158*H158</f>
        <v>0</v>
      </c>
      <c r="Q158" s="173">
        <v>0.00028</v>
      </c>
      <c r="R158" s="173">
        <f>Q158*H158</f>
        <v>0.238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134</v>
      </c>
      <c r="AT158" s="175" t="s">
        <v>111</v>
      </c>
      <c r="AU158" s="175" t="s">
        <v>82</v>
      </c>
      <c r="AY158" s="17" t="s">
        <v>110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80</v>
      </c>
      <c r="BK158" s="176">
        <f>ROUND(I158*H158,1)</f>
        <v>0</v>
      </c>
      <c r="BL158" s="17" t="s">
        <v>134</v>
      </c>
      <c r="BM158" s="175" t="s">
        <v>282</v>
      </c>
    </row>
    <row r="159" spans="1:47" s="2" customFormat="1" ht="11.25">
      <c r="A159" s="34"/>
      <c r="B159" s="35"/>
      <c r="C159" s="36"/>
      <c r="D159" s="177" t="s">
        <v>118</v>
      </c>
      <c r="E159" s="36"/>
      <c r="F159" s="178" t="s">
        <v>283</v>
      </c>
      <c r="G159" s="36"/>
      <c r="H159" s="36"/>
      <c r="I159" s="179"/>
      <c r="J159" s="36"/>
      <c r="K159" s="36"/>
      <c r="L159" s="39"/>
      <c r="M159" s="180"/>
      <c r="N159" s="181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118</v>
      </c>
      <c r="AU159" s="17" t="s">
        <v>82</v>
      </c>
    </row>
    <row r="160" spans="1:65" s="2" customFormat="1" ht="24.2" customHeight="1">
      <c r="A160" s="34"/>
      <c r="B160" s="35"/>
      <c r="C160" s="165" t="s">
        <v>284</v>
      </c>
      <c r="D160" s="165" t="s">
        <v>111</v>
      </c>
      <c r="E160" s="166" t="s">
        <v>285</v>
      </c>
      <c r="F160" s="167" t="s">
        <v>286</v>
      </c>
      <c r="G160" s="168" t="s">
        <v>157</v>
      </c>
      <c r="H160" s="169">
        <v>875</v>
      </c>
      <c r="I160" s="170"/>
      <c r="J160" s="169">
        <f>ROUND(I160*H160,1)</f>
        <v>0</v>
      </c>
      <c r="K160" s="167" t="s">
        <v>115</v>
      </c>
      <c r="L160" s="39"/>
      <c r="M160" s="171" t="s">
        <v>19</v>
      </c>
      <c r="N160" s="172" t="s">
        <v>43</v>
      </c>
      <c r="O160" s="64"/>
      <c r="P160" s="173">
        <f>O160*H160</f>
        <v>0</v>
      </c>
      <c r="Q160" s="173">
        <v>0.01386</v>
      </c>
      <c r="R160" s="173">
        <f>Q160*H160</f>
        <v>12.127500000000001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134</v>
      </c>
      <c r="AT160" s="175" t="s">
        <v>111</v>
      </c>
      <c r="AU160" s="175" t="s">
        <v>82</v>
      </c>
      <c r="AY160" s="17" t="s">
        <v>110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80</v>
      </c>
      <c r="BK160" s="176">
        <f>ROUND(I160*H160,1)</f>
        <v>0</v>
      </c>
      <c r="BL160" s="17" t="s">
        <v>134</v>
      </c>
      <c r="BM160" s="175" t="s">
        <v>287</v>
      </c>
    </row>
    <row r="161" spans="1:47" s="2" customFormat="1" ht="11.25">
      <c r="A161" s="34"/>
      <c r="B161" s="35"/>
      <c r="C161" s="36"/>
      <c r="D161" s="177" t="s">
        <v>118</v>
      </c>
      <c r="E161" s="36"/>
      <c r="F161" s="178" t="s">
        <v>288</v>
      </c>
      <c r="G161" s="36"/>
      <c r="H161" s="36"/>
      <c r="I161" s="179"/>
      <c r="J161" s="36"/>
      <c r="K161" s="36"/>
      <c r="L161" s="39"/>
      <c r="M161" s="180"/>
      <c r="N161" s="181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118</v>
      </c>
      <c r="AU161" s="17" t="s">
        <v>82</v>
      </c>
    </row>
    <row r="162" spans="2:51" s="13" customFormat="1" ht="11.25">
      <c r="B162" s="197"/>
      <c r="C162" s="198"/>
      <c r="D162" s="182" t="s">
        <v>164</v>
      </c>
      <c r="E162" s="199" t="s">
        <v>19</v>
      </c>
      <c r="F162" s="200" t="s">
        <v>165</v>
      </c>
      <c r="G162" s="198"/>
      <c r="H162" s="199" t="s">
        <v>19</v>
      </c>
      <c r="I162" s="201"/>
      <c r="J162" s="198"/>
      <c r="K162" s="198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164</v>
      </c>
      <c r="AU162" s="206" t="s">
        <v>82</v>
      </c>
      <c r="AV162" s="13" t="s">
        <v>80</v>
      </c>
      <c r="AW162" s="13" t="s">
        <v>33</v>
      </c>
      <c r="AX162" s="13" t="s">
        <v>72</v>
      </c>
      <c r="AY162" s="206" t="s">
        <v>110</v>
      </c>
    </row>
    <row r="163" spans="2:51" s="14" customFormat="1" ht="11.25">
      <c r="B163" s="207"/>
      <c r="C163" s="208"/>
      <c r="D163" s="182" t="s">
        <v>164</v>
      </c>
      <c r="E163" s="209" t="s">
        <v>19</v>
      </c>
      <c r="F163" s="210" t="s">
        <v>166</v>
      </c>
      <c r="G163" s="208"/>
      <c r="H163" s="211">
        <v>875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164</v>
      </c>
      <c r="AU163" s="217" t="s">
        <v>82</v>
      </c>
      <c r="AV163" s="14" t="s">
        <v>82</v>
      </c>
      <c r="AW163" s="14" t="s">
        <v>33</v>
      </c>
      <c r="AX163" s="14" t="s">
        <v>72</v>
      </c>
      <c r="AY163" s="217" t="s">
        <v>110</v>
      </c>
    </row>
    <row r="164" spans="1:65" s="2" customFormat="1" ht="24.2" customHeight="1">
      <c r="A164" s="34"/>
      <c r="B164" s="35"/>
      <c r="C164" s="165" t="s">
        <v>289</v>
      </c>
      <c r="D164" s="165" t="s">
        <v>111</v>
      </c>
      <c r="E164" s="166" t="s">
        <v>290</v>
      </c>
      <c r="F164" s="167" t="s">
        <v>291</v>
      </c>
      <c r="G164" s="168" t="s">
        <v>219</v>
      </c>
      <c r="H164" s="169">
        <v>850</v>
      </c>
      <c r="I164" s="170"/>
      <c r="J164" s="169">
        <f>ROUND(I164*H164,1)</f>
        <v>0</v>
      </c>
      <c r="K164" s="167" t="s">
        <v>115</v>
      </c>
      <c r="L164" s="39"/>
      <c r="M164" s="171" t="s">
        <v>19</v>
      </c>
      <c r="N164" s="172" t="s">
        <v>43</v>
      </c>
      <c r="O164" s="64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134</v>
      </c>
      <c r="AT164" s="175" t="s">
        <v>111</v>
      </c>
      <c r="AU164" s="175" t="s">
        <v>82</v>
      </c>
      <c r="AY164" s="17" t="s">
        <v>110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80</v>
      </c>
      <c r="BK164" s="176">
        <f>ROUND(I164*H164,1)</f>
        <v>0</v>
      </c>
      <c r="BL164" s="17" t="s">
        <v>134</v>
      </c>
      <c r="BM164" s="175" t="s">
        <v>292</v>
      </c>
    </row>
    <row r="165" spans="1:47" s="2" customFormat="1" ht="11.25">
      <c r="A165" s="34"/>
      <c r="B165" s="35"/>
      <c r="C165" s="36"/>
      <c r="D165" s="177" t="s">
        <v>118</v>
      </c>
      <c r="E165" s="36"/>
      <c r="F165" s="178" t="s">
        <v>293</v>
      </c>
      <c r="G165" s="36"/>
      <c r="H165" s="36"/>
      <c r="I165" s="179"/>
      <c r="J165" s="36"/>
      <c r="K165" s="36"/>
      <c r="L165" s="39"/>
      <c r="M165" s="180"/>
      <c r="N165" s="181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118</v>
      </c>
      <c r="AU165" s="17" t="s">
        <v>82</v>
      </c>
    </row>
    <row r="166" spans="2:63" s="11" customFormat="1" ht="22.9" customHeight="1">
      <c r="B166" s="151"/>
      <c r="C166" s="152"/>
      <c r="D166" s="153" t="s">
        <v>71</v>
      </c>
      <c r="E166" s="195" t="s">
        <v>294</v>
      </c>
      <c r="F166" s="195" t="s">
        <v>295</v>
      </c>
      <c r="G166" s="152"/>
      <c r="H166" s="152"/>
      <c r="I166" s="155"/>
      <c r="J166" s="196">
        <f>BK166</f>
        <v>0</v>
      </c>
      <c r="K166" s="152"/>
      <c r="L166" s="157"/>
      <c r="M166" s="158"/>
      <c r="N166" s="159"/>
      <c r="O166" s="159"/>
      <c r="P166" s="160">
        <f>SUM(P167:P168)</f>
        <v>0</v>
      </c>
      <c r="Q166" s="159"/>
      <c r="R166" s="160">
        <f>SUM(R167:R168)</f>
        <v>0</v>
      </c>
      <c r="S166" s="159"/>
      <c r="T166" s="161">
        <f>SUM(T167:T168)</f>
        <v>0</v>
      </c>
      <c r="AR166" s="162" t="s">
        <v>80</v>
      </c>
      <c r="AT166" s="163" t="s">
        <v>71</v>
      </c>
      <c r="AU166" s="163" t="s">
        <v>80</v>
      </c>
      <c r="AY166" s="162" t="s">
        <v>110</v>
      </c>
      <c r="BK166" s="164">
        <f>SUM(BK167:BK168)</f>
        <v>0</v>
      </c>
    </row>
    <row r="167" spans="1:65" s="2" customFormat="1" ht="44.25" customHeight="1">
      <c r="A167" s="34"/>
      <c r="B167" s="35"/>
      <c r="C167" s="165" t="s">
        <v>296</v>
      </c>
      <c r="D167" s="165" t="s">
        <v>111</v>
      </c>
      <c r="E167" s="166" t="s">
        <v>297</v>
      </c>
      <c r="F167" s="167" t="s">
        <v>298</v>
      </c>
      <c r="G167" s="168" t="s">
        <v>299</v>
      </c>
      <c r="H167" s="169">
        <v>124.8</v>
      </c>
      <c r="I167" s="170"/>
      <c r="J167" s="169">
        <f>ROUND(I167*H167,1)</f>
        <v>0</v>
      </c>
      <c r="K167" s="167" t="s">
        <v>115</v>
      </c>
      <c r="L167" s="39"/>
      <c r="M167" s="171" t="s">
        <v>19</v>
      </c>
      <c r="N167" s="172" t="s">
        <v>43</v>
      </c>
      <c r="O167" s="64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134</v>
      </c>
      <c r="AT167" s="175" t="s">
        <v>111</v>
      </c>
      <c r="AU167" s="175" t="s">
        <v>82</v>
      </c>
      <c r="AY167" s="17" t="s">
        <v>110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80</v>
      </c>
      <c r="BK167" s="176">
        <f>ROUND(I167*H167,1)</f>
        <v>0</v>
      </c>
      <c r="BL167" s="17" t="s">
        <v>134</v>
      </c>
      <c r="BM167" s="175" t="s">
        <v>300</v>
      </c>
    </row>
    <row r="168" spans="1:47" s="2" customFormat="1" ht="11.25">
      <c r="A168" s="34"/>
      <c r="B168" s="35"/>
      <c r="C168" s="36"/>
      <c r="D168" s="177" t="s">
        <v>118</v>
      </c>
      <c r="E168" s="36"/>
      <c r="F168" s="178" t="s">
        <v>301</v>
      </c>
      <c r="G168" s="36"/>
      <c r="H168" s="36"/>
      <c r="I168" s="179"/>
      <c r="J168" s="36"/>
      <c r="K168" s="36"/>
      <c r="L168" s="39"/>
      <c r="M168" s="180"/>
      <c r="N168" s="181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118</v>
      </c>
      <c r="AU168" s="17" t="s">
        <v>82</v>
      </c>
    </row>
    <row r="169" spans="2:63" s="11" customFormat="1" ht="22.9" customHeight="1">
      <c r="B169" s="151"/>
      <c r="C169" s="152"/>
      <c r="D169" s="153" t="s">
        <v>71</v>
      </c>
      <c r="E169" s="195" t="s">
        <v>302</v>
      </c>
      <c r="F169" s="195" t="s">
        <v>303</v>
      </c>
      <c r="G169" s="152"/>
      <c r="H169" s="152"/>
      <c r="I169" s="155"/>
      <c r="J169" s="196">
        <f>BK169</f>
        <v>0</v>
      </c>
      <c r="K169" s="152"/>
      <c r="L169" s="157"/>
      <c r="M169" s="158"/>
      <c r="N169" s="159"/>
      <c r="O169" s="159"/>
      <c r="P169" s="160">
        <f>SUM(P170:P191)</f>
        <v>0</v>
      </c>
      <c r="Q169" s="159"/>
      <c r="R169" s="160">
        <f>SUM(R170:R191)</f>
        <v>0</v>
      </c>
      <c r="S169" s="159"/>
      <c r="T169" s="161">
        <f>SUM(T170:T191)</f>
        <v>0</v>
      </c>
      <c r="AR169" s="162" t="s">
        <v>80</v>
      </c>
      <c r="AT169" s="163" t="s">
        <v>71</v>
      </c>
      <c r="AU169" s="163" t="s">
        <v>80</v>
      </c>
      <c r="AY169" s="162" t="s">
        <v>110</v>
      </c>
      <c r="BK169" s="164">
        <f>SUM(BK170:BK191)</f>
        <v>0</v>
      </c>
    </row>
    <row r="170" spans="1:65" s="2" customFormat="1" ht="37.9" customHeight="1">
      <c r="A170" s="34"/>
      <c r="B170" s="35"/>
      <c r="C170" s="165" t="s">
        <v>304</v>
      </c>
      <c r="D170" s="165" t="s">
        <v>111</v>
      </c>
      <c r="E170" s="166" t="s">
        <v>305</v>
      </c>
      <c r="F170" s="167" t="s">
        <v>306</v>
      </c>
      <c r="G170" s="168" t="s">
        <v>299</v>
      </c>
      <c r="H170" s="169">
        <v>1482.35</v>
      </c>
      <c r="I170" s="170"/>
      <c r="J170" s="169">
        <f>ROUND(I170*H170,1)</f>
        <v>0</v>
      </c>
      <c r="K170" s="167" t="s">
        <v>115</v>
      </c>
      <c r="L170" s="39"/>
      <c r="M170" s="171" t="s">
        <v>19</v>
      </c>
      <c r="N170" s="172" t="s">
        <v>43</v>
      </c>
      <c r="O170" s="64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134</v>
      </c>
      <c r="AT170" s="175" t="s">
        <v>111</v>
      </c>
      <c r="AU170" s="175" t="s">
        <v>82</v>
      </c>
      <c r="AY170" s="17" t="s">
        <v>110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80</v>
      </c>
      <c r="BK170" s="176">
        <f>ROUND(I170*H170,1)</f>
        <v>0</v>
      </c>
      <c r="BL170" s="17" t="s">
        <v>134</v>
      </c>
      <c r="BM170" s="175" t="s">
        <v>307</v>
      </c>
    </row>
    <row r="171" spans="1:47" s="2" customFormat="1" ht="11.25">
      <c r="A171" s="34"/>
      <c r="B171" s="35"/>
      <c r="C171" s="36"/>
      <c r="D171" s="177" t="s">
        <v>118</v>
      </c>
      <c r="E171" s="36"/>
      <c r="F171" s="178" t="s">
        <v>308</v>
      </c>
      <c r="G171" s="36"/>
      <c r="H171" s="36"/>
      <c r="I171" s="179"/>
      <c r="J171" s="36"/>
      <c r="K171" s="36"/>
      <c r="L171" s="39"/>
      <c r="M171" s="180"/>
      <c r="N171" s="181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118</v>
      </c>
      <c r="AU171" s="17" t="s">
        <v>82</v>
      </c>
    </row>
    <row r="172" spans="1:65" s="2" customFormat="1" ht="37.9" customHeight="1">
      <c r="A172" s="34"/>
      <c r="B172" s="35"/>
      <c r="C172" s="165" t="s">
        <v>309</v>
      </c>
      <c r="D172" s="165" t="s">
        <v>111</v>
      </c>
      <c r="E172" s="166" t="s">
        <v>310</v>
      </c>
      <c r="F172" s="167" t="s">
        <v>311</v>
      </c>
      <c r="G172" s="168" t="s">
        <v>299</v>
      </c>
      <c r="H172" s="169">
        <v>1482.35</v>
      </c>
      <c r="I172" s="170"/>
      <c r="J172" s="169">
        <f>ROUND(I172*H172,1)</f>
        <v>0</v>
      </c>
      <c r="K172" s="167" t="s">
        <v>115</v>
      </c>
      <c r="L172" s="39"/>
      <c r="M172" s="171" t="s">
        <v>19</v>
      </c>
      <c r="N172" s="172" t="s">
        <v>43</v>
      </c>
      <c r="O172" s="64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5" t="s">
        <v>134</v>
      </c>
      <c r="AT172" s="175" t="s">
        <v>111</v>
      </c>
      <c r="AU172" s="175" t="s">
        <v>82</v>
      </c>
      <c r="AY172" s="17" t="s">
        <v>110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80</v>
      </c>
      <c r="BK172" s="176">
        <f>ROUND(I172*H172,1)</f>
        <v>0</v>
      </c>
      <c r="BL172" s="17" t="s">
        <v>134</v>
      </c>
      <c r="BM172" s="175" t="s">
        <v>312</v>
      </c>
    </row>
    <row r="173" spans="1:47" s="2" customFormat="1" ht="11.25">
      <c r="A173" s="34"/>
      <c r="B173" s="35"/>
      <c r="C173" s="36"/>
      <c r="D173" s="177" t="s">
        <v>118</v>
      </c>
      <c r="E173" s="36"/>
      <c r="F173" s="178" t="s">
        <v>313</v>
      </c>
      <c r="G173" s="36"/>
      <c r="H173" s="36"/>
      <c r="I173" s="179"/>
      <c r="J173" s="36"/>
      <c r="K173" s="36"/>
      <c r="L173" s="39"/>
      <c r="M173" s="180"/>
      <c r="N173" s="181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118</v>
      </c>
      <c r="AU173" s="17" t="s">
        <v>82</v>
      </c>
    </row>
    <row r="174" spans="1:65" s="2" customFormat="1" ht="37.9" customHeight="1">
      <c r="A174" s="34"/>
      <c r="B174" s="35"/>
      <c r="C174" s="165" t="s">
        <v>314</v>
      </c>
      <c r="D174" s="165" t="s">
        <v>111</v>
      </c>
      <c r="E174" s="166" t="s">
        <v>315</v>
      </c>
      <c r="F174" s="167" t="s">
        <v>316</v>
      </c>
      <c r="G174" s="168" t="s">
        <v>299</v>
      </c>
      <c r="H174" s="169">
        <v>100.63</v>
      </c>
      <c r="I174" s="170"/>
      <c r="J174" s="169">
        <f>ROUND(I174*H174,1)</f>
        <v>0</v>
      </c>
      <c r="K174" s="167" t="s">
        <v>19</v>
      </c>
      <c r="L174" s="39"/>
      <c r="M174" s="171" t="s">
        <v>19</v>
      </c>
      <c r="N174" s="172" t="s">
        <v>43</v>
      </c>
      <c r="O174" s="64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5" t="s">
        <v>134</v>
      </c>
      <c r="AT174" s="175" t="s">
        <v>111</v>
      </c>
      <c r="AU174" s="175" t="s">
        <v>82</v>
      </c>
      <c r="AY174" s="17" t="s">
        <v>110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80</v>
      </c>
      <c r="BK174" s="176">
        <f>ROUND(I174*H174,1)</f>
        <v>0</v>
      </c>
      <c r="BL174" s="17" t="s">
        <v>134</v>
      </c>
      <c r="BM174" s="175" t="s">
        <v>317</v>
      </c>
    </row>
    <row r="175" spans="2:51" s="13" customFormat="1" ht="22.5">
      <c r="B175" s="197"/>
      <c r="C175" s="198"/>
      <c r="D175" s="182" t="s">
        <v>164</v>
      </c>
      <c r="E175" s="199" t="s">
        <v>19</v>
      </c>
      <c r="F175" s="200" t="s">
        <v>318</v>
      </c>
      <c r="G175" s="198"/>
      <c r="H175" s="199" t="s">
        <v>19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164</v>
      </c>
      <c r="AU175" s="206" t="s">
        <v>82</v>
      </c>
      <c r="AV175" s="13" t="s">
        <v>80</v>
      </c>
      <c r="AW175" s="13" t="s">
        <v>33</v>
      </c>
      <c r="AX175" s="13" t="s">
        <v>72</v>
      </c>
      <c r="AY175" s="206" t="s">
        <v>110</v>
      </c>
    </row>
    <row r="176" spans="2:51" s="14" customFormat="1" ht="11.25">
      <c r="B176" s="207"/>
      <c r="C176" s="208"/>
      <c r="D176" s="182" t="s">
        <v>164</v>
      </c>
      <c r="E176" s="209" t="s">
        <v>19</v>
      </c>
      <c r="F176" s="210" t="s">
        <v>319</v>
      </c>
      <c r="G176" s="208"/>
      <c r="H176" s="211">
        <v>100.63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164</v>
      </c>
      <c r="AU176" s="217" t="s">
        <v>82</v>
      </c>
      <c r="AV176" s="14" t="s">
        <v>82</v>
      </c>
      <c r="AW176" s="14" t="s">
        <v>33</v>
      </c>
      <c r="AX176" s="14" t="s">
        <v>72</v>
      </c>
      <c r="AY176" s="217" t="s">
        <v>110</v>
      </c>
    </row>
    <row r="177" spans="1:65" s="2" customFormat="1" ht="44.25" customHeight="1">
      <c r="A177" s="34"/>
      <c r="B177" s="35"/>
      <c r="C177" s="165" t="s">
        <v>320</v>
      </c>
      <c r="D177" s="165" t="s">
        <v>111</v>
      </c>
      <c r="E177" s="166" t="s">
        <v>321</v>
      </c>
      <c r="F177" s="167" t="s">
        <v>322</v>
      </c>
      <c r="G177" s="168" t="s">
        <v>299</v>
      </c>
      <c r="H177" s="169">
        <v>100.63</v>
      </c>
      <c r="I177" s="170"/>
      <c r="J177" s="169">
        <f>ROUND(I177*H177,1)</f>
        <v>0</v>
      </c>
      <c r="K177" s="167" t="s">
        <v>115</v>
      </c>
      <c r="L177" s="39"/>
      <c r="M177" s="171" t="s">
        <v>19</v>
      </c>
      <c r="N177" s="172" t="s">
        <v>43</v>
      </c>
      <c r="O177" s="64"/>
      <c r="P177" s="173">
        <f>O177*H177</f>
        <v>0</v>
      </c>
      <c r="Q177" s="173">
        <v>0</v>
      </c>
      <c r="R177" s="173">
        <f>Q177*H177</f>
        <v>0</v>
      </c>
      <c r="S177" s="173">
        <v>0</v>
      </c>
      <c r="T177" s="17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5" t="s">
        <v>134</v>
      </c>
      <c r="AT177" s="175" t="s">
        <v>111</v>
      </c>
      <c r="AU177" s="175" t="s">
        <v>82</v>
      </c>
      <c r="AY177" s="17" t="s">
        <v>110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80</v>
      </c>
      <c r="BK177" s="176">
        <f>ROUND(I177*H177,1)</f>
        <v>0</v>
      </c>
      <c r="BL177" s="17" t="s">
        <v>134</v>
      </c>
      <c r="BM177" s="175" t="s">
        <v>323</v>
      </c>
    </row>
    <row r="178" spans="1:47" s="2" customFormat="1" ht="11.25">
      <c r="A178" s="34"/>
      <c r="B178" s="35"/>
      <c r="C178" s="36"/>
      <c r="D178" s="177" t="s">
        <v>118</v>
      </c>
      <c r="E178" s="36"/>
      <c r="F178" s="178" t="s">
        <v>324</v>
      </c>
      <c r="G178" s="36"/>
      <c r="H178" s="36"/>
      <c r="I178" s="179"/>
      <c r="J178" s="36"/>
      <c r="K178" s="36"/>
      <c r="L178" s="39"/>
      <c r="M178" s="180"/>
      <c r="N178" s="181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118</v>
      </c>
      <c r="AU178" s="17" t="s">
        <v>82</v>
      </c>
    </row>
    <row r="179" spans="1:65" s="2" customFormat="1" ht="24.2" customHeight="1">
      <c r="A179" s="34"/>
      <c r="B179" s="35"/>
      <c r="C179" s="165" t="s">
        <v>325</v>
      </c>
      <c r="D179" s="165" t="s">
        <v>111</v>
      </c>
      <c r="E179" s="166" t="s">
        <v>326</v>
      </c>
      <c r="F179" s="167" t="s">
        <v>327</v>
      </c>
      <c r="G179" s="168" t="s">
        <v>299</v>
      </c>
      <c r="H179" s="169">
        <v>5.3</v>
      </c>
      <c r="I179" s="170"/>
      <c r="J179" s="169">
        <f>ROUND(I179*H179,1)</f>
        <v>0</v>
      </c>
      <c r="K179" s="167" t="s">
        <v>115</v>
      </c>
      <c r="L179" s="39"/>
      <c r="M179" s="171" t="s">
        <v>19</v>
      </c>
      <c r="N179" s="172" t="s">
        <v>43</v>
      </c>
      <c r="O179" s="64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5" t="s">
        <v>134</v>
      </c>
      <c r="AT179" s="175" t="s">
        <v>111</v>
      </c>
      <c r="AU179" s="175" t="s">
        <v>82</v>
      </c>
      <c r="AY179" s="17" t="s">
        <v>110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80</v>
      </c>
      <c r="BK179" s="176">
        <f>ROUND(I179*H179,1)</f>
        <v>0</v>
      </c>
      <c r="BL179" s="17" t="s">
        <v>134</v>
      </c>
      <c r="BM179" s="175" t="s">
        <v>328</v>
      </c>
    </row>
    <row r="180" spans="1:47" s="2" customFormat="1" ht="11.25">
      <c r="A180" s="34"/>
      <c r="B180" s="35"/>
      <c r="C180" s="36"/>
      <c r="D180" s="177" t="s">
        <v>118</v>
      </c>
      <c r="E180" s="36"/>
      <c r="F180" s="178" t="s">
        <v>329</v>
      </c>
      <c r="G180" s="36"/>
      <c r="H180" s="36"/>
      <c r="I180" s="179"/>
      <c r="J180" s="36"/>
      <c r="K180" s="36"/>
      <c r="L180" s="39"/>
      <c r="M180" s="180"/>
      <c r="N180" s="181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118</v>
      </c>
      <c r="AU180" s="17" t="s">
        <v>82</v>
      </c>
    </row>
    <row r="181" spans="2:51" s="13" customFormat="1" ht="11.25">
      <c r="B181" s="197"/>
      <c r="C181" s="198"/>
      <c r="D181" s="182" t="s">
        <v>164</v>
      </c>
      <c r="E181" s="199" t="s">
        <v>19</v>
      </c>
      <c r="F181" s="200" t="s">
        <v>330</v>
      </c>
      <c r="G181" s="198"/>
      <c r="H181" s="199" t="s">
        <v>19</v>
      </c>
      <c r="I181" s="201"/>
      <c r="J181" s="198"/>
      <c r="K181" s="198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164</v>
      </c>
      <c r="AU181" s="206" t="s">
        <v>82</v>
      </c>
      <c r="AV181" s="13" t="s">
        <v>80</v>
      </c>
      <c r="AW181" s="13" t="s">
        <v>33</v>
      </c>
      <c r="AX181" s="13" t="s">
        <v>72</v>
      </c>
      <c r="AY181" s="206" t="s">
        <v>110</v>
      </c>
    </row>
    <row r="182" spans="2:51" s="14" customFormat="1" ht="11.25">
      <c r="B182" s="207"/>
      <c r="C182" s="208"/>
      <c r="D182" s="182" t="s">
        <v>164</v>
      </c>
      <c r="E182" s="209" t="s">
        <v>19</v>
      </c>
      <c r="F182" s="210" t="s">
        <v>331</v>
      </c>
      <c r="G182" s="208"/>
      <c r="H182" s="211">
        <v>5.3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164</v>
      </c>
      <c r="AU182" s="217" t="s">
        <v>82</v>
      </c>
      <c r="AV182" s="14" t="s">
        <v>82</v>
      </c>
      <c r="AW182" s="14" t="s">
        <v>33</v>
      </c>
      <c r="AX182" s="14" t="s">
        <v>72</v>
      </c>
      <c r="AY182" s="217" t="s">
        <v>110</v>
      </c>
    </row>
    <row r="183" spans="2:51" s="15" customFormat="1" ht="11.25">
      <c r="B183" s="227"/>
      <c r="C183" s="228"/>
      <c r="D183" s="182" t="s">
        <v>164</v>
      </c>
      <c r="E183" s="229" t="s">
        <v>19</v>
      </c>
      <c r="F183" s="230" t="s">
        <v>332</v>
      </c>
      <c r="G183" s="228"/>
      <c r="H183" s="231">
        <v>5.3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164</v>
      </c>
      <c r="AU183" s="237" t="s">
        <v>82</v>
      </c>
      <c r="AV183" s="15" t="s">
        <v>134</v>
      </c>
      <c r="AW183" s="15" t="s">
        <v>4</v>
      </c>
      <c r="AX183" s="15" t="s">
        <v>80</v>
      </c>
      <c r="AY183" s="237" t="s">
        <v>110</v>
      </c>
    </row>
    <row r="184" spans="1:65" s="2" customFormat="1" ht="37.9" customHeight="1">
      <c r="A184" s="34"/>
      <c r="B184" s="35"/>
      <c r="C184" s="165" t="s">
        <v>333</v>
      </c>
      <c r="D184" s="165" t="s">
        <v>111</v>
      </c>
      <c r="E184" s="166" t="s">
        <v>334</v>
      </c>
      <c r="F184" s="167" t="s">
        <v>335</v>
      </c>
      <c r="G184" s="168" t="s">
        <v>299</v>
      </c>
      <c r="H184" s="169">
        <v>5.3</v>
      </c>
      <c r="I184" s="170"/>
      <c r="J184" s="169">
        <f>ROUND(I184*H184,1)</f>
        <v>0</v>
      </c>
      <c r="K184" s="167" t="s">
        <v>115</v>
      </c>
      <c r="L184" s="39"/>
      <c r="M184" s="171" t="s">
        <v>19</v>
      </c>
      <c r="N184" s="172" t="s">
        <v>43</v>
      </c>
      <c r="O184" s="64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5" t="s">
        <v>134</v>
      </c>
      <c r="AT184" s="175" t="s">
        <v>111</v>
      </c>
      <c r="AU184" s="175" t="s">
        <v>82</v>
      </c>
      <c r="AY184" s="17" t="s">
        <v>110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80</v>
      </c>
      <c r="BK184" s="176">
        <f>ROUND(I184*H184,1)</f>
        <v>0</v>
      </c>
      <c r="BL184" s="17" t="s">
        <v>134</v>
      </c>
      <c r="BM184" s="175" t="s">
        <v>336</v>
      </c>
    </row>
    <row r="185" spans="1:47" s="2" customFormat="1" ht="11.25">
      <c r="A185" s="34"/>
      <c r="B185" s="35"/>
      <c r="C185" s="36"/>
      <c r="D185" s="177" t="s">
        <v>118</v>
      </c>
      <c r="E185" s="36"/>
      <c r="F185" s="178" t="s">
        <v>337</v>
      </c>
      <c r="G185" s="36"/>
      <c r="H185" s="36"/>
      <c r="I185" s="179"/>
      <c r="J185" s="36"/>
      <c r="K185" s="36"/>
      <c r="L185" s="39"/>
      <c r="M185" s="180"/>
      <c r="N185" s="181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118</v>
      </c>
      <c r="AU185" s="17" t="s">
        <v>82</v>
      </c>
    </row>
    <row r="186" spans="1:65" s="2" customFormat="1" ht="37.9" customHeight="1">
      <c r="A186" s="34"/>
      <c r="B186" s="35"/>
      <c r="C186" s="165" t="s">
        <v>338</v>
      </c>
      <c r="D186" s="165" t="s">
        <v>111</v>
      </c>
      <c r="E186" s="166" t="s">
        <v>339</v>
      </c>
      <c r="F186" s="167" t="s">
        <v>311</v>
      </c>
      <c r="G186" s="168" t="s">
        <v>299</v>
      </c>
      <c r="H186" s="169">
        <v>47.7</v>
      </c>
      <c r="I186" s="170"/>
      <c r="J186" s="169">
        <f>ROUND(I186*H186,1)</f>
        <v>0</v>
      </c>
      <c r="K186" s="167" t="s">
        <v>115</v>
      </c>
      <c r="L186" s="39"/>
      <c r="M186" s="171" t="s">
        <v>19</v>
      </c>
      <c r="N186" s="172" t="s">
        <v>43</v>
      </c>
      <c r="O186" s="64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5" t="s">
        <v>134</v>
      </c>
      <c r="AT186" s="175" t="s">
        <v>111</v>
      </c>
      <c r="AU186" s="175" t="s">
        <v>82</v>
      </c>
      <c r="AY186" s="17" t="s">
        <v>110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80</v>
      </c>
      <c r="BK186" s="176">
        <f>ROUND(I186*H186,1)</f>
        <v>0</v>
      </c>
      <c r="BL186" s="17" t="s">
        <v>134</v>
      </c>
      <c r="BM186" s="175" t="s">
        <v>340</v>
      </c>
    </row>
    <row r="187" spans="1:47" s="2" customFormat="1" ht="11.25">
      <c r="A187" s="34"/>
      <c r="B187" s="35"/>
      <c r="C187" s="36"/>
      <c r="D187" s="177" t="s">
        <v>118</v>
      </c>
      <c r="E187" s="36"/>
      <c r="F187" s="178" t="s">
        <v>341</v>
      </c>
      <c r="G187" s="36"/>
      <c r="H187" s="36"/>
      <c r="I187" s="179"/>
      <c r="J187" s="36"/>
      <c r="K187" s="36"/>
      <c r="L187" s="39"/>
      <c r="M187" s="180"/>
      <c r="N187" s="181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118</v>
      </c>
      <c r="AU187" s="17" t="s">
        <v>82</v>
      </c>
    </row>
    <row r="188" spans="2:51" s="14" customFormat="1" ht="11.25">
      <c r="B188" s="207"/>
      <c r="C188" s="208"/>
      <c r="D188" s="182" t="s">
        <v>164</v>
      </c>
      <c r="E188" s="209" t="s">
        <v>19</v>
      </c>
      <c r="F188" s="210" t="s">
        <v>342</v>
      </c>
      <c r="G188" s="208"/>
      <c r="H188" s="211">
        <v>47.7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164</v>
      </c>
      <c r="AU188" s="217" t="s">
        <v>82</v>
      </c>
      <c r="AV188" s="14" t="s">
        <v>82</v>
      </c>
      <c r="AW188" s="14" t="s">
        <v>33</v>
      </c>
      <c r="AX188" s="14" t="s">
        <v>72</v>
      </c>
      <c r="AY188" s="217" t="s">
        <v>110</v>
      </c>
    </row>
    <row r="189" spans="2:51" s="15" customFormat="1" ht="11.25">
      <c r="B189" s="227"/>
      <c r="C189" s="228"/>
      <c r="D189" s="182" t="s">
        <v>164</v>
      </c>
      <c r="E189" s="229" t="s">
        <v>19</v>
      </c>
      <c r="F189" s="230" t="s">
        <v>332</v>
      </c>
      <c r="G189" s="228"/>
      <c r="H189" s="231">
        <v>47.7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164</v>
      </c>
      <c r="AU189" s="237" t="s">
        <v>82</v>
      </c>
      <c r="AV189" s="15" t="s">
        <v>134</v>
      </c>
      <c r="AW189" s="15" t="s">
        <v>4</v>
      </c>
      <c r="AX189" s="15" t="s">
        <v>80</v>
      </c>
      <c r="AY189" s="237" t="s">
        <v>110</v>
      </c>
    </row>
    <row r="190" spans="1:65" s="2" customFormat="1" ht="44.25" customHeight="1">
      <c r="A190" s="34"/>
      <c r="B190" s="35"/>
      <c r="C190" s="165" t="s">
        <v>343</v>
      </c>
      <c r="D190" s="165" t="s">
        <v>111</v>
      </c>
      <c r="E190" s="166" t="s">
        <v>344</v>
      </c>
      <c r="F190" s="167" t="s">
        <v>345</v>
      </c>
      <c r="G190" s="168" t="s">
        <v>299</v>
      </c>
      <c r="H190" s="169">
        <v>5.3</v>
      </c>
      <c r="I190" s="170"/>
      <c r="J190" s="169">
        <f>ROUND(I190*H190,1)</f>
        <v>0</v>
      </c>
      <c r="K190" s="167" t="s">
        <v>115</v>
      </c>
      <c r="L190" s="39"/>
      <c r="M190" s="171" t="s">
        <v>19</v>
      </c>
      <c r="N190" s="172" t="s">
        <v>43</v>
      </c>
      <c r="O190" s="64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5" t="s">
        <v>134</v>
      </c>
      <c r="AT190" s="175" t="s">
        <v>111</v>
      </c>
      <c r="AU190" s="175" t="s">
        <v>82</v>
      </c>
      <c r="AY190" s="17" t="s">
        <v>110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80</v>
      </c>
      <c r="BK190" s="176">
        <f>ROUND(I190*H190,1)</f>
        <v>0</v>
      </c>
      <c r="BL190" s="17" t="s">
        <v>134</v>
      </c>
      <c r="BM190" s="175" t="s">
        <v>346</v>
      </c>
    </row>
    <row r="191" spans="1:47" s="2" customFormat="1" ht="11.25">
      <c r="A191" s="34"/>
      <c r="B191" s="35"/>
      <c r="C191" s="36"/>
      <c r="D191" s="177" t="s">
        <v>118</v>
      </c>
      <c r="E191" s="36"/>
      <c r="F191" s="178" t="s">
        <v>347</v>
      </c>
      <c r="G191" s="36"/>
      <c r="H191" s="36"/>
      <c r="I191" s="179"/>
      <c r="J191" s="36"/>
      <c r="K191" s="36"/>
      <c r="L191" s="39"/>
      <c r="M191" s="238"/>
      <c r="N191" s="239"/>
      <c r="O191" s="186"/>
      <c r="P191" s="186"/>
      <c r="Q191" s="186"/>
      <c r="R191" s="186"/>
      <c r="S191" s="186"/>
      <c r="T191" s="240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118</v>
      </c>
      <c r="AU191" s="17" t="s">
        <v>82</v>
      </c>
    </row>
    <row r="192" spans="1:31" s="2" customFormat="1" ht="6.95" customHeight="1">
      <c r="A192" s="34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9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algorithmName="SHA-512" hashValue="fuUUS5LuhZOoZJgoUZZdWiy9/nBLUw+Ie4WSkdsuvzUwCvmNfs9rEHGoC9nXBtiMHctPvVZ1uyqjAEAEy89AfA==" saltValue="BNSZX2L5EKjGILHtHsI1nf++Wp1VmhxqEHM/PDeb0T4tuuNeT8ahNsmtNowBYNsbgGS9RT7H1VZnlvTCljW8IQ==" spinCount="100000" sheet="1" objects="1" scenarios="1" formatColumns="0" formatRows="0" autoFilter="0"/>
  <autoFilter ref="C85:K19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113154324"/>
    <hyperlink ref="F92" r:id="rId2" display="https://podminky.urs.cz/item/CS_URS_2024_01/113154323"/>
    <hyperlink ref="F97" r:id="rId3" display="https://podminky.urs.cz/item/CS_URS_2024_01/565135111"/>
    <hyperlink ref="F101" r:id="rId4" display="https://podminky.urs.cz/item/CS_URS_2024_01/573111111"/>
    <hyperlink ref="F103" r:id="rId5" display="https://podminky.urs.cz/item/CS_URS_2024_01/577145142"/>
    <hyperlink ref="F105" r:id="rId6" display="https://podminky.urs.cz/item/CS_URS_2024_01/573231106"/>
    <hyperlink ref="F107" r:id="rId7" display="https://podminky.urs.cz/item/CS_URS_2024_01/577144141"/>
    <hyperlink ref="F109" r:id="rId8" display="https://podminky.urs.cz/item/CS_URS_2024_01/569831111"/>
    <hyperlink ref="F112" r:id="rId9" display="https://podminky.urs.cz/item/CS_URS_2024_01/899133111"/>
    <hyperlink ref="F115" r:id="rId10" display="https://podminky.urs.cz/item/CS_URS_2024_01/899133211"/>
    <hyperlink ref="F119" r:id="rId11" display="https://podminky.urs.cz/item/CS_URS_2024_01/915211112"/>
    <hyperlink ref="F123" r:id="rId12" display="https://podminky.urs.cz/item/CS_URS_2024_01/915221112"/>
    <hyperlink ref="F127" r:id="rId13" display="https://podminky.urs.cz/item/CS_URS_2024_01/915211122"/>
    <hyperlink ref="F131" r:id="rId14" display="https://podminky.urs.cz/item/CS_URS_2024_01/915221122"/>
    <hyperlink ref="F135" r:id="rId15" display="https://podminky.urs.cz/item/CS_URS_2024_01/915231112"/>
    <hyperlink ref="F145" r:id="rId16" display="https://podminky.urs.cz/item/CS_URS_2024_01/915211116"/>
    <hyperlink ref="F149" r:id="rId17" display="https://podminky.urs.cz/item/CS_URS_2024_01/915231116"/>
    <hyperlink ref="F153" r:id="rId18" display="https://podminky.urs.cz/item/CS_URS_2024_01/915611111"/>
    <hyperlink ref="F156" r:id="rId19" display="https://podminky.urs.cz/item/CS_URS_2024_01/915621111"/>
    <hyperlink ref="F159" r:id="rId20" display="https://podminky.urs.cz/item/CS_URS_2024_01/919121213"/>
    <hyperlink ref="F161" r:id="rId21" display="https://podminky.urs.cz/item/CS_URS_2024_01/919721291"/>
    <hyperlink ref="F165" r:id="rId22" display="https://podminky.urs.cz/item/CS_URS_2024_01/919735112"/>
    <hyperlink ref="F168" r:id="rId23" display="https://podminky.urs.cz/item/CS_URS_2024_01/998225111"/>
    <hyperlink ref="F171" r:id="rId24" display="https://podminky.urs.cz/item/CS_URS_2024_01/997221551"/>
    <hyperlink ref="F173" r:id="rId25" display="https://podminky.urs.cz/item/CS_URS_2024_01/997221559"/>
    <hyperlink ref="F178" r:id="rId26" display="https://podminky.urs.cz/item/CS_URS_2024_01/997013847"/>
    <hyperlink ref="F180" r:id="rId27" display="https://podminky.urs.cz/item/CS_URS_2024_01/997221611"/>
    <hyperlink ref="F185" r:id="rId28" display="https://podminky.urs.cz/item/CS_URS_2024_01/997221561"/>
    <hyperlink ref="F187" r:id="rId29" display="https://podminky.urs.cz/item/CS_URS_2024_01/997221569"/>
    <hyperlink ref="F191" r:id="rId30" display="https://podminky.urs.cz/item/CS_URS_2024_01/99722187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Mitas</dc:creator>
  <cp:keywords/>
  <dc:description/>
  <cp:lastModifiedBy>Popule Josef</cp:lastModifiedBy>
  <dcterms:created xsi:type="dcterms:W3CDTF">2024-03-09T17:51:13Z</dcterms:created>
  <dcterms:modified xsi:type="dcterms:W3CDTF">2024-03-11T07:15:27Z</dcterms:modified>
  <cp:category/>
  <cp:version/>
  <cp:contentType/>
  <cp:contentStatus/>
</cp:coreProperties>
</file>