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SO 101 Komunikace" sheetId="2" r:id="rId2"/>
    <sheet name="2 - SO 102A  Zpevněné plochy" sheetId="3" r:id="rId3"/>
    <sheet name="4 - SO 103 Povrchová úpra..." sheetId="4" r:id="rId4"/>
    <sheet name="5 - SO 401 CHránička slab..." sheetId="5" r:id="rId5"/>
    <sheet name="VON - vedlejší a ostatní ..." sheetId="6" r:id="rId6"/>
    <sheet name="Pokyny pro vyplnění" sheetId="7" r:id="rId7"/>
  </sheets>
  <definedNames>
    <definedName name="_xlnm.Print_Area" localSheetId="0">'Rekapitulace stavby'!$D$4:$AO$36,'Rekapitulace stavby'!$C$42:$AQ$60</definedName>
    <definedName name="_xlnm._FilterDatabase" localSheetId="1" hidden="1">'1 - SO 101 Komunikace'!$C$88:$K$670</definedName>
    <definedName name="_xlnm.Print_Area" localSheetId="1">'1 - SO 101 Komunikace'!$C$4:$J$39,'1 - SO 101 Komunikace'!$C$45:$J$70,'1 - SO 101 Komunikace'!$C$76:$K$670</definedName>
    <definedName name="_xlnm._FilterDatabase" localSheetId="2" hidden="1">'2 - SO 102A  Zpevněné plochy'!$C$89:$K$632</definedName>
    <definedName name="_xlnm.Print_Area" localSheetId="2">'2 - SO 102A  Zpevněné plochy'!$C$4:$J$39,'2 - SO 102A  Zpevněné plochy'!$C$45:$J$71,'2 - SO 102A  Zpevněné plochy'!$C$77:$K$632</definedName>
    <definedName name="_xlnm._FilterDatabase" localSheetId="3" hidden="1">'4 - SO 103 Povrchová úpra...'!$C$86:$K$402</definedName>
    <definedName name="_xlnm.Print_Area" localSheetId="3">'4 - SO 103 Povrchová úpra...'!$C$4:$J$39,'4 - SO 103 Povrchová úpra...'!$C$45:$J$68,'4 - SO 103 Povrchová úpra...'!$C$74:$K$402</definedName>
    <definedName name="_xlnm._FilterDatabase" localSheetId="4" hidden="1">'5 - SO 401 CHránička slab...'!$C$85:$K$227</definedName>
    <definedName name="_xlnm.Print_Area" localSheetId="4">'5 - SO 401 CHránička slab...'!$C$4:$J$39,'5 - SO 401 CHránička slab...'!$C$45:$J$67,'5 - SO 401 CHránička slab...'!$C$73:$K$227</definedName>
    <definedName name="_xlnm._FilterDatabase" localSheetId="5" hidden="1">'VON - vedlejší a ostatní ...'!$C$79:$K$154</definedName>
    <definedName name="_xlnm.Print_Area" localSheetId="5">'VON - vedlejší a ostatní ...'!$C$4:$J$39,'VON - vedlejší a ostatní ...'!$C$45:$J$61,'VON - vedlejší a ostatní ...'!$C$67:$K$154</definedName>
    <definedName name="_xlnm.Print_Area" localSheetId="6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'1 - SO 101 Komunikace'!$88:$88</definedName>
    <definedName name="_xlnm.Print_Titles" localSheetId="2">'2 - SO 102A  Zpevněné plochy'!$89:$89</definedName>
    <definedName name="_xlnm.Print_Titles" localSheetId="3">'4 - SO 103 Povrchová úpra...'!$86:$86</definedName>
    <definedName name="_xlnm.Print_Titles" localSheetId="4">'5 - SO 401 CHránička slab...'!$85:$85</definedName>
    <definedName name="_xlnm.Print_Titles" localSheetId="5">'VON - vedlejší a ostatní ...'!$79:$79</definedName>
  </definedNames>
  <calcPr fullCalcOnLoad="1"/>
</workbook>
</file>

<file path=xl/sharedStrings.xml><?xml version="1.0" encoding="utf-8"?>
<sst xmlns="http://schemas.openxmlformats.org/spreadsheetml/2006/main" count="15002" uniqueCount="1966">
  <si>
    <t>Export Komplet</t>
  </si>
  <si>
    <t>VZ</t>
  </si>
  <si>
    <t>2.0</t>
  </si>
  <si>
    <t>ZAMOK</t>
  </si>
  <si>
    <t>False</t>
  </si>
  <si>
    <t>{b850372a-4ac9-4125-87eb-92c2d734352c}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</si>
  <si>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</si>
  <si>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</si>
  <si>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</si>
  <si>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</si>
  <si>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</si>
  <si>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</si>
  <si>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</si>
  <si>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</si>
  <si>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544-19/23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</si>
  <si>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</si>
  <si>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</si>
  <si>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III/193 46 Staňkov -Trnkova ulice rekonstrukce</t>
  </si>
  <si>
    <t>KSO:</t>
  </si>
  <si>
    <t>822 24</t>
  </si>
  <si>
    <t>CC-CZ:</t>
  </si>
  <si>
    <t/>
  </si>
  <si>
    <t>Místo:</t>
  </si>
  <si>
    <t>obec Staňkov -Trnkova ul. sil. III//193 46</t>
  </si>
  <si>
    <t>Datum:</t>
  </si>
  <si>
    <t>22. 12. 2023</t>
  </si>
  <si>
    <t>Zadavatel:</t>
  </si>
  <si>
    <t>IČ:</t>
  </si>
  <si>
    <t>KSÚS Plzeňského kraje, město Staňkov</t>
  </si>
  <si>
    <t>DIČ:</t>
  </si>
  <si>
    <t>Uchazeč:</t>
  </si>
  <si>
    <t>Vyplň údaj</t>
  </si>
  <si>
    <t>Projektant:</t>
  </si>
  <si>
    <t>J.Miška</t>
  </si>
  <si>
    <t>True</t>
  </si>
  <si>
    <t>Zpracovatel:</t>
  </si>
  <si>
    <t>Richtrová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</si>
  <si>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</si>
  <si>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</si>
  <si>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</si>
  <si>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</si>
  <si>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</si>
  <si>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</si>
  <si>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</si>
  <si>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</si>
  <si>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</si>
  <si>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</si>
  <si>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</si>
  <si>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</si>
  <si>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</si>
  <si>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</si>
  <si>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</si>
  <si>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</si>
  <si>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</si>
  <si>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</si>
  <si>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</si>
  <si>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</si>
  <si>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</si>
  <si>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</si>
  <si>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</si>
  <si>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</si>
  <si>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</si>
  <si>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</si>
  <si>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</si>
  <si>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</si>
  <si>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</si>
  <si>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</si>
  <si>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</si>
  <si>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</si>
  <si>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</si>
  <si>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</si>
  <si>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</si>
  <si>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</si>
  <si>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</si>
  <si>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</si>
  <si>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</si>
  <si>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</si>
  <si>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</si>
  <si>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</si>
  <si>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SO 101 Komunikace</t>
  </si>
  <si>
    <t>ING</t>
  </si>
  <si>
    <t>{df5b685b-ed77-4571-b6d2-17b9ee9edf16}</t>
  </si>
  <si>
    <t>2</t>
  </si>
  <si>
    <t>SO 102A  Zpevněné plochy</t>
  </si>
  <si>
    <t>{eaba50de-6a94-4a74-943e-f7c051970dea}</t>
  </si>
  <si>
    <t>4</t>
  </si>
  <si>
    <t>SO 103 Povrchová úprava krytu  sil. III/193 46</t>
  </si>
  <si>
    <t>{cca9434f-68ae-4f1b-849c-dad65ef9c8bf}</t>
  </si>
  <si>
    <t>5</t>
  </si>
  <si>
    <t xml:space="preserve">SO 401 CHránička slaboproudu CameINET </t>
  </si>
  <si>
    <t>{30a6e19c-cdeb-4568-a756-11ab491b4b1e}</t>
  </si>
  <si>
    <t>828 81</t>
  </si>
  <si>
    <t>VON</t>
  </si>
  <si>
    <t>vedlejší a ostatní náklady SO 101+102A+103+401</t>
  </si>
  <si>
    <t>{649b04e7-4502-4b98-ac1f-6b486b7c4802}</t>
  </si>
  <si>
    <t>KRYCÍ LIST SOUPISU PRACÍ</t>
  </si>
  <si>
    <t>Objekt:</t>
  </si>
  <si>
    <t>1 - SO 101 Komunikace</t>
  </si>
  <si>
    <t>KSÚS Plzeňského kraje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</si>
  <si>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</si>
  <si>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</si>
  <si>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</si>
  <si>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</si>
  <si>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</si>
  <si>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</si>
  <si>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</si>
  <si>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</si>
  <si>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</t>
  </si>
  <si>
    <t xml:space="preserve">    8 - Trubní vedení</t>
  </si>
  <si>
    <t xml:space="preserve">    9 - Ostatní konstrukce a práce+přesun hmot</t>
  </si>
  <si>
    <t xml:space="preserve">    998 - Přesun hmot</t>
  </si>
  <si>
    <t>M - Práce a dodávky M</t>
  </si>
  <si>
    <t xml:space="preserve">    46-M - Zemní práce při extr.mont.pracích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</si>
  <si>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</si>
  <si>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</si>
  <si>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</si>
  <si>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</si>
  <si>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</si>
  <si>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</si>
  <si>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</si>
  <si>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</si>
  <si>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</si>
  <si>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</si>
  <si>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</si>
  <si>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</si>
  <si>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</si>
  <si>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</si>
  <si>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</si>
  <si>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</si>
  <si>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</si>
  <si>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</si>
  <si>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113107241</t>
  </si>
  <si>
    <t>Odstranění podkladu živičného tl 50 mm strojně pl přes 200 m2</t>
  </si>
  <si>
    <t>m2</t>
  </si>
  <si>
    <t>CS ÚRS 2023 02</t>
  </si>
  <si>
    <t>1567012558</t>
  </si>
  <si>
    <t>PP</t>
  </si>
  <si>
    <t>Odstranění podkladů nebo krytů strojně plochy jednotlivě přes 200 m2 s přemístěním hmot na skládku na vzdálenost do 20 m nebo s naložením na dopravní prostředek živičných, o tl. vrstvy do 50 mm</t>
  </si>
  <si>
    <t>Online PSC</t>
  </si>
  <si>
    <t>https://podminky.urs.cz/item/CS_URS_2023_02/113107241</t>
  </si>
  <si>
    <t>VV</t>
  </si>
  <si>
    <t>1675 " dle graf.progr."</t>
  </si>
  <si>
    <t>113107242</t>
  </si>
  <si>
    <t>Odstranění podkladu živičného tl přes 50 do 100 mm strojně pl přes 200 m2</t>
  </si>
  <si>
    <t>1732246702</t>
  </si>
  <si>
    <t>Odstranění podkladů nebo krytů strojně plochy jednotlivě přes 200 m2 s přemístěním hmot na skládku na vzdálenost do 20 m nebo s naložením na dopravní prostředek živičných, o tl. vrstvy přes 50 do 100 mm</t>
  </si>
  <si>
    <t>https://podminky.urs.cz/item/CS_URS_2023_02/113107242</t>
  </si>
  <si>
    <t>875+25+54+25+3.0+141 "dle graf.progr."</t>
  </si>
  <si>
    <t>148</t>
  </si>
  <si>
    <t>Součet</t>
  </si>
  <si>
    <t>3</t>
  </si>
  <si>
    <t>113107243</t>
  </si>
  <si>
    <t>Odstranění podkladu živičného tl přes 100 do 150 mm strojně pl přes 200 m2</t>
  </si>
  <si>
    <t>1275019374</t>
  </si>
  <si>
    <t>Odstranění podkladů nebo krytů strojně plochy jednotlivě přes 200 m2 s přemístěním hmot na skládku na vzdálenost do 20 m nebo s naložením na dopravní prostředek živičných, o tl. vrstvy přes 100 do 150 mm</t>
  </si>
  <si>
    <t>https://podminky.urs.cz/item/CS_URS_2023_02/113107243</t>
  </si>
  <si>
    <t>700 " dle graf.progr."</t>
  </si>
  <si>
    <t>113154112</t>
  </si>
  <si>
    <t>Frézování živičného krytu tl 40 mm pruh š 0,5 m pl do 500 m2 bez překážek v trase</t>
  </si>
  <si>
    <t>-413836988</t>
  </si>
  <si>
    <t>Frézování živičného podkladu nebo krytu s naložením na dopravní prostředek plochy do 500 m2 bez překážek v trase pruhu šířky do 0,5 m, tloušťky vrstvy 40 mm</t>
  </si>
  <si>
    <t>https://podminky.urs.cz/item/CS_URS_2023_02/113154112</t>
  </si>
  <si>
    <t xml:space="preserve">22" nvá oprava asf.krytu na sjezdech" </t>
  </si>
  <si>
    <t>113154223</t>
  </si>
  <si>
    <t>Frézování živičného krytu tl 50 mm pruh š přes 0,5 do 1 m pl přes 500 do 1000 m2 bez překážek v trase</t>
  </si>
  <si>
    <t>357004753</t>
  </si>
  <si>
    <t>Frézování živičného podkladu nebo krytu s naložením na dopravní prostředek plochy přes 500 do 1 000 m2 bez překážek v trase pruhu šířky do 1 m, tloušťky vrstvy 50 mm</t>
  </si>
  <si>
    <t>https://podminky.urs.cz/item/CS_URS_2023_02/113154223</t>
  </si>
  <si>
    <t>574+165 " dle graf.progr."</t>
  </si>
  <si>
    <t>6</t>
  </si>
  <si>
    <t>113154353</t>
  </si>
  <si>
    <t>Frézování živičného krytu tl 50 mm pruh š přes 0,5 do 1 m pl přes 1000 do 10000 m2 s překážkami v trase</t>
  </si>
  <si>
    <t>-1459247612</t>
  </si>
  <si>
    <t>Frézování živičného podkladu nebo krytu s naložením na dopravní prostředek plochy přes 1 000 do 10 000 m2 s překážkami v trase pruhu šířky do 1 m, tloušťky vrstvy 50 mm</t>
  </si>
  <si>
    <t>https://podminky.urs.cz/item/CS_URS_2023_02/113154353</t>
  </si>
  <si>
    <t>1675+54+25+590+3+7+25+77+120 " dle graf.progr."</t>
  </si>
  <si>
    <t>7</t>
  </si>
  <si>
    <t>113154324</t>
  </si>
  <si>
    <t>Frézování živičného krytu tl 100 mm pruh š přes 0,5 do 1 m pl přes 1000 do 10000 m2 bez překážek v trase</t>
  </si>
  <si>
    <t>-27343767</t>
  </si>
  <si>
    <t>Frézování živičného podkladu nebo krytu s naložením na dopravní prostředek plochy přes 1 000 do 10 000 m2 bez překážek v trase pruhu šířky do 1 m, tloušťky vrstvy 100 mm</t>
  </si>
  <si>
    <t>https://podminky.urs.cz/item/CS_URS_2023_02/113154324</t>
  </si>
  <si>
    <t>700+41+875 " dle graf.progr."</t>
  </si>
  <si>
    <t>8</t>
  </si>
  <si>
    <t>122252206</t>
  </si>
  <si>
    <t>Odkopávky a prokopávky nezapažené pro silnice a dálnice v hornině třídy těžitelnosti I objem do 5000 m3 strojně</t>
  </si>
  <si>
    <t>m3</t>
  </si>
  <si>
    <t>-466582416</t>
  </si>
  <si>
    <t>Odkopávky a prokopávky nezapažené pro silnice a dálnice strojně v hornině třídy těžitelnosti I přes 1 000 do 5 000 m3</t>
  </si>
  <si>
    <t>https://podminky.urs.cz/item/CS_URS_2023_02/122252206</t>
  </si>
  <si>
    <t xml:space="preserve">1368.46 " dle graf.progr." </t>
  </si>
  <si>
    <t>9</t>
  </si>
  <si>
    <t>122452206</t>
  </si>
  <si>
    <t>Odkopávky a prokopávky nezapažené pro silnice a dálnice v hornině třídy těžitelnosti II objem do 5000 m3 strojně</t>
  </si>
  <si>
    <t>-1910826817</t>
  </si>
  <si>
    <t>Odkopávky a prokopávky nezapažené pro silnice a dálnice strojně v hornině třídy těžitelnosti II přes 1 000 do 5 000 m3</t>
  </si>
  <si>
    <t>https://podminky.urs.cz/item/CS_URS_2023_02/122452206</t>
  </si>
  <si>
    <t xml:space="preserve">971.76 " dle graf.progr." </t>
  </si>
  <si>
    <t>10</t>
  </si>
  <si>
    <t>12900110R</t>
  </si>
  <si>
    <t>Příplatek za ztížení odkopávky nebo prokopávky v blízkosti inženýrských sítí</t>
  </si>
  <si>
    <t>soubor</t>
  </si>
  <si>
    <t>-821753851</t>
  </si>
  <si>
    <t>Příplatek k cenám vykopávek za ztížení vykopávky v blízkosti podzemního vedení nebo výbušnin v horninách jakékoliv třídy</t>
  </si>
  <si>
    <t>11</t>
  </si>
  <si>
    <t>132312331</t>
  </si>
  <si>
    <t>Hloubení nezapažených rýh šířky do 2000 mm v soudržných horninách třídy těžitelnosti II skupiny 4 ručně nad stávaj.kanalizací</t>
  </si>
  <si>
    <t>1719329091</t>
  </si>
  <si>
    <t>Hloubení nezapažených rýh šířky přes 800 do 2 000 mm ručně s urovnáním dna do předepsaného profilu a spádu v hornině třídy těžitelnosti II skupiny 4 soudržných</t>
  </si>
  <si>
    <t>https://podminky.urs.cz/item/CS_URS_2023_02/132312331</t>
  </si>
  <si>
    <t>P</t>
  </si>
  <si>
    <t>Poznámka k položce:
nad stávaj.kanalizací</t>
  </si>
  <si>
    <t xml:space="preserve">1.8*1.8*0.75*12 " -změna UV nad stáv.potr," </t>
  </si>
  <si>
    <t>12</t>
  </si>
  <si>
    <t>132351101</t>
  </si>
  <si>
    <t>Hloubení rýh nezapažených š do 800 mm v hornině třídy těžitelnosti II skupiny 4 objem do 20 m3 strojně</t>
  </si>
  <si>
    <t>1518914980</t>
  </si>
  <si>
    <t>Hloubení nezapažených rýh šířky do 800 mm strojně s urovnáním dna do předepsaného profilu a spádu v hornině třídy těžitelnosti II skupiny 4 do 20 m3</t>
  </si>
  <si>
    <t>https://podminky.urs.cz/item/CS_URS_2023_02/132351101</t>
  </si>
  <si>
    <t xml:space="preserve">10.56 " odstr.v rýze vozovky" </t>
  </si>
  <si>
    <t>13</t>
  </si>
  <si>
    <t>162251102</t>
  </si>
  <si>
    <t>Vodorovné přemístění přes 20 do 50 m výkopku/sypaniny z horniny třídy těžitelnosti I skupiny 1 až 3</t>
  </si>
  <si>
    <t>-1117163638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</si>
  <si>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</si>
  <si>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https://podminky.urs.cz/item/CS_URS_2023_02/162251102</t>
  </si>
  <si>
    <t xml:space="preserve">3.0*2 "dosyp krajnice   tam+zpet " </t>
  </si>
  <si>
    <t>14</t>
  </si>
  <si>
    <t>162751117</t>
  </si>
  <si>
    <t>Vodorovné přemístění přes 9 000 do 10000 m výkopku/sypaniny z horniny třídy těžitelnosti I skupiny 1 až 3</t>
  </si>
  <si>
    <t>-798751554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</si>
  <si>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</si>
  <si>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https://podminky.urs.cz/item/CS_URS_2023_02/162751117</t>
  </si>
  <si>
    <t xml:space="preserve">-3.0 "dosyp krajnice   zemina " </t>
  </si>
  <si>
    <t>Mezisoučet</t>
  </si>
  <si>
    <t>739*0.001 "metení vozov."</t>
  </si>
  <si>
    <t>165.6*0.05 "čištění krajnice"</t>
  </si>
  <si>
    <t>1374.48</t>
  </si>
  <si>
    <t>162751119</t>
  </si>
  <si>
    <t>Příplatek k vodorovnému přemístění výkopku/sypaniny z horniny třídy těžitelnosti I skupiny 1 až 3 ZKD 1000 m přes 10000 m</t>
  </si>
  <si>
    <t>1227065359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</si>
  <si>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</si>
  <si>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https://podminky.urs.cz/item/CS_URS_2023_02/162751119</t>
  </si>
  <si>
    <t xml:space="preserve">1374.48*5 " dle TZ -15km" </t>
  </si>
  <si>
    <t>16</t>
  </si>
  <si>
    <t>162751137</t>
  </si>
  <si>
    <t>Vodorovné přemístění přes 9 000 do 10000 m výkopku/sypaniny z horniny třídy těžitelnosti II skupiny 4 a 5</t>
  </si>
  <si>
    <t>-361643612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</si>
  <si>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</si>
  <si>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https://podminky.urs.cz/item/CS_URS_2023_02/162751137</t>
  </si>
  <si>
    <t>971.76+10.56</t>
  </si>
  <si>
    <t xml:space="preserve">29.16 " UV nad stav.potr." </t>
  </si>
  <si>
    <t>17</t>
  </si>
  <si>
    <t>162751139</t>
  </si>
  <si>
    <t>Příplatek k vodorovnému přemístění výkopku/sypaniny z horniny třídy těžitelnosti II skupiny 4 a 5 ZKD 1000 m přes 10000 m</t>
  </si>
  <si>
    <t>-582303904</t>
  </si>
  <si>
    <t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m</t>
  </si>
  <si>
    <t>https://podminky.urs.cz/item/CS_URS_2023_02/162751139</t>
  </si>
  <si>
    <t>1011,48*5</t>
  </si>
  <si>
    <t>18</t>
  </si>
  <si>
    <t>167151101</t>
  </si>
  <si>
    <t>Nakládání výkopku z hornin třídy těžitelnosti I skupiny 1 až 3 do 100 m3</t>
  </si>
  <si>
    <t>2072725087</t>
  </si>
  <si>
    <t>Nakládání, skládání a překládání neulehlého výkopku nebo sypaniny strojně nakládání, množství do 100 m3, z horniny třídy těžitelnosti I, skupiny 1 až 3</t>
  </si>
  <si>
    <t>https://podminky.urs.cz/item/CS_URS_2023_02/167151101</t>
  </si>
  <si>
    <t xml:space="preserve">3.0 "dosyp krajnice  " </t>
  </si>
  <si>
    <t>19</t>
  </si>
  <si>
    <t>171201231</t>
  </si>
  <si>
    <t>Poplatek za uložení zeminy a kamení na recyklační skládce (skládkovné) kód odpadu 17 05 04</t>
  </si>
  <si>
    <t>t</t>
  </si>
  <si>
    <t>-332202823</t>
  </si>
  <si>
    <t>Poplatek za uložení stavebního odpadu na recyklační skládce (skládkovné) zeminy a kamení zatříděného do Katalogu odpadů pod kódem 17 05 04</t>
  </si>
  <si>
    <t>https://podminky.urs.cz/item/CS_URS_2023_02/171201231</t>
  </si>
  <si>
    <t>(1374.48+1011.48)*1.8</t>
  </si>
  <si>
    <t>4294.73</t>
  </si>
  <si>
    <t>20</t>
  </si>
  <si>
    <t>174151101</t>
  </si>
  <si>
    <t>Zásyp -dosyp jam, šachet rýh nebo kolem objektů sypaninou se zhutněním</t>
  </si>
  <si>
    <t>CS ÚRS 2020 01</t>
  </si>
  <si>
    <t>1528015515</t>
  </si>
  <si>
    <t>Zásyp-dpsyp sypaninou z jakékoliv horniny strojně s uložením výkopku ve vrstvách se zhutněním jam, šachet, rýh nebo kolem objektů v těchto vykopávkách</t>
  </si>
  <si>
    <t xml:space="preserve">2.25 "dosyp  ze štěrkodrti " </t>
  </si>
  <si>
    <t xml:space="preserve">3.0 "dosyp krajnice   zemina " </t>
  </si>
  <si>
    <t xml:space="preserve">1.8*1.8*0.45*12 " -změna UV nad stáv.potr," </t>
  </si>
  <si>
    <t>-3.14*0.55*0.55*0.45*12</t>
  </si>
  <si>
    <t>Mezisoučet zasyp -stav.kanal. sterk</t>
  </si>
  <si>
    <t>17.62</t>
  </si>
  <si>
    <t>M</t>
  </si>
  <si>
    <t>58344171</t>
  </si>
  <si>
    <t>štěrkodrť frakce 0/32</t>
  </si>
  <si>
    <t>-2008807863</t>
  </si>
  <si>
    <t>(2.25+12.37)*1.89*1.01</t>
  </si>
  <si>
    <t>27.91</t>
  </si>
  <si>
    <t>22</t>
  </si>
  <si>
    <t>175151101</t>
  </si>
  <si>
    <t>Obsypání potrubí strojně sypaninou bez prohození, uloženou do 3 m</t>
  </si>
  <si>
    <t>1591637572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</si>
  <si>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</si>
  <si>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https://podminky.urs.cz/item/CS_URS_2023_02/175151101</t>
  </si>
  <si>
    <t xml:space="preserve">565*0.2 "DN150 -trat." </t>
  </si>
  <si>
    <t>23</t>
  </si>
  <si>
    <t>58343959</t>
  </si>
  <si>
    <t>kamenivo drcené hrubé frakce 32/63</t>
  </si>
  <si>
    <t>1274417977</t>
  </si>
  <si>
    <t>113*1.89*1.01</t>
  </si>
  <si>
    <t>215.71</t>
  </si>
  <si>
    <t>24</t>
  </si>
  <si>
    <t>181152302</t>
  </si>
  <si>
    <t>Úprava pláně pro silnice a dálnice v zářezech se zhutněním</t>
  </si>
  <si>
    <t>-1618276611</t>
  </si>
  <si>
    <t>Úprava pláně na stavbách silnic a dálnic strojně v zářezech mimo skalních se zhutněním</t>
  </si>
  <si>
    <t>https://podminky.urs.cz/item/CS_URS_2023_02/181152302</t>
  </si>
  <si>
    <t xml:space="preserve">2700+87 " dle graf.progr." </t>
  </si>
  <si>
    <t>Zakládání</t>
  </si>
  <si>
    <t>25</t>
  </si>
  <si>
    <t>21275221R</t>
  </si>
  <si>
    <t>Trativod z drenážních trubek plastových -  netuhá trubka  SN8 DN 150 s perforací  220° včetně lože  otevřený výkop</t>
  </si>
  <si>
    <t>m</t>
  </si>
  <si>
    <t>-158621824</t>
  </si>
  <si>
    <t xml:space="preserve">Trativod z drenážních trubek plastových - netuhá trubka SN8 DN 150 s perforací 220° se zřízením štěrkového lože pod trubky a s jejich obsypem v otevřeném výkopu </t>
  </si>
  <si>
    <t>565</t>
  </si>
  <si>
    <t>Vodorovné konstrukce</t>
  </si>
  <si>
    <t>26</t>
  </si>
  <si>
    <t>451313511</t>
  </si>
  <si>
    <t>Dno rýhy -trativod zpevněné betonem C12/15  tl do 100 mm</t>
  </si>
  <si>
    <t>1952957110</t>
  </si>
  <si>
    <t xml:space="preserve">Dno rýhy -trativod zpevněné betonem C12/15 tl do 100 mm se zvýšenými nároky na prostředí </t>
  </si>
  <si>
    <t>https://podminky.urs.cz/item/CS_URS_2023_02/451313511</t>
  </si>
  <si>
    <t>0.4*565</t>
  </si>
  <si>
    <t>254.25</t>
  </si>
  <si>
    <t>27</t>
  </si>
  <si>
    <t>451541111</t>
  </si>
  <si>
    <t>Lože pod potrubí otevřený výkop ze štěrkodrtě  UV</t>
  </si>
  <si>
    <t>1053073797</t>
  </si>
  <si>
    <t>Lože pod potrubí, stoky a drobné objekty v otevřeném výkopu ze štěrkodrtě 0-63 mm</t>
  </si>
  <si>
    <t>https://podminky.urs.cz/item/CS_URS_2023_02/451541111</t>
  </si>
  <si>
    <t>Poznámka k položce:
UV</t>
  </si>
  <si>
    <t xml:space="preserve">3.14*0.4*0.4*0.1*17*1.05 "UV" </t>
  </si>
  <si>
    <t>0.9</t>
  </si>
  <si>
    <t>28</t>
  </si>
  <si>
    <t>452112112</t>
  </si>
  <si>
    <t>Osazení betonových prstenců nebo rámů v do 100 mm pod poklopy a mříže</t>
  </si>
  <si>
    <t>kus</t>
  </si>
  <si>
    <t>-913189557</t>
  </si>
  <si>
    <t>Osazení betonových dílců prstenců nebo rámů pod poklopy a mříže, výšky do 100 mm</t>
  </si>
  <si>
    <t>https://podminky.urs.cz/item/CS_URS_2023_02/452112112</t>
  </si>
  <si>
    <t>29</t>
  </si>
  <si>
    <t>59223864</t>
  </si>
  <si>
    <t>prstenec pro uliční vpusť vyrovnávací betonový 390x60x130mm</t>
  </si>
  <si>
    <t>477791609</t>
  </si>
  <si>
    <t>17.17</t>
  </si>
  <si>
    <t>30</t>
  </si>
  <si>
    <t>452112122</t>
  </si>
  <si>
    <t>Osazení betonových prstenců nebo rámů v přes 100 do 200 mm pod poklopy a mříže</t>
  </si>
  <si>
    <t>-1130956485</t>
  </si>
  <si>
    <t>Osazení betonových dílců prstenců nebo rámů pod poklopy a mříže, výšky přes 100 do 200 mm</t>
  </si>
  <si>
    <t>https://podminky.urs.cz/item/CS_URS_2023_02/452112122</t>
  </si>
  <si>
    <t>31</t>
  </si>
  <si>
    <t>5922414R</t>
  </si>
  <si>
    <t>prstenec šachtový vyrovnávací betonový rovný vnější rozměr 1200mm+vnitřní 680mm</t>
  </si>
  <si>
    <t>-250278553</t>
  </si>
  <si>
    <t>12.12</t>
  </si>
  <si>
    <t>32</t>
  </si>
  <si>
    <t>452311131</t>
  </si>
  <si>
    <t>Podkladní desky z betonu prostého bez zvýšených nároků na prostředí tř. C 12/15 otevřený výkop</t>
  </si>
  <si>
    <t>-794045704</t>
  </si>
  <si>
    <t>Podkladní a zajišťovací konstrukce z betonu prostého v otevřeném výkopu bez zvýšených nároků na prostředí desky pod potrubí, stoky a drobné objekty z betonu tř. C 12/15</t>
  </si>
  <si>
    <t>https://podminky.urs.cz/item/CS_URS_2023_02/452311131</t>
  </si>
  <si>
    <t>3.14*0.4*0.4*0.1*17*1.05</t>
  </si>
  <si>
    <t>Mezisoučet  UV na trase</t>
  </si>
  <si>
    <t>33</t>
  </si>
  <si>
    <t>452311151</t>
  </si>
  <si>
    <t>Podkladní desky z betonu prostého bez zvýšených nároků na prostředí tř. C 20/25  XF3 otevřený výkop</t>
  </si>
  <si>
    <t>-846839187</t>
  </si>
  <si>
    <t>Podkladní a zajišťovací konstrukce z betonu prostého v otevřeném výkopu bez zvýšených nároků na prostředí desky pod potrubí, stoky a drobné objekty z betonu tř. C 20/25 XF3</t>
  </si>
  <si>
    <t>https://podminky.urs.cz/item/CS_URS_2023_02/452311151</t>
  </si>
  <si>
    <t>(3.14*0.75*0.75-3.14*0.34*0.34)*0.13*1.05*12</t>
  </si>
  <si>
    <t>Mezisoučet UV  pod prstenec</t>
  </si>
  <si>
    <t>2.3</t>
  </si>
  <si>
    <t>34</t>
  </si>
  <si>
    <t>452351101</t>
  </si>
  <si>
    <t>Bednění podkladních desek nebo bloků nebo sedlového lože otevřený výkop</t>
  </si>
  <si>
    <t>1698879864</t>
  </si>
  <si>
    <t>Bednění podkladních a zajišťovacích konstrukcí v otevřeném výkopu desek nebo sedlových loží pod potrubí, stoky a drobné objekty</t>
  </si>
  <si>
    <t>https://podminky.urs.cz/item/CS_URS_2023_02/452351101</t>
  </si>
  <si>
    <t>3.14*0.8*0.1*17</t>
  </si>
  <si>
    <t>Komunikace</t>
  </si>
  <si>
    <t>35</t>
  </si>
  <si>
    <t>564811111</t>
  </si>
  <si>
    <t>Podklad ze štěrkodrtě ŠD plochy přes 100 m2 tl 50 mm -sanace</t>
  </si>
  <si>
    <t>443533761</t>
  </si>
  <si>
    <t>Podklad ze štěrkodrti ŠD s rozprostřením a zhutněním plochy přes 100 m2, po zhutnění tl. 50 mm</t>
  </si>
  <si>
    <t>https://podminky.urs.cz/item/CS_URS_2023_02/564811111</t>
  </si>
  <si>
    <t>Poznámka k položce:
urovnávací vrstva -sanace</t>
  </si>
  <si>
    <t>2700+87</t>
  </si>
  <si>
    <t>36</t>
  </si>
  <si>
    <t>564831111</t>
  </si>
  <si>
    <t>Podklad ze štěrkodrtě ŠD plochy přes 100 m2 tl 100 mm</t>
  </si>
  <si>
    <t>578920910</t>
  </si>
  <si>
    <t>Podklad ze štěrkodrti ŠD s rozprostřením a zhutněním plochy přes 100 m2, po zhutnění tl. 100 mm</t>
  </si>
  <si>
    <t>https://podminky.urs.cz/item/CS_URS_2023_02/564831111</t>
  </si>
  <si>
    <t>148 "prům.tl.100mm"</t>
  </si>
  <si>
    <t>37</t>
  </si>
  <si>
    <t>564661111</t>
  </si>
  <si>
    <t>Podklad z kameniva hrubého drceného vel. 63-125 mm plochy přes 100 m2 tl 200 mm</t>
  </si>
  <si>
    <t>-1032383539</t>
  </si>
  <si>
    <t>Podklad z kameniva hrubého drceného vel. 63-125 mm, s rozprostřením a zhutněním plochy přes 100 m2, po zhutnění tl. 200 mm</t>
  </si>
  <si>
    <t>https://podminky.urs.cz/item/CS_URS_2023_02/564661111</t>
  </si>
  <si>
    <t>(2700+87)*1.15*2 "2x vrstva"</t>
  </si>
  <si>
    <t>Mezisoučet sanace</t>
  </si>
  <si>
    <t>38</t>
  </si>
  <si>
    <t>564861111</t>
  </si>
  <si>
    <t>Podklad ze štěrkodrtě ŠD plochy přes 100 m2 tl 200 mm</t>
  </si>
  <si>
    <t>1122875840</t>
  </si>
  <si>
    <t>Podklad ze štěrkodrti ŠD s rozprostřením a zhutněním plochy přes 100 m2, po zhutnění tl. 200 mm</t>
  </si>
  <si>
    <t>https://podminky.urs.cz/item/CS_URS_2023_02/564861111</t>
  </si>
  <si>
    <t>Mezisoučet nová konstr.</t>
  </si>
  <si>
    <t>84.4</t>
  </si>
  <si>
    <t>Mezisoučet nová komun.v rýze</t>
  </si>
  <si>
    <t>39</t>
  </si>
  <si>
    <t>567134111</t>
  </si>
  <si>
    <t>Podklad ze směsi stmelené cementem SC C 20/25 (PB I) tl 200 mm</t>
  </si>
  <si>
    <t>-1871854284</t>
  </si>
  <si>
    <t>Podklad ze směsi stmelené cementem SC bez dilatačních spár, s rozprostřením a zhutněním SC C 20/25 (PB I), po zhutnění tl. 200 mm</t>
  </si>
  <si>
    <t>https://podminky.urs.cz/item/CS_URS_2023_02/567134111</t>
  </si>
  <si>
    <t>3.9+35.2+5.5+20+4.0+4.5+1.7+3.4+3+1.8+1.4</t>
  </si>
  <si>
    <t>40</t>
  </si>
  <si>
    <t>567122112</t>
  </si>
  <si>
    <t>Podklad ze směsi stmelené cementem SC C 8/10 (KSC I) tl 130 mm</t>
  </si>
  <si>
    <t>-1042080074</t>
  </si>
  <si>
    <t>Podklad ze směsi stmelené cementem SC bez dilatačních spár, s rozprostřením a zhutněním SC C 8/10 (KSC I), po zhutnění tl. 130 mm</t>
  </si>
  <si>
    <t>https://podminky.urs.cz/item/CS_URS_2023_02/567122112</t>
  </si>
  <si>
    <t>41</t>
  </si>
  <si>
    <t>56993113R</t>
  </si>
  <si>
    <t xml:space="preserve">Zpevnění krajnic asfaltovým recyklátem tl 100 mm bez dodávky recyklátu </t>
  </si>
  <si>
    <t>1361613913</t>
  </si>
  <si>
    <t>165.6</t>
  </si>
  <si>
    <t>42</t>
  </si>
  <si>
    <t>573111111</t>
  </si>
  <si>
    <t>Postřik živičný infiltrační s posypem z asfaltu množství 0,60 kg/m2</t>
  </si>
  <si>
    <t>-2140061798</t>
  </si>
  <si>
    <t>Postřik infiltrační PI z asfaltu silničního s posypem kamenivem, v množství 0,60 kg/m2</t>
  </si>
  <si>
    <t>https://podminky.urs.cz/item/CS_URS_2023_02/573111111</t>
  </si>
  <si>
    <t>43</t>
  </si>
  <si>
    <t>573231106</t>
  </si>
  <si>
    <t>Postřik živičný spojovací ze silniční emulze v množství 0,30 kg/m2</t>
  </si>
  <si>
    <t>-23671810</t>
  </si>
  <si>
    <t>Postřik spojovací PS bez posypu kamenivem ze silniční emulze, v množství 0,30 kg/m2</t>
  </si>
  <si>
    <t>https://podminky.urs.cz/item/CS_URS_2023_02/573231106</t>
  </si>
  <si>
    <t>574+165</t>
  </si>
  <si>
    <t>Mezisoučet povrch.úprava krytu</t>
  </si>
  <si>
    <t>44</t>
  </si>
  <si>
    <t>573231107</t>
  </si>
  <si>
    <t>Postřik živičný spojovací ze silniční emulze v množství 0,40 kg/m2</t>
  </si>
  <si>
    <t>-43284738</t>
  </si>
  <si>
    <t>Postřik spojovací PS bez posypu kamenivem ze silniční emulze, v množství 0,40 kg/m2</t>
  </si>
  <si>
    <t>https://podminky.urs.cz/item/CS_URS_2023_02/573231107</t>
  </si>
  <si>
    <t>574</t>
  </si>
  <si>
    <t>45</t>
  </si>
  <si>
    <t>577134111</t>
  </si>
  <si>
    <t>Asfaltový beton vrstva obrusná ACO 11 (ABS) tř. I tl 40 mm š do 3 m z nemodifikovaného asfaltu</t>
  </si>
  <si>
    <t>844530347</t>
  </si>
  <si>
    <t>Asfaltový beton vrstva obrusná ACO 11 (ABS) s rozprostřením a se zhutněním z nemodifikovaného asfaltu v pruhu šířky do 3 m tř. I, po zhutnění tl. 40 mm</t>
  </si>
  <si>
    <t>https://podminky.urs.cz/item/CS_URS_2023_02/577134111</t>
  </si>
  <si>
    <t>46</t>
  </si>
  <si>
    <t>577134121</t>
  </si>
  <si>
    <t>Asfaltový beton vrstva obrusná ACO 11 (ABS) tř. I tl 40 mm š přes 3 m z nemodifikovaného asfaltu</t>
  </si>
  <si>
    <t>-904285055</t>
  </si>
  <si>
    <t>Asfaltový beton vrstva obrusná ACO 11 (ABS) s rozprostřením a se zhutněním z nemodifikovaného asfaltu v pruhu šířky přes 3 m tř. I, po zhutnění tl. 40 mm</t>
  </si>
  <si>
    <t>https://podminky.urs.cz/item/CS_URS_2023_02/577134121</t>
  </si>
  <si>
    <t>47</t>
  </si>
  <si>
    <t>565135101</t>
  </si>
  <si>
    <t>Asfaltový beton vrstva podkladní ACP 16 (obalované kamenivo OKS) tl 50 mm š do 1,5 m</t>
  </si>
  <si>
    <t>476473299</t>
  </si>
  <si>
    <t>Asfaltový beton vrstva podkladní ACP 16 (obalované kamenivo střednězrnné - OKS) s rozprostřením a zhutněním v pruhu šířky do 1,5 m, po zhutnění tl. 50 mm</t>
  </si>
  <si>
    <t>https://podminky.urs.cz/item/CS_URS_2023_02/565135101</t>
  </si>
  <si>
    <t>148 "dle graf.progr."</t>
  </si>
  <si>
    <t>48</t>
  </si>
  <si>
    <t>565155121</t>
  </si>
  <si>
    <t>Asfaltový beton vrstva podkladní ACP 16 (obalované kamenivo OKS) tl 70 mm š přes 3 m</t>
  </si>
  <si>
    <t>316342505</t>
  </si>
  <si>
    <t>Asfaltový beton vrstva podkladní ACP 16 (obalované kamenivo střednězrnné - OKS) s rozprostřením a zhutněním v pruhu šířky přes 3 m, po zhutnění tl. 70 mm</t>
  </si>
  <si>
    <t>https://podminky.urs.cz/item/CS_URS_2023_02/565155121</t>
  </si>
  <si>
    <t>49</t>
  </si>
  <si>
    <t>577165122</t>
  </si>
  <si>
    <t>Asfaltový beton vrstva ložní ACL 16 (ABH) tl 70 mm š přes 3 m z nemodifikovaného asfaltu</t>
  </si>
  <si>
    <t>1821761993</t>
  </si>
  <si>
    <t>Asfaltový beton vrstva ložní ACL 16 (ABH) s rozprostřením a zhutněním z nemodifikovaného asfaltu v pruhu šířky přes 3 m, po zhutnění tl. 70 mm</t>
  </si>
  <si>
    <t>https://podminky.urs.cz/item/CS_URS_2023_02/577165122</t>
  </si>
  <si>
    <t>50</t>
  </si>
  <si>
    <t>577165112</t>
  </si>
  <si>
    <t>Asfaltový beton vrstva ložní ACL 16 (ABH) tl 70 mm š do 3 m z nemodifikovaného asfaltu</t>
  </si>
  <si>
    <t>-1357610650</t>
  </si>
  <si>
    <t>Asfaltový beton vrstva ložní ACL 16 (ABH) s rozprostřením a zhutněním z nemodifikovaného asfaltu v pruhu šířky do 3 m, po zhutnění tl. 70 mm</t>
  </si>
  <si>
    <t>https://podminky.urs.cz/item/CS_URS_2023_02/577165112</t>
  </si>
  <si>
    <t>51</t>
  </si>
  <si>
    <t>584121108</t>
  </si>
  <si>
    <t>Osazení silničních dílců z ŽB do lože z kameniva těženého tl 40 mm plochy do 15 m2</t>
  </si>
  <si>
    <t>-690194188</t>
  </si>
  <si>
    <t>Osazení silničních dílců ze železového betonu s podkladem z kameniva těženého do tl. 40 mm jakéhokoliv druhu a velikosti, na plochu jednotlivě do 15 m2</t>
  </si>
  <si>
    <t>https://podminky.urs.cz/item/CS_URS_2023_02/584121108</t>
  </si>
  <si>
    <t>(9+(6*14)+12+9*3)*2.0</t>
  </si>
  <si>
    <t>52</t>
  </si>
  <si>
    <t>59381004</t>
  </si>
  <si>
    <t>panel silniční 3,00x2,00x0,15m</t>
  </si>
  <si>
    <t>-937339980</t>
  </si>
  <si>
    <t>14.14</t>
  </si>
  <si>
    <t>53</t>
  </si>
  <si>
    <t>58412111R</t>
  </si>
  <si>
    <t>Demontáž panelú vč.přesunů na stavbě + odvoz po použití do 10km se složením</t>
  </si>
  <si>
    <t>1111260464</t>
  </si>
  <si>
    <t xml:space="preserve">1 " 264m2-14kuů" </t>
  </si>
  <si>
    <t>Trubní vedení</t>
  </si>
  <si>
    <t>54</t>
  </si>
  <si>
    <t>8713133R</t>
  </si>
  <si>
    <t>Montáž a dodav. potrubí z kanaliz. trub plasr.  DN 150  SN8 vč.tvarovek  +zemní prace   vč lože+obsyp pískem+rozs.a prohl +zásyp+vodor.přem .zeminy+popl.za skl..</t>
  </si>
  <si>
    <t>-668673009</t>
  </si>
  <si>
    <t>Montáž a dodav. potrubí z kanaliz. trub plasr. DN 150 SN8 vč.tvarovek +zemní prace+rozs.a prohl. vč lože+obsyp pískem+zásyp+vodor.přem .zeminy+popl.za skl.-odvodneni</t>
  </si>
  <si>
    <t>Poznámka k položce:
-vč.ztratného</t>
  </si>
  <si>
    <t>1.5*16+2.5+1.0*17</t>
  </si>
  <si>
    <t>55</t>
  </si>
  <si>
    <t>87735512R</t>
  </si>
  <si>
    <t>Montáž +dodáv.-navrtav. sedlo  600/150 kolmo  na potrubí z kanalizačních trub z PVC  do DN 200 vč těsnění</t>
  </si>
  <si>
    <t>-1599898322</t>
  </si>
  <si>
    <t>Montáž +dodáv.-navrtav. sedlo 600/150 kolmo na potrubí z kanalizačních trub z PVC do DN 200 vč těsnění</t>
  </si>
  <si>
    <t>56</t>
  </si>
  <si>
    <t>89021181R</t>
  </si>
  <si>
    <t xml:space="preserve">Bourání šachet z prostého betonu ručně obestavěného prostoru do 1,5 m3  vč.zajištěni otvoru stáv.kanalizace bedněním    </t>
  </si>
  <si>
    <t>-427675575</t>
  </si>
  <si>
    <t>Bourání šachet a jímek ručně velikosti obestavěného prostoru do 1,5 m3 z prostého betonu</t>
  </si>
  <si>
    <t>1.1*12</t>
  </si>
  <si>
    <t>57</t>
  </si>
  <si>
    <t>8923510R</t>
  </si>
  <si>
    <t>Těsnící zkouška kanal.vodou potrubí DN 100 nebo 150 vč zabezp.konců</t>
  </si>
  <si>
    <t>-1592357507</t>
  </si>
  <si>
    <t>43.5</t>
  </si>
  <si>
    <t>58</t>
  </si>
  <si>
    <t>89239212R</t>
  </si>
  <si>
    <t xml:space="preserve">Zatěsnící ucpávkovým vakem stávající  potrubí DN 400  po dobu výstavby </t>
  </si>
  <si>
    <t>-2037693783</t>
  </si>
  <si>
    <t xml:space="preserve">Zatěsnící ucpávkovým vakem stávající potrubí DN 400 po dobu výstavby </t>
  </si>
  <si>
    <t>59</t>
  </si>
  <si>
    <t>894811131</t>
  </si>
  <si>
    <t>Revizní šachta z PVC typ přímý, DN 400/160 tlak 12,5 t hl od 860 do 1230 mm</t>
  </si>
  <si>
    <t>1748504967</t>
  </si>
  <si>
    <t>Revizní šachta z tvrdého PVC v otevřeném výkopu typ přímý (DN šachty/DN trubního vedení) DN 400/160, odolnost vnějšímu tlaku 12,5 t, hloubka od 860 do 1230 mm</t>
  </si>
  <si>
    <t>https://podminky.urs.cz/item/CS_URS_2023_02/894811131</t>
  </si>
  <si>
    <t>60</t>
  </si>
  <si>
    <t>894812331</t>
  </si>
  <si>
    <t>Revizní a čistící šachta z PP DN 600 šachtová roura korugovaná světlé hloubky 1000 mm</t>
  </si>
  <si>
    <t>-1793091891</t>
  </si>
  <si>
    <t>Revizní a čistící šachta z polypropylenu PP pro hladké trouby DN 600 roura šachtová korugovaná, světlé hloubky 1 000 mm</t>
  </si>
  <si>
    <t>https://podminky.urs.cz/item/CS_URS_2023_02/894812331</t>
  </si>
  <si>
    <t xml:space="preserve">12 " sle roj.proměn. výška roury" </t>
  </si>
  <si>
    <t>61</t>
  </si>
  <si>
    <t>894812339</t>
  </si>
  <si>
    <t>Příplatek k rourám revizní a čistící šachty z PP DN 600 za uříznutí šachtové roury</t>
  </si>
  <si>
    <t>530446265</t>
  </si>
  <si>
    <t>Revizní a čistící šachta z polypropylenu PP pro hladké trouby DN 600 Příplatek k cenám 2331 - 2334 za uříznutí šachtové roury</t>
  </si>
  <si>
    <t>https://podminky.urs.cz/item/CS_URS_2023_02/894812339</t>
  </si>
  <si>
    <t>62</t>
  </si>
  <si>
    <t>894812377</t>
  </si>
  <si>
    <t>Revizní a čistící šachta z PP DN 600 poklop litinový pro třídu zatížení D400 s teleskopickým adaptérem</t>
  </si>
  <si>
    <t>-720847244</t>
  </si>
  <si>
    <t>Revizní a čistící šachta z polypropylenu PP pro hladké trouby DN 600 poklop (mříž) litinový pro třídu zatížení D400 s teleskopickým adaptérem</t>
  </si>
  <si>
    <t>https://podminky.urs.cz/item/CS_URS_2023_02/894812377</t>
  </si>
  <si>
    <t>63</t>
  </si>
  <si>
    <t>895941331</t>
  </si>
  <si>
    <t>Osazení vpusti uliční DN 450 z betonových dílců skruž průběžná s výtokem</t>
  </si>
  <si>
    <t>-1985099694</t>
  </si>
  <si>
    <t>Osazení vpusti uliční z betonových dílců DN 450 skruž průběžná s výtokem</t>
  </si>
  <si>
    <t>https://podminky.urs.cz/item/CS_URS_2023_02/895941331</t>
  </si>
  <si>
    <t>64</t>
  </si>
  <si>
    <t>59223854</t>
  </si>
  <si>
    <t>skruž betonová s odtokem 150mm PVC pro uliční vpusť 450x350x50mm</t>
  </si>
  <si>
    <t>-1537658343</t>
  </si>
  <si>
    <t>15.15</t>
  </si>
  <si>
    <t>65</t>
  </si>
  <si>
    <t>895941302</t>
  </si>
  <si>
    <t>Osazení vpusti uliční DN 450 z betonových dílců dno s kalištěm</t>
  </si>
  <si>
    <t>-178643241</t>
  </si>
  <si>
    <t>Osazení vpusti uliční z betonových dílců DN 450 dno s kalištěm</t>
  </si>
  <si>
    <t>https://podminky.urs.cz/item/CS_URS_2023_02/895941302</t>
  </si>
  <si>
    <t>66</t>
  </si>
  <si>
    <t>59224495</t>
  </si>
  <si>
    <t>vpusť uliční DN 450 kaliště nízké 450/240x50mm</t>
  </si>
  <si>
    <t>229419969</t>
  </si>
  <si>
    <t>67</t>
  </si>
  <si>
    <t>895941313</t>
  </si>
  <si>
    <t>Osazení vpusti uliční DN 450 z betonových dílců skruž horní 295 mm</t>
  </si>
  <si>
    <t>380389193</t>
  </si>
  <si>
    <t>Osazení vpusti uliční z betonových dílců DN 450 skruž horní 295 mm</t>
  </si>
  <si>
    <t>https://podminky.urs.cz/item/CS_URS_2023_02/895941313</t>
  </si>
  <si>
    <t>68</t>
  </si>
  <si>
    <t>59223857</t>
  </si>
  <si>
    <t>skruž betonová horní pro uliční vpusť 450x295x50mm</t>
  </si>
  <si>
    <t>-909096613</t>
  </si>
  <si>
    <t>69</t>
  </si>
  <si>
    <t>895941332</t>
  </si>
  <si>
    <t>Osazení vpusti uliční DN 450 z betonových dílců skruž průběžná se zápachovou uzávěrkou</t>
  </si>
  <si>
    <t>-1924927282</t>
  </si>
  <si>
    <t>Osazení vpusti uliční z betonových dílců DN 450 skruž průběžná se zápachovou uzávěrkou</t>
  </si>
  <si>
    <t>https://podminky.urs.cz/item/CS_URS_2023_02/895941332</t>
  </si>
  <si>
    <t>70</t>
  </si>
  <si>
    <t>59224494</t>
  </si>
  <si>
    <t>skruž betonová průběžná se zápachovou uzávěrkou 200mm PVC pro uliční vpusť 450x645x50mm</t>
  </si>
  <si>
    <t>2065516520</t>
  </si>
  <si>
    <t>71</t>
  </si>
  <si>
    <t>899104112</t>
  </si>
  <si>
    <t>Osazení poklopů litinových, ocelových nebo železobetonových včetně rámů pro třídu zatížení D400, E600</t>
  </si>
  <si>
    <t>-1698425967</t>
  </si>
  <si>
    <t>https://podminky.urs.cz/item/CS_URS_2023_02/899104112</t>
  </si>
  <si>
    <t>72</t>
  </si>
  <si>
    <t>2866193R</t>
  </si>
  <si>
    <t>poklop šachtový litinový dno DN 600 pro třídu zatížení D400 -samonivelační</t>
  </si>
  <si>
    <t>240237912</t>
  </si>
  <si>
    <t>poklop šachtový litinový dno DN 600 pro třídu zatížení D400</t>
  </si>
  <si>
    <t>73</t>
  </si>
  <si>
    <t>899204112</t>
  </si>
  <si>
    <t>Osazení mříží litinových včetně rámů a košů na bahno pro třídu zatížení D400, E600</t>
  </si>
  <si>
    <t>-2117063598</t>
  </si>
  <si>
    <t>https://podminky.urs.cz/item/CS_URS_2023_02/899204112</t>
  </si>
  <si>
    <t>74</t>
  </si>
  <si>
    <t>5524210R</t>
  </si>
  <si>
    <t>mříž litinová M1 D400 500/500 mm</t>
  </si>
  <si>
    <t>-620943453</t>
  </si>
  <si>
    <t>Prefabrikáty pro uliční vpusti dílce betonové pro uliční vpusti vpusť dešťová uliční s rámem mříž M1 D400 DIN 19583-13, 500/500mm</t>
  </si>
  <si>
    <t>75</t>
  </si>
  <si>
    <t>5524211R</t>
  </si>
  <si>
    <t>mříž litinová chodn.vtoková s roštem D400</t>
  </si>
  <si>
    <t>2119987874</t>
  </si>
  <si>
    <t>76</t>
  </si>
  <si>
    <t>59223874R</t>
  </si>
  <si>
    <t>kalovy koš pozink. 600</t>
  </si>
  <si>
    <t>-1506429295</t>
  </si>
  <si>
    <t>77</t>
  </si>
  <si>
    <t>89933211R</t>
  </si>
  <si>
    <t>Výšková úprava uličního vstupu nebo vpusti do 200 mm snížením poklopu</t>
  </si>
  <si>
    <t>-1882883872</t>
  </si>
  <si>
    <t>78</t>
  </si>
  <si>
    <t>89943211R</t>
  </si>
  <si>
    <t>Výšková úprava uličního vstupu nebo vpusti do 200 mm snížením krycího hrnce, šoupěte nebo hydrantu</t>
  </si>
  <si>
    <t>1228907958</t>
  </si>
  <si>
    <t>Výšková úprava uličního vstupu nebo vpusti do 200 mm snížením krycího hrnce, šoupěte, nebo hydrantu bez úpravy armatur</t>
  </si>
  <si>
    <t>40+2</t>
  </si>
  <si>
    <t>79</t>
  </si>
  <si>
    <t>899620161</t>
  </si>
  <si>
    <t>Obetonování plastové šachty z polypropylenu betonem prostým tř. C 30/37  XF4 otevřený výkop</t>
  </si>
  <si>
    <t>-1658786567</t>
  </si>
  <si>
    <t>Obetonování plastových šachet z polypropylenu betonem prostým v otevřeném výkopu, beton tř. C 30/37 XF4</t>
  </si>
  <si>
    <t>https://podminky.urs.cz/item/CS_URS_2023_02/899620161</t>
  </si>
  <si>
    <t>(3.14*0.9*0.9-3.14*0.25*0.25)*0.32</t>
  </si>
  <si>
    <t>Mezisoučet obet.stav.dna-napojení"</t>
  </si>
  <si>
    <t>(3.14*0.55*0.55-3.14*0.25*0.25)*0.3</t>
  </si>
  <si>
    <t>Mezisoučet obet.stav.uv -cast"</t>
  </si>
  <si>
    <t>(3.14*0.55*0.55-3.14*0.34*0.34)*0.3</t>
  </si>
  <si>
    <t>Mezisoučet obet.korug.potr.</t>
  </si>
  <si>
    <t>1.153*1.035*12</t>
  </si>
  <si>
    <t>80</t>
  </si>
  <si>
    <t>89962016R</t>
  </si>
  <si>
    <t>Výztuž otevřený výkop z betonářské oceli 10 505</t>
  </si>
  <si>
    <t>1572273838</t>
  </si>
  <si>
    <t>(2*4.0+2*2.6)*1.578+(0.95*16)*0.888  "pr.16+pr.12"</t>
  </si>
  <si>
    <t>34.33*0.001*1.05*12</t>
  </si>
  <si>
    <t>81</t>
  </si>
  <si>
    <t>899640112</t>
  </si>
  <si>
    <t>Bednění pro obetonování plastových šachet kruhových otevřený výkop</t>
  </si>
  <si>
    <t>722223619</t>
  </si>
  <si>
    <t>Bednění pro obetonování plastových šachet v otevřeném výkopu kruhových</t>
  </si>
  <si>
    <t>https://podminky.urs.cz/item/CS_URS_2023_02/899640112</t>
  </si>
  <si>
    <t>(3.14*1.8)*0.32*12</t>
  </si>
  <si>
    <t>Mezisoučet obet.stav.dna"</t>
  </si>
  <si>
    <t>(3.14*1.1)*0.3*12</t>
  </si>
  <si>
    <t>46.6</t>
  </si>
  <si>
    <t>82</t>
  </si>
  <si>
    <t>8996231R</t>
  </si>
  <si>
    <t xml:space="preserve">Obetonování mříže -UV - betonem prostým tř. C 12/15 otevřený výkop vč bednění </t>
  </si>
  <si>
    <t>-1544206812</t>
  </si>
  <si>
    <t>0.15*17+0.2*17 "potr.+obet.mrize UV"</t>
  </si>
  <si>
    <t>Ostatní konstrukce a práce+přesun hmot</t>
  </si>
  <si>
    <t>83</t>
  </si>
  <si>
    <t>914111111</t>
  </si>
  <si>
    <t>Montáž svislé dopravní značky do velikosti 1 m2 objímkami na sloupek nebo konzolu</t>
  </si>
  <si>
    <t>848691208</t>
  </si>
  <si>
    <t>Montáž svislé dopravní značky základní velikosti do 1 m2 objímkami na sloupky nebo konzoly</t>
  </si>
  <si>
    <t>https://podminky.urs.cz/item/CS_URS_2023_02/914111111</t>
  </si>
  <si>
    <t>2+1+1</t>
  </si>
  <si>
    <t>84</t>
  </si>
  <si>
    <t>4044564R</t>
  </si>
  <si>
    <t>značka svislá reflexní AL- 3M 500 x 500 mm  IP6</t>
  </si>
  <si>
    <t>357112730</t>
  </si>
  <si>
    <t>Výrobky a zabezpečovací prvky pro zařízení silniční značky dopravní svislé FeZn  plech FeZn AL     plech Al NK, 3M   povrchová úprava reflexní fólií tř.1 čtvercové značky P2, P3, P8, IP1-7,IP10,E1,E2,E6,E9,E10,E12,IJ4 500 x 500 mm AL- 3M  reflexní tř.1</t>
  </si>
  <si>
    <t>1.01</t>
  </si>
  <si>
    <t>85</t>
  </si>
  <si>
    <t>4044560R</t>
  </si>
  <si>
    <t>výstražné dopravní značky A12b</t>
  </si>
  <si>
    <t>-1831874435</t>
  </si>
  <si>
    <t>výstražné dopravní značky A1-A30, A33 700mm</t>
  </si>
  <si>
    <t>2.02</t>
  </si>
  <si>
    <t>86</t>
  </si>
  <si>
    <t>4044562R</t>
  </si>
  <si>
    <t>značky upravující přednost P6 700mm</t>
  </si>
  <si>
    <t>-1793561932</t>
  </si>
  <si>
    <t>87</t>
  </si>
  <si>
    <t>914511112</t>
  </si>
  <si>
    <t>Montáž sloupku dopravních značek délky do 3,5 m s betonovým základem a patkou D 60 mm</t>
  </si>
  <si>
    <t>-1818591443</t>
  </si>
  <si>
    <t>Montáž sloupku dopravních značek délky do 3,5 m do hliníkové patky pro sloupek D 60 mm</t>
  </si>
  <si>
    <t>https://podminky.urs.cz/item/CS_URS_2023_02/914511112</t>
  </si>
  <si>
    <t>Poznámka k položce:
vč.zem.prací</t>
  </si>
  <si>
    <t>88</t>
  </si>
  <si>
    <t>4045530R</t>
  </si>
  <si>
    <t xml:space="preserve">Dod sloupku dopr.znač.+víčko +ukotvení patka hlinikova   vč nátěru sl.-  dl. 2,5m </t>
  </si>
  <si>
    <t>-1843136076</t>
  </si>
  <si>
    <t xml:space="preserve">Dod sloupku dopr.znač.+vicko +ukotvení patka hlinikova   vč nátěru sl.-  dl. 2,5m </t>
  </si>
  <si>
    <t>4.04</t>
  </si>
  <si>
    <t>89</t>
  </si>
  <si>
    <t>915211112</t>
  </si>
  <si>
    <t>Vodorovné dopravní značení dělící čáry souvislé š 125 mm retroreflexní bílý plast</t>
  </si>
  <si>
    <t>-127597357</t>
  </si>
  <si>
    <t>Vodorovné dopravní značení stříkaným plastem dělící čára šířky 125 mm souvislá bílá retroreflexní</t>
  </si>
  <si>
    <t>https://podminky.urs.cz/item/CS_URS_2023_02/915211112</t>
  </si>
  <si>
    <t>(551+132+394-22)</t>
  </si>
  <si>
    <t>90</t>
  </si>
  <si>
    <t>915221122</t>
  </si>
  <si>
    <t>Vodorovné dopravní značení vodící čáry přerušované š 250 mm retroreflexní bílý plast</t>
  </si>
  <si>
    <t>-1438704931</t>
  </si>
  <si>
    <t>Vodorovné dopravní značení stříkaným plastem vodící čára bílá šířky 250 mm přerušovaná retroreflexní</t>
  </si>
  <si>
    <t>https://podminky.urs.cz/item/CS_URS_2023_02/915221122</t>
  </si>
  <si>
    <t>(20+22)</t>
  </si>
  <si>
    <t>91</t>
  </si>
  <si>
    <t>9154912R</t>
  </si>
  <si>
    <t xml:space="preserve">Osazení +dodávka-přídlažba z beton.zám.dlažby   tl.8cm přírodní s přísadou zpomalovače tuhnutí </t>
  </si>
  <si>
    <t>1000527363</t>
  </si>
  <si>
    <t xml:space="preserve">Osazení +dodávka-přídlažba z beton.zám.dlažby tl.8cm přírodní s přísadou zpomalovače tuhnutí </t>
  </si>
  <si>
    <t>Poznámka k položce:
CT-C30-F5</t>
  </si>
  <si>
    <t>935+65 " dle proj."</t>
  </si>
  <si>
    <t>92</t>
  </si>
  <si>
    <t>91972122R</t>
  </si>
  <si>
    <t>Geomříž pro vyztužení asfaltového povrchu ze skelných vláken s geotextilií pevnost 100 kN/m</t>
  </si>
  <si>
    <t>1721937600</t>
  </si>
  <si>
    <t>Geomříž pro vyztužení asfaltového povrchu ze skelných vláken s geotextilií, podélná pevnost v tahu 100 kN/m</t>
  </si>
  <si>
    <t>148*1.03</t>
  </si>
  <si>
    <t>93</t>
  </si>
  <si>
    <t>91972620R</t>
  </si>
  <si>
    <t>Položení a dodávka tuhé výztužné mříže  z HDPE se čtvercovými oky  s min. pevností příčně i podélně  v tahu  40 kN/m plošná hmotnost 500g/m2 šířka pruhu 1.9m</t>
  </si>
  <si>
    <t>1838681349</t>
  </si>
  <si>
    <t>Položení a dodávka tuhé výztužné mříže z HDPE se čtvercovými oky s min. pevností příčně i podélně v tahu 40 kN/m plošná hmotnost 500g/m2 šířka pruhu 1.9m</t>
  </si>
  <si>
    <t>(19+422+5.3+5.2*2+6.2+2.3+1.5+8+9+4+6+7+12+14+5+6)*1.9*1.03</t>
  </si>
  <si>
    <t>1052.3</t>
  </si>
  <si>
    <t>94</t>
  </si>
  <si>
    <t>91973112R</t>
  </si>
  <si>
    <t>Zarovnání styčné plochy podkladu nebo krytu živičného tl do 50 mm  vč.asf.modif.zálivky</t>
  </si>
  <si>
    <t>913733592</t>
  </si>
  <si>
    <t>Zarovnání styčné plochy podkladu nebo krytu podél vybourané části komunikace nebo zpevněné plochy živičné tl. do 50 mm</t>
  </si>
  <si>
    <t>Poznámka k položce:
vč.asf.modif.zálivky</t>
  </si>
  <si>
    <t>18.5+5.5+20.5+15+4+6.5+5.9</t>
  </si>
  <si>
    <t>95</t>
  </si>
  <si>
    <t>91973111R</t>
  </si>
  <si>
    <t>Zarovnání styčné plochy podkladu nebo krytu živičného tl do 100 mm vč.asf.modif.zálivky</t>
  </si>
  <si>
    <t>-1001552437</t>
  </si>
  <si>
    <t>Zarovnání styčné plochy podkladu nebo krytu podél vybourané části komunikace nebo zpevněné plochy živičné tl. přes 50 do 100 mm</t>
  </si>
  <si>
    <t xml:space="preserve">8*5.5 " příčné trhliny" </t>
  </si>
  <si>
    <t>96</t>
  </si>
  <si>
    <t>919735111</t>
  </si>
  <si>
    <t>Řezání stávajícího živičného krytu hl do 50 mm</t>
  </si>
  <si>
    <t>-208760491</t>
  </si>
  <si>
    <t>Řezání stávajícího živičného krytu nebo podkladu hloubky do 50 mm</t>
  </si>
  <si>
    <t>https://podminky.urs.cz/item/CS_URS_2023_02/919735111</t>
  </si>
  <si>
    <t>6+6.5+4+15+18.5</t>
  </si>
  <si>
    <t>97</t>
  </si>
  <si>
    <t>919735112</t>
  </si>
  <si>
    <t>Řezání stávajícího živičného krytu hl přes 50 do 100 mm</t>
  </si>
  <si>
    <t>320888639</t>
  </si>
  <si>
    <t>Řezání stávajícího živičného krytu nebo podkladu hloubky přes 50 do 100 mm</t>
  </si>
  <si>
    <t>https://podminky.urs.cz/item/CS_URS_2023_02/919735112</t>
  </si>
  <si>
    <t>99+6*1.5</t>
  </si>
  <si>
    <t>98</t>
  </si>
  <si>
    <t>919735113</t>
  </si>
  <si>
    <t>Řezání stávajícího živičného krytu hl přes 100 do 150 mm</t>
  </si>
  <si>
    <t>-1257565242</t>
  </si>
  <si>
    <t>Řezání stávajícího živičného krytu nebo podkladu hloubky přes 100 do 150 mm</t>
  </si>
  <si>
    <t>https://podminky.urs.cz/item/CS_URS_2023_02/919735113</t>
  </si>
  <si>
    <t>38.5+60+6+111+6.5+31</t>
  </si>
  <si>
    <t>99</t>
  </si>
  <si>
    <t>93199413R</t>
  </si>
  <si>
    <t>Těsnění dilatační spáry betonové konstrukce  tmelem do vlhkého prostředí</t>
  </si>
  <si>
    <t>2031957238</t>
  </si>
  <si>
    <t>Těsnění dilatační spáry betonové konstrukce tmelem do vlhkého prostředí</t>
  </si>
  <si>
    <t>2.5*12</t>
  </si>
  <si>
    <t>100</t>
  </si>
  <si>
    <t>938909311</t>
  </si>
  <si>
    <t>Čištění vozovek metením strojně podkladu nebo krytu betonového nebo živičného</t>
  </si>
  <si>
    <t>-1925008040</t>
  </si>
  <si>
    <t>Čištění vozovek metením bláta, prachu nebo hlinitého nánosu s odklizením na hromady na vzdálenost do 20 m nebo naložením na dopravní prostředek strojně povrchu podkladu nebo krytu betonového nebo živičného</t>
  </si>
  <si>
    <t>https://podminky.urs.cz/item/CS_URS_2023_02/938909311</t>
  </si>
  <si>
    <t>101</t>
  </si>
  <si>
    <t>938909611</t>
  </si>
  <si>
    <t>Odstranění nánosu na krajnicích tl do 100 mm</t>
  </si>
  <si>
    <t>1377157542</t>
  </si>
  <si>
    <t>Čištění krajnic odstraněním nánosu (ulehlého, popř. zaježděného) naneseného vlivem silničního provozu, s přemístěním na hromady na vzdálenost do 50 m nebo s naložením na dopravní prostředek, ale bez složení průměrné tloušťky do 100 mm</t>
  </si>
  <si>
    <t>https://podminky.urs.cz/item/CS_URS_2023_02/938909611</t>
  </si>
  <si>
    <t>102</t>
  </si>
  <si>
    <t>899101211</t>
  </si>
  <si>
    <t>Demontáž poklopů litinových nebo ocelových včetně rámů hmotnosti do 50 kg</t>
  </si>
  <si>
    <t>-174623537</t>
  </si>
  <si>
    <t>Demontáž poklopů litinových a ocelových včetně rámů, hmotnosti jednotlivě do 50 kg</t>
  </si>
  <si>
    <t>https://podminky.urs.cz/item/CS_URS_2023_02/899101211</t>
  </si>
  <si>
    <t>12 "UV nad stáv.kan."</t>
  </si>
  <si>
    <t>13 "stav.kanal.sachty"</t>
  </si>
  <si>
    <t>103</t>
  </si>
  <si>
    <t>966006132</t>
  </si>
  <si>
    <t>Odstranění značek dopravních nebo orientačních se sloupky s betonovými patkami</t>
  </si>
  <si>
    <t>1043086146</t>
  </si>
  <si>
    <t>Odstranění dopravních nebo orientačních značek se sloupkem s uložením hmot na vzdálenost do 20 m nebo s naložením na dopravní prostředek, se zásypem jam a jeho zhutněním s betonovou patkou</t>
  </si>
  <si>
    <t>https://podminky.urs.cz/item/CS_URS_2023_02/966006132</t>
  </si>
  <si>
    <t xml:space="preserve">2+7+1 " sloupek+znacka  P4+P2+A7a" </t>
  </si>
  <si>
    <t>104</t>
  </si>
  <si>
    <t>96600613R</t>
  </si>
  <si>
    <t>Zpětná montáž stávaj.značek do připravených jamek+ betonové patky+sloupky</t>
  </si>
  <si>
    <t>51213014</t>
  </si>
  <si>
    <t xml:space="preserve"> 3"P2  -stav.zn.+nov.sl." </t>
  </si>
  <si>
    <t xml:space="preserve"> 1"P4  -stav.zn.+nov.sl." </t>
  </si>
  <si>
    <t>105</t>
  </si>
  <si>
    <t>997221551</t>
  </si>
  <si>
    <t>Vodorovná doprava suti ze sypkých materiálů do 1 km</t>
  </si>
  <si>
    <t>-317895346</t>
  </si>
  <si>
    <t>Vodorovná doprava suti bez naložení, ale se složením a s hrubým urovnáním ze sypkých materiálů, na vzdálenost do 1 km</t>
  </si>
  <si>
    <t>https://podminky.urs.cz/item/CS_URS_2023_02/997221551</t>
  </si>
  <si>
    <t>164.15+279.62+221.2 "asf/kry"</t>
  </si>
  <si>
    <t>106</t>
  </si>
  <si>
    <t>99722155R</t>
  </si>
  <si>
    <t>Vodorovná doprava suti -frézovaná drt do 500m</t>
  </si>
  <si>
    <t>-1110343574</t>
  </si>
  <si>
    <t xml:space="preserve">33.12*2 " SO 101 tam+zpět" </t>
  </si>
  <si>
    <t>107</t>
  </si>
  <si>
    <t>997221559</t>
  </si>
  <si>
    <t>Příplatek ZKD 1 km u vodorovné dopravy suti ze sypkých materiálů</t>
  </si>
  <si>
    <t>-400953426</t>
  </si>
  <si>
    <t>Vodorovná doprava suti bez naložení, ale se složením a s hrubým urovnáním Příplatek k ceně za každý další i započatý 1 km přes 1 km</t>
  </si>
  <si>
    <t>https://podminky.urs.cz/item/CS_URS_2023_02/997221559</t>
  </si>
  <si>
    <t xml:space="preserve">664.97*19 " dle TZ" </t>
  </si>
  <si>
    <t>109</t>
  </si>
  <si>
    <t>997221611</t>
  </si>
  <si>
    <t>Nakládání suti na dopravní prostředky pro vodorovnou dopravu</t>
  </si>
  <si>
    <t>-2086116235</t>
  </si>
  <si>
    <t>Nakládání na dopravní prostředky pro vodorovnou dopravu suti</t>
  </si>
  <si>
    <t>https://podminky.urs.cz/item/CS_URS_2023_02/997221611</t>
  </si>
  <si>
    <t xml:space="preserve">33.12 " SO 101" </t>
  </si>
  <si>
    <t>110</t>
  </si>
  <si>
    <t>997221571</t>
  </si>
  <si>
    <t>Vodorovná doprava vybouraných hmot do 1 km</t>
  </si>
  <si>
    <t>-1082259311</t>
  </si>
  <si>
    <t>Vodorovná doprava vybouraných hmot bez naložení, ale se složením a s hrubým urovnáním na vzdálenost do 1 km</t>
  </si>
  <si>
    <t>https://podminky.urs.cz/item/CS_URS_2023_02/997221571</t>
  </si>
  <si>
    <t>23.232 "  nbeton"</t>
  </si>
  <si>
    <t>2.07 "poklpy+znacky  do  srotu"</t>
  </si>
  <si>
    <t>111</t>
  </si>
  <si>
    <t>997221579</t>
  </si>
  <si>
    <t>Příplatek ZKD 1 km u vodorovné dopravy vybouraných hmot</t>
  </si>
  <si>
    <t>1568506701</t>
  </si>
  <si>
    <t>Vodorovná doprava vybouraných hmot bez naložení, ale se složením a s hrubým urovnáním na vzdálenost Příplatek k ceně za každý další i započatý 1 km přes 1 km</t>
  </si>
  <si>
    <t>https://podminky.urs.cz/item/CS_URS_2023_02/997221579</t>
  </si>
  <si>
    <t>25.302*19</t>
  </si>
  <si>
    <t>112</t>
  </si>
  <si>
    <t>997221861</t>
  </si>
  <si>
    <t>Poplatek za uložení na recyklační skládce (skládkovné) stavebního odpadu z prostého betonu pod kódem 17 01 01</t>
  </si>
  <si>
    <t>-879244395</t>
  </si>
  <si>
    <t>Poplatek za uložení stavebního odpadu na recyklační skládce (skládkovné) z prostého betonu zatříděného do Katalogu odpadů pod kódem 17 01 01</t>
  </si>
  <si>
    <t>https://podminky.urs.cz/item/CS_URS_2023_02/997221861</t>
  </si>
  <si>
    <t>23.232</t>
  </si>
  <si>
    <t>113</t>
  </si>
  <si>
    <t>997221875</t>
  </si>
  <si>
    <t>Poplatek za uložení na recyklační skládce (skládkovné) stavebního odpadu asfaltového bez obsahu dehtu zatříděného do Katalogu odpadů pod kódem 17 03 02</t>
  </si>
  <si>
    <t>-1270097179</t>
  </si>
  <si>
    <t>Poplatek za uložení stavebního odpadu na recyklační skládce (skládkovné) asfaltového bez obsahu dehtu zatříděného do Katalogu odpadů pod kódem 17 03 02</t>
  </si>
  <si>
    <t>https://podminky.urs.cz/item/CS_URS_2023_02/997221875</t>
  </si>
  <si>
    <t>664.97</t>
  </si>
  <si>
    <t>118</t>
  </si>
  <si>
    <t>1435511572</t>
  </si>
  <si>
    <t>2.024+84.985+296.21+371.68 "frez.drt - odvoz Valdorf"</t>
  </si>
  <si>
    <t>-165.6*0.1*2.0</t>
  </si>
  <si>
    <t>119</t>
  </si>
  <si>
    <t>-2050098757</t>
  </si>
  <si>
    <t>721,779*14 "odvoz Valdorf"</t>
  </si>
  <si>
    <t>998</t>
  </si>
  <si>
    <t>Přesun hmot</t>
  </si>
  <si>
    <t>114</t>
  </si>
  <si>
    <t>998225111</t>
  </si>
  <si>
    <t>Přesun hmot pro pozemní komunikace s krytem z kamene, monolitickým betonovým nebo živičným</t>
  </si>
  <si>
    <t>326219212</t>
  </si>
  <si>
    <t>Přesun hmot pro komunikace s krytem z kameniva, monolitickým betonovým nebo živičným dopravní vzdálenost do 200 m jakékoliv délky objektu</t>
  </si>
  <si>
    <t>https://podminky.urs.cz/item/CS_URS_2023_02/998225111</t>
  </si>
  <si>
    <t>115</t>
  </si>
  <si>
    <t>998225191</t>
  </si>
  <si>
    <t>Příplatek k přesunu hmot pro pozemní komunikace s krytem z kamene, živičným, betonovým do 1000 m</t>
  </si>
  <si>
    <t>1037921492</t>
  </si>
  <si>
    <t>Přesun hmot pro komunikace s krytem z kameniva, monolitickým betonovým nebo živičným Příplatek k ceně za zvětšený přesun přes vymezenou největší dopravní vzdálenost do 1000 m</t>
  </si>
  <si>
    <t>https://podminky.urs.cz/item/CS_URS_2023_02/998225191</t>
  </si>
  <si>
    <t>Práce a dodávky M</t>
  </si>
  <si>
    <t>46-M</t>
  </si>
  <si>
    <t>Zemní práce při extr.mont.pracích</t>
  </si>
  <si>
    <t>116</t>
  </si>
  <si>
    <t>4602602R</t>
  </si>
  <si>
    <t>Ostatní práce -vyvěšení stáv.inže.sítí s posunem vč zpětného obsypu pískem vč. lože  +dodáv.varov. folie</t>
  </si>
  <si>
    <t>1263293851</t>
  </si>
  <si>
    <t>Ostatní práce -vyvěšení stáv.inže.sítí s posunem vč zpětného obsypu pískem vč. lože +dodáv.varov. folie</t>
  </si>
  <si>
    <t xml:space="preserve">1 " 1004m folie+80.32m3 písku" </t>
  </si>
  <si>
    <t>117</t>
  </si>
  <si>
    <t>4605201R</t>
  </si>
  <si>
    <t>Montáž a dodávka  .plast chráničky DN 200 +utěsnění konců -uložení trativodu při křížení s plynov.potrubím-vystředění potr.-distan.kroužky</t>
  </si>
  <si>
    <t>200951172</t>
  </si>
  <si>
    <t>Montáž a dodávka .plast chráničky DN 200 +utěsnění konců -uložení trativodu při křížení s plynov.potrubím-vystředění potr.-distan.kroužky</t>
  </si>
  <si>
    <t>(12+13.2+6*7)*2 "chran.+16 zaslepek"</t>
  </si>
  <si>
    <t>2 - SO 102A  Zpevněné plochy</t>
  </si>
  <si>
    <t>Město Staňkov</t>
  </si>
  <si>
    <t>PSV - Práce a dodávky PSV</t>
  </si>
  <si>
    <t xml:space="preserve">    721 - Zdravotechnika - vnitřní kanalizace</t>
  </si>
  <si>
    <t>113106423</t>
  </si>
  <si>
    <t>Rozebrání dlažeb při překopech komunikací pro pěší ze zámkové dlažby strojně pl přes 15 m2</t>
  </si>
  <si>
    <t>1650208326</t>
  </si>
  <si>
    <t>Rozebrání dlažeb a dílců při překopech inženýrských sítí s přemístěním hmot na skládku na vzdálenost do 3 m nebo s naložením na dopravní prostředek strojně plochy jednotlivě přes 15 m2 komunikací pro pěší s ložem z kameniva nebo živice a s výplní spár ze zámkové dlažby</t>
  </si>
  <si>
    <t>https://podminky.urs.cz/item/CS_URS_2023_02/113106423</t>
  </si>
  <si>
    <t>15.5 "dle proj."</t>
  </si>
  <si>
    <t>113107182</t>
  </si>
  <si>
    <t>Odstranění podkladu živičného tl přes 50 do 100 mm strojně pl přes 50 do 200 m2</t>
  </si>
  <si>
    <t>881266764</t>
  </si>
  <si>
    <t>Odstranění podkladů nebo krytů strojně plochy jednotlivě přes 50 m2 do 200 m2 s přemístěním hmot na skládku na vzdálenost do 20 m nebo s naložením na dopravní prostředek živičných, o tl. vrstvy přes 50 do 100 mm</t>
  </si>
  <si>
    <t>https://podminky.urs.cz/item/CS_URS_2023_02/113107182</t>
  </si>
  <si>
    <t>23+43+9+50+6 "dle graf.progr. vozovka"</t>
  </si>
  <si>
    <t>-1589403558</t>
  </si>
  <si>
    <t>256+134+5+131+142+4+80+8+224+10+132 "dle graf.progr,-chodnik"</t>
  </si>
  <si>
    <t>113154113</t>
  </si>
  <si>
    <t>Frézování živičného krytu tl 50 mm pruh š 0,5 m pl do 500 m2 bez překážek v trase</t>
  </si>
  <si>
    <t>-1561171903</t>
  </si>
  <si>
    <t>Frézování živičného podkladu nebo krytu s naložením na dopravní prostředek plochy do 500 m2 bez překážek v trase pruhu šířky do 0,5 m, tloušťky vrstvy 50 mm</t>
  </si>
  <si>
    <t>https://podminky.urs.cz/item/CS_URS_2023_02/113154113</t>
  </si>
  <si>
    <t>23+43+50+9+6 " dle graf.progr."</t>
  </si>
  <si>
    <t>113201111</t>
  </si>
  <si>
    <t>Vytrhání obrub chodníkových ležatých</t>
  </si>
  <si>
    <t>-1349109132</t>
  </si>
  <si>
    <t>Vytrhání obrub s vybouráním lože, s přemístěním hmot na skládku na vzdálenost do 3 m nebo s naložením na dopravní prostředek chodníkových ležatých</t>
  </si>
  <si>
    <t>https://podminky.urs.cz/item/CS_URS_2023_02/113201111</t>
  </si>
  <si>
    <t>38 "kamen."</t>
  </si>
  <si>
    <t>113202111</t>
  </si>
  <si>
    <t>Vytrhání obrub krajníků obrubníků stojatých</t>
  </si>
  <si>
    <t>1223072195</t>
  </si>
  <si>
    <t>Vytrhání obrub s vybouráním lože, s přemístěním hmot na skládku na vzdálenost do 3 m nebo s naložením na dopravní prostředek z krajníků nebo obrubníků stojatých</t>
  </si>
  <si>
    <t>https://podminky.urs.cz/item/CS_URS_2023_02/113202111</t>
  </si>
  <si>
    <t>146 "bet."</t>
  </si>
  <si>
    <t>113204111</t>
  </si>
  <si>
    <t>Vytrhání obrub záhonových</t>
  </si>
  <si>
    <t>-1275578262</t>
  </si>
  <si>
    <t>Vytrhání obrub s vybouráním lože, s přemístěním hmot na skládku na vzdálenost do 3 m nebo s naložením na dopravní prostředek záhonových</t>
  </si>
  <si>
    <t>https://podminky.urs.cz/item/CS_URS_2023_02/113204111</t>
  </si>
  <si>
    <t>15 "bet."</t>
  </si>
  <si>
    <t>121151113</t>
  </si>
  <si>
    <t>Sejmutí ornice plochy do 500 m2 tl vrstvy do 200 mm strojně</t>
  </si>
  <si>
    <t>-1457774716</t>
  </si>
  <si>
    <t>Sejmutí ornice strojně při souvislé ploše přes 100 do 500 m2, tl. vrstvy do 200 mm</t>
  </si>
  <si>
    <t>https://podminky.urs.cz/item/CS_URS_2023_02/121151113</t>
  </si>
  <si>
    <t>216+11+10+3 "tl.100mm"</t>
  </si>
  <si>
    <t>122252205</t>
  </si>
  <si>
    <t>Odkopávky a prokopávky nezapažené pro silnice a dálnice v hornině třídy těžitelnosti I objem do 1000 m3 strojně</t>
  </si>
  <si>
    <t>-1424522756</t>
  </si>
  <si>
    <t>Odkopávky a prokopávky nezapažené pro silnice a dálnice strojně v hornině třídy těžitelnosti I přes 500 do 1 000 m3</t>
  </si>
  <si>
    <t>https://podminky.urs.cz/item/CS_URS_2023_02/122252205</t>
  </si>
  <si>
    <t xml:space="preserve">58.45 " dle graf.progr." </t>
  </si>
  <si>
    <t xml:space="preserve">171.46 " dle graf.progr." </t>
  </si>
  <si>
    <t>122452205</t>
  </si>
  <si>
    <t>Odkopávky a prokopávky nezapažené pro silnice a dálnice v hornině třídy těžitelnosti II objem do 1000 m3 strojně</t>
  </si>
  <si>
    <t>-358316798</t>
  </si>
  <si>
    <t>Odkopávky a prokopávky nezapažené pro silnice a dálnice strojně v hornině třídy těžitelnosti II přes 500 do 1 000 m3</t>
  </si>
  <si>
    <t>https://podminky.urs.cz/item/CS_URS_2023_02/122452205</t>
  </si>
  <si>
    <t xml:space="preserve">179.87 " dle graf.progr." </t>
  </si>
  <si>
    <t xml:space="preserve">158.54 " dle graf.progr." </t>
  </si>
  <si>
    <t>-3828037</t>
  </si>
  <si>
    <t xml:space="preserve">1 "24.5+2.0 m3+10" </t>
  </si>
  <si>
    <t>132251101</t>
  </si>
  <si>
    <t>Hloubení rýh nezapažených š do 800 mm v hornině třídy těžitelnosti I skupiny 3 objem do 20 m3 strojně</t>
  </si>
  <si>
    <t>81852119</t>
  </si>
  <si>
    <t>Hloubení nezapažených rýh šířky do 800 mm strojně s urovnáním dna do předepsaného profilu a spádu v hornině třídy těžitelnosti I skupiny 3 do 20 m3</t>
  </si>
  <si>
    <t>https://podminky.urs.cz/item/CS_URS_2023_02/132251101</t>
  </si>
  <si>
    <t>(22.3+38.2)*0.35*0.35 " palisady"</t>
  </si>
  <si>
    <t>7.41</t>
  </si>
  <si>
    <t>132351104</t>
  </si>
  <si>
    <t>Hloubení rýh nezapažených š do 800 mm v hornině třídy těžitelnosti II skupiny 4 objem přes 100 m3 strojně</t>
  </si>
  <si>
    <t>-245086558</t>
  </si>
  <si>
    <t>Hloubení nezapažených rýh šířky do 800 mm strojně s urovnáním dna do předepsaného profilu a spádu v hornině třídy těžitelnosti II skupiny 4 přes 100 m3</t>
  </si>
  <si>
    <t>https://podminky.urs.cz/item/CS_URS_2023_02/132351104</t>
  </si>
  <si>
    <t xml:space="preserve">131.75 " odstr.v rýze vozovky" </t>
  </si>
  <si>
    <t>430655714</t>
  </si>
  <si>
    <t>240*0.1 "ornice na deponii"</t>
  </si>
  <si>
    <t xml:space="preserve">13.51*2"dosyp    zemina " </t>
  </si>
  <si>
    <t>-2008712269</t>
  </si>
  <si>
    <t xml:space="preserve">58.45 +171.46" dle graf.progr." </t>
  </si>
  <si>
    <t>7.41 "palis."</t>
  </si>
  <si>
    <t xml:space="preserve">-13.51"dosyp    zemina " </t>
  </si>
  <si>
    <t>79*0.001 "metení vozov."</t>
  </si>
  <si>
    <t>223.89</t>
  </si>
  <si>
    <t>-799014196</t>
  </si>
  <si>
    <t xml:space="preserve">223.89*5 " dle TZ -15km" </t>
  </si>
  <si>
    <t>34416284</t>
  </si>
  <si>
    <t xml:space="preserve">179.87+158.54 " dle graf.progr." </t>
  </si>
  <si>
    <t>1827596328</t>
  </si>
  <si>
    <t>470.16*5</t>
  </si>
  <si>
    <t>675773070</t>
  </si>
  <si>
    <t xml:space="preserve">13.51"dosyp    zemina " </t>
  </si>
  <si>
    <t>664712158</t>
  </si>
  <si>
    <t>(223.89+470,16)*1.8</t>
  </si>
  <si>
    <t>1249.29</t>
  </si>
  <si>
    <t>Zásyp jam, šachet rýh nebo kolem objektů sypaninou se zhutněním</t>
  </si>
  <si>
    <t>29436334</t>
  </si>
  <si>
    <t>Zásyp sypaninou z jakékoliv horniny strojně s uložením výkopku ve vrstvách se zhutněním jam, šachet, rýh nebo kolem objektů v těchto vykopávkách</t>
  </si>
  <si>
    <t>https://podminky.urs.cz/item/CS_URS_2023_02/174151101</t>
  </si>
  <si>
    <t xml:space="preserve">24.33 "dosyp  ze štěrkodrti " </t>
  </si>
  <si>
    <t>-1854068245</t>
  </si>
  <si>
    <t>24.33*1.89*1.01</t>
  </si>
  <si>
    <t>46.44</t>
  </si>
  <si>
    <t>-1325381642</t>
  </si>
  <si>
    <t xml:space="preserve">57+68 " dle graf.progr." </t>
  </si>
  <si>
    <t xml:space="preserve">1148+262.4" dle graf.progr." </t>
  </si>
  <si>
    <t>451319777</t>
  </si>
  <si>
    <t>Příplatek ZKD 10 mm tl u podkladu nebo lože pod dlažbu z betonu</t>
  </si>
  <si>
    <t>924806492</t>
  </si>
  <si>
    <t>Podklad nebo lože pod dlažbu (přídlažbu) Příplatek k cenám za každých dalších i započatých 10 mm tloušťky podkladu nebo lože z betonu prostého</t>
  </si>
  <si>
    <t>https://podminky.urs.cz/item/CS_URS_2023_02/451319777</t>
  </si>
  <si>
    <t>57*5</t>
  </si>
  <si>
    <t>Mezisoučet zpomal.prah</t>
  </si>
  <si>
    <t>Lože pod potrubí otevřený výkop ze štěrkodrtě</t>
  </si>
  <si>
    <t>-1900000522</t>
  </si>
  <si>
    <t xml:space="preserve">3.14*0.4*0.4*0.1*4*1.05 "UV" </t>
  </si>
  <si>
    <t xml:space="preserve">0.5*4.0*0.1*1.05 " liniové odc." </t>
  </si>
  <si>
    <t>0.42</t>
  </si>
  <si>
    <t>1212247074</t>
  </si>
  <si>
    <t>-544142016</t>
  </si>
  <si>
    <t>1958391386</t>
  </si>
  <si>
    <t>3.14*0.4*0.4*0.1*4*1.05</t>
  </si>
  <si>
    <t>0.21</t>
  </si>
  <si>
    <t>-1386120517</t>
  </si>
  <si>
    <t>3.14*0.8*0.1*4</t>
  </si>
  <si>
    <t>-500602170</t>
  </si>
  <si>
    <t>(57+68)*2 "2x vrstva"</t>
  </si>
  <si>
    <t>Mezisoučet  sanace</t>
  </si>
  <si>
    <t>753425057</t>
  </si>
  <si>
    <t>(57+68)</t>
  </si>
  <si>
    <t>5648111R</t>
  </si>
  <si>
    <t>Podklad z kameniva drceneho   tl 50 mm  fr.8-16mm</t>
  </si>
  <si>
    <t>-519781287</t>
  </si>
  <si>
    <t>Podklad z kameniva drceneho tl 50 mm fr.8-16mm</t>
  </si>
  <si>
    <t>407.15+1148</t>
  </si>
  <si>
    <t>Mezisoučet  novy chodnik</t>
  </si>
  <si>
    <t>63.6+(326-63-6)</t>
  </si>
  <si>
    <t>Mezisoučet nova konstr. sjezdu</t>
  </si>
  <si>
    <t>-546329273</t>
  </si>
  <si>
    <t>6.75+4.5+(18.2-15.5)+1.7+13+34+48.5+56.5+25+68+5+8+6.5</t>
  </si>
  <si>
    <t>(101.5-8)+33.5</t>
  </si>
  <si>
    <t>1148</t>
  </si>
  <si>
    <t>564851011</t>
  </si>
  <si>
    <t>Podklad ze štěrkodrtě ŠD plochy do 100 m2 tl 150 mm</t>
  </si>
  <si>
    <t>-1805158021</t>
  </si>
  <si>
    <t>Podklad ze štěrkodrti ŠD s rozprostřením a zhutněním plochy jednotlivě do 100 m2, po zhutnění tl. 150 mm</t>
  </si>
  <si>
    <t>https://podminky.urs.cz/item/CS_URS_2023_02/564851011</t>
  </si>
  <si>
    <t>-187153365</t>
  </si>
  <si>
    <t>7+8.5+16.6+22.5+9</t>
  </si>
  <si>
    <t>326-63.6</t>
  </si>
  <si>
    <t>15+18+16+15</t>
  </si>
  <si>
    <t>Mezisoučet nova konstr,sjezdu na MK  dlazbu</t>
  </si>
  <si>
    <t xml:space="preserve">10.7+12.2+11.5+15+7.7+8.5 " dle graf.progr." </t>
  </si>
  <si>
    <t>Mezisoučet nová konstr. na MK</t>
  </si>
  <si>
    <t>567122111</t>
  </si>
  <si>
    <t>Podklad ze směsi stmelené cementem SC C 8/10 (KSC I) tl 120 mm</t>
  </si>
  <si>
    <t>1388562985</t>
  </si>
  <si>
    <t>Podklad ze směsi stmelené cementem SC bez dilatačních spár, s rozprostřením a zhutněním SC C 8/10 (KSC I), po zhutnění tl. 120 mm</t>
  </si>
  <si>
    <t>https://podminky.urs.cz/item/CS_URS_2023_02/567122111</t>
  </si>
  <si>
    <t xml:space="preserve">65.6 " dle graf.progr." </t>
  </si>
  <si>
    <t>-2112434697</t>
  </si>
  <si>
    <t>-1874609644</t>
  </si>
  <si>
    <t>-819104106</t>
  </si>
  <si>
    <t>538464728</t>
  </si>
  <si>
    <t>-406314396</t>
  </si>
  <si>
    <t>77.7</t>
  </si>
  <si>
    <t>Mezisoučet povrch.uprava krytu</t>
  </si>
  <si>
    <t>568049125</t>
  </si>
  <si>
    <t>-785828024</t>
  </si>
  <si>
    <t>577144111</t>
  </si>
  <si>
    <t>Asfaltový beton vrstva obrusná ACO 11 (ABS) tř. I tl 50 mm š do 3 m z nemodifikovaného asfaltu</t>
  </si>
  <si>
    <t>-1439812922</t>
  </si>
  <si>
    <t>Asfaltový beton vrstva obrusná ACO 11 (ABS) s rozprostřením a se zhutněním z nemodifikovaného asfaltu v pruhu šířky do 3 m tř. I, po zhutnění tl. 50 mm</t>
  </si>
  <si>
    <t>https://podminky.urs.cz/item/CS_URS_2023_02/577144111</t>
  </si>
  <si>
    <t>13.5+7+27+7.5+14+8.7</t>
  </si>
  <si>
    <t>531360619</t>
  </si>
  <si>
    <t xml:space="preserve">2.0 " dle graf.progr." </t>
  </si>
  <si>
    <t>Mezisoučet nová konstr. v ryze</t>
  </si>
  <si>
    <t>565145121</t>
  </si>
  <si>
    <t>Asfaltový beton vrstva podkladní ACP 16 (obalované kamenivo OKS) tl 60 mm š přes 3 m</t>
  </si>
  <si>
    <t>768926250</t>
  </si>
  <si>
    <t>Asfaltový beton vrstva podkladní ACP 16 (obalované kamenivo střednězrnné - OKS) s rozprostřením a zhutněním v pruhu šířky přes 3 m, po zhutnění tl. 60 mm</t>
  </si>
  <si>
    <t>https://podminky.urs.cz/item/CS_URS_2023_02/565145121</t>
  </si>
  <si>
    <t>-1119930315</t>
  </si>
  <si>
    <t>(6*2+6*2+6)*2.0</t>
  </si>
  <si>
    <t>1387355335</t>
  </si>
  <si>
    <t>58412110R</t>
  </si>
  <si>
    <t>Demontáž panelú vč.přesunů na stavbě + odvoz po použití do 2km se složením</t>
  </si>
  <si>
    <t>-2057521145</t>
  </si>
  <si>
    <t xml:space="preserve">1 " 60m2-4kuy" </t>
  </si>
  <si>
    <t>591141111</t>
  </si>
  <si>
    <t>Kladení dlažby z kostek velkých z kamene na MC tl 50 mm</t>
  </si>
  <si>
    <t>-649115423</t>
  </si>
  <si>
    <t>Kladení dlažby z kostek s provedením lože do tl. 50 mm, s vyplněním spár, s dvojím beraněním a se smetením přebytečného materiálu na krajnici velkých z kamene, do lože z cementové malty</t>
  </si>
  <si>
    <t>https://podminky.urs.cz/item/CS_URS_2023_02/591141111</t>
  </si>
  <si>
    <t>5838100R</t>
  </si>
  <si>
    <t>kostka dlažební žula velká 12</t>
  </si>
  <si>
    <t>281324932</t>
  </si>
  <si>
    <t>57*1.01</t>
  </si>
  <si>
    <t>57.6</t>
  </si>
  <si>
    <t>8713132R</t>
  </si>
  <si>
    <t>Montáž a dodav. potrubí z kanaliz. trub plasr.  DN 100  SN8+tvarovky  +zemní prace   vč lože+obsyp pískem+rozs.a prohl +zásyp+vodor.přem .zeminy+popl.za skl..</t>
  </si>
  <si>
    <t>-1664525762</t>
  </si>
  <si>
    <t>Montáž a dodav. potrubí z kanaliz. trub plasr. DN 100 SN8+tvarovky +zemní prace vč lože+obsyp pískem+rozs.a prohl +zásyp+vodor.přem .zeminy+popl.za skl..</t>
  </si>
  <si>
    <t>1481284306</t>
  </si>
  <si>
    <t>1.5+5.5+5.0+14+1.0*4</t>
  </si>
  <si>
    <t>1961876148</t>
  </si>
  <si>
    <t>Tesnici zkouška kanal.vodou potrubí DN 100 nebo 150 vc zabezp.koncu</t>
  </si>
  <si>
    <t>599963338</t>
  </si>
  <si>
    <t>30.0+4</t>
  </si>
  <si>
    <t>8923511R</t>
  </si>
  <si>
    <t xml:space="preserve">Úprava odvodnění v chodn.u přejezdu </t>
  </si>
  <si>
    <t>-299740371</t>
  </si>
  <si>
    <t xml:space="preserve">3 " dle proj." </t>
  </si>
  <si>
    <t>-1556577389</t>
  </si>
  <si>
    <t>-1961944310</t>
  </si>
  <si>
    <t>3.03</t>
  </si>
  <si>
    <t>1316789763</t>
  </si>
  <si>
    <t>-134080897</t>
  </si>
  <si>
    <t>895941321</t>
  </si>
  <si>
    <t>Osazení vpusti uliční DN 450 z betonových dílců skruž středová 195 mm</t>
  </si>
  <si>
    <t>-332237279</t>
  </si>
  <si>
    <t>Osazení vpusti uliční z betonových dílců DN 450 skruž středová 195 mm</t>
  </si>
  <si>
    <t>https://podminky.urs.cz/item/CS_URS_2023_02/895941321</t>
  </si>
  <si>
    <t>59223860</t>
  </si>
  <si>
    <t>skruž betonová středová pro uliční vpusť 450x195x50mm</t>
  </si>
  <si>
    <t>1749719467</t>
  </si>
  <si>
    <t>685761838</t>
  </si>
  <si>
    <t>59223854.1</t>
  </si>
  <si>
    <t>321504046</t>
  </si>
  <si>
    <t>2123924684</t>
  </si>
  <si>
    <t>-1029033552</t>
  </si>
  <si>
    <t>273246937</t>
  </si>
  <si>
    <t>-1768614065</t>
  </si>
  <si>
    <t>619015187</t>
  </si>
  <si>
    <t>-1715654763</t>
  </si>
  <si>
    <t>-2145640328</t>
  </si>
  <si>
    <t>765639710</t>
  </si>
  <si>
    <t>0.15*4+0.2*4 "potr.+obet.mrize UV"</t>
  </si>
  <si>
    <t>916131213</t>
  </si>
  <si>
    <t>Osazení silničního obrubníku betonového stojatého s boční opěrou do lože z betonu prostého</t>
  </si>
  <si>
    <t>1287630739</t>
  </si>
  <si>
    <t>Osazení silničního obrubníku betonového se zřízením lože, s vyplněním a zatřením spár cementovou maltou stojatého s boční opěrou z betonu prostého, do lože z betonu prostého</t>
  </si>
  <si>
    <t>https://podminky.urs.cz/item/CS_URS_2023_02/916131213</t>
  </si>
  <si>
    <t xml:space="preserve">1077+65 -(54+56)-237" dle proj.150/250/1000" </t>
  </si>
  <si>
    <t xml:space="preserve">7+4+4+2+10+4+9+2+4.5*2+2+7+2" najezdová. 150/150/1000" </t>
  </si>
  <si>
    <t>4+5+6.5+2+4*2+5.5+2+4+4.5+4*2+9+5</t>
  </si>
  <si>
    <t>8.5+5.5+2+4+7.5+2+8+5+2*3+5</t>
  </si>
  <si>
    <t>5+4+2+3+2+4+10+4+2+9.5+4+2+2+4.5</t>
  </si>
  <si>
    <t xml:space="preserve">54+56 "levá+pravá  prechod. 150/150/250/1000" </t>
  </si>
  <si>
    <t xml:space="preserve">2+6+8+2+2 "oblouk vnější -poloměr 1.0m" </t>
  </si>
  <si>
    <t xml:space="preserve">8   "oblouk vnější-poloměr 2,0m " </t>
  </si>
  <si>
    <t>59217031</t>
  </si>
  <si>
    <t>obrubník betonový silniční 1000x150x250mm</t>
  </si>
  <si>
    <t>-818584952</t>
  </si>
  <si>
    <t>795*1.01</t>
  </si>
  <si>
    <t>803</t>
  </si>
  <si>
    <t>59217029</t>
  </si>
  <si>
    <t>obrubník betonový silniční nájezdový 1000x150x150mm</t>
  </si>
  <si>
    <t>967478842</t>
  </si>
  <si>
    <t>237*1.01</t>
  </si>
  <si>
    <t>239.4</t>
  </si>
  <si>
    <t>59217030</t>
  </si>
  <si>
    <t>obrubník betonový silniční přechodový 1000x150x150-250mm</t>
  </si>
  <si>
    <t>-720914630</t>
  </si>
  <si>
    <t xml:space="preserve">54*1.01 "levá  prechod. 150/150/250/1000" </t>
  </si>
  <si>
    <t xml:space="preserve">56*1.01 "pravá  prechod. 150/150/250/1000" </t>
  </si>
  <si>
    <t>5921704R</t>
  </si>
  <si>
    <t>obrubník betonový obloukový vnější  R 1,0  d 78x15x25 cm</t>
  </si>
  <si>
    <t>-804317865</t>
  </si>
  <si>
    <t>obrubník betonový obloukový vnější R 1,0  78 x 15 x 25cm</t>
  </si>
  <si>
    <t xml:space="preserve">20*1.01 "oblouk vnější -poloměr 1.0m" </t>
  </si>
  <si>
    <t>5921705R</t>
  </si>
  <si>
    <t>obrubník betonový obloukový vnější  R 2,0  d 78x15x25 cm</t>
  </si>
  <si>
    <t>705146128</t>
  </si>
  <si>
    <t>obrubník betonový obloukový vnější R 2,0  78 x 15 x 25cm</t>
  </si>
  <si>
    <t xml:space="preserve">8.1   "oblouk vnější-poloměr 2,0m " </t>
  </si>
  <si>
    <t>916231213</t>
  </si>
  <si>
    <t>Osazení chodníkového obrubníku betonového stojatého s boční opěrou do lože z betonu prostého</t>
  </si>
  <si>
    <t>-725740421</t>
  </si>
  <si>
    <t>Osazení chodníkového obrubníku betonového se zřízením lože, s vyplněním a zatřením spár cementovou maltou stojatého s boční opěrou z betonu prostého, do lože z betonu prostého</t>
  </si>
  <si>
    <t>https://podminky.urs.cz/item/CS_URS_2023_02/916231213</t>
  </si>
  <si>
    <t>195</t>
  </si>
  <si>
    <t>59217016</t>
  </si>
  <si>
    <t>obrubník betonový chodníkový 1000x80x250mm</t>
  </si>
  <si>
    <t>-38017525</t>
  </si>
  <si>
    <t>195*1.01</t>
  </si>
  <si>
    <t>197</t>
  </si>
  <si>
    <t>916331112</t>
  </si>
  <si>
    <t>Osazení zahradního obrubníku betonového do lože z betonu s boční opěrou</t>
  </si>
  <si>
    <t>-1922485829</t>
  </si>
  <si>
    <t>Osazení zahradního obrubníku betonového s ložem tl. od 50 do 100 mm z betonu prostého tř. C 12/15 s boční opěrou z betonu prostého tř. C 12/15</t>
  </si>
  <si>
    <t>https://podminky.urs.cz/item/CS_URS_2023_02/916331112</t>
  </si>
  <si>
    <t>59217002</t>
  </si>
  <si>
    <t>obrubník betonový zahradní šedý 1000x50x200mm</t>
  </si>
  <si>
    <t>810733512</t>
  </si>
  <si>
    <t>117*1.01</t>
  </si>
  <si>
    <t>118.2</t>
  </si>
  <si>
    <t>916991121</t>
  </si>
  <si>
    <t>Lože pod obrubníky, krajníky nebo obruby z dlažebních kostek z betonu prostého</t>
  </si>
  <si>
    <t>-1105892144</t>
  </si>
  <si>
    <t>Lože pod obrubníky, krajníky nebo obruby z dlažebních kostek z betonu prostého</t>
  </si>
  <si>
    <t>https://podminky.urs.cz/item/CS_URS_2023_02/916991121</t>
  </si>
  <si>
    <t xml:space="preserve">0.05*(1170+195) "pod obrub." </t>
  </si>
  <si>
    <t>0.1*60.5 "pod.palisady"</t>
  </si>
  <si>
    <t>-2135994394</t>
  </si>
  <si>
    <t>(7+12+13+5)*1.9*1.03</t>
  </si>
  <si>
    <t>72.41</t>
  </si>
  <si>
    <t>Zarovnání styčné plochy podkladu nebo krytu živičného tl do 50 mm</t>
  </si>
  <si>
    <t>1736105338</t>
  </si>
  <si>
    <t>https://podminky.urs.cz/item/CS_URS_2023_02/91973112R</t>
  </si>
  <si>
    <t>7.3+7+7+8.2+36.6</t>
  </si>
  <si>
    <t>-801315897</t>
  </si>
  <si>
    <t>221</t>
  </si>
  <si>
    <t>9359321R</t>
  </si>
  <si>
    <t>Osazení  a dodav.odvodňov. žlabu +odtok.+vpust s kalov.košem - nenasyc.polyester vyzt.skel.vláknem vč beton.lože. +mříž  lit. C 250  šířky 100 mm +čela</t>
  </si>
  <si>
    <t>378655579</t>
  </si>
  <si>
    <t>Osazení a dodav.odvodňov. žlabu +odtok.+vpust s kalov.košem - nenasyc.polyester vyzt.skel.vláknem vč beton.lože. +mříž lit. C 250 šířky 100 mm +čela</t>
  </si>
  <si>
    <t>-1866274781</t>
  </si>
  <si>
    <t>966008212</t>
  </si>
  <si>
    <t>Bourání odvodňovacího žlabu z betonových příkopových tvárnic š přes 500 do 800 mm</t>
  </si>
  <si>
    <t>-166745362</t>
  </si>
  <si>
    <t>Bourání odvodňovacího žlabu s odklizením a uložením vybouraného materiálu na skládku na vzdálenost do 10 m nebo s naložením na dopravní prostředek z betonových příkopových tvárnic nebo desek šířky přes 500 do 800 mm</t>
  </si>
  <si>
    <t>https://podminky.urs.cz/item/CS_URS_2023_02/966008212</t>
  </si>
  <si>
    <t>5+3+8</t>
  </si>
  <si>
    <t>977151124</t>
  </si>
  <si>
    <t>Jádrové vrty diamantovými korunkami do stavebních materiálů D přes 150 do 180 mm</t>
  </si>
  <si>
    <t>-1357983810</t>
  </si>
  <si>
    <t>Jádrové vrty diamantovými korunkami do stavebních materiálů (železobetonu, betonu, cihel, obkladů, dlažeb, kamene) průměru přes 150 do 180 mm</t>
  </si>
  <si>
    <t>https://podminky.urs.cz/item/CS_URS_2023_02/977151124</t>
  </si>
  <si>
    <t>0.3"u propustku"</t>
  </si>
  <si>
    <t>979051121</t>
  </si>
  <si>
    <t>Očištění zámkových dlaždic se spárováním z kameniva těženého při překopech inženýrských sítí</t>
  </si>
  <si>
    <t>1864413905</t>
  </si>
  <si>
    <t>Očištění vybouraných prvků při překopech inženýrských sítí od spojovacího materiálu s odklizením a uložením očištěných hmot a spojovacího materiálu na skládku do vzdálenosti 10 m nebo naložením na dopravní prostředek zámkových dlaždic s vyplněním spár kamenivem</t>
  </si>
  <si>
    <t>https://podminky.urs.cz/item/CS_URS_2023_02/979051121</t>
  </si>
  <si>
    <t>15.5</t>
  </si>
  <si>
    <t>248768650</t>
  </si>
  <si>
    <t>28.82+247.72 "asf/kry"</t>
  </si>
  <si>
    <t>15.065 "frez.drt "</t>
  </si>
  <si>
    <t>-1580690211</t>
  </si>
  <si>
    <t xml:space="preserve">291.605*19 </t>
  </si>
  <si>
    <t>1216439907</t>
  </si>
  <si>
    <t>8.74+29.93+0.6 "  obrub."</t>
  </si>
  <si>
    <t>5.63</t>
  </si>
  <si>
    <t>705217726</t>
  </si>
  <si>
    <t>44.9*19</t>
  </si>
  <si>
    <t>943386703</t>
  </si>
  <si>
    <t xml:space="preserve">45.064-0.164 " 0.164-kovosrot" </t>
  </si>
  <si>
    <t>-994493899</t>
  </si>
  <si>
    <t>1801272789</t>
  </si>
  <si>
    <t>257250608</t>
  </si>
  <si>
    <t>PSV</t>
  </si>
  <si>
    <t>Práce a dodávky PSV</t>
  </si>
  <si>
    <t>721</t>
  </si>
  <si>
    <t>Zdravotechnika - vnitřní kanalizace</t>
  </si>
  <si>
    <t>72117331R</t>
  </si>
  <si>
    <t>Potrubí kanalizační  dešťové DN 160 -propojení stávaj.svodu</t>
  </si>
  <si>
    <t>1302693632</t>
  </si>
  <si>
    <t>Potrubí kanalizační dešťové DN 160 -propojení stávaj.svodu</t>
  </si>
  <si>
    <t>721241103</t>
  </si>
  <si>
    <t>Lapač střešních splavenin z litiny DN 150</t>
  </si>
  <si>
    <t>267804107</t>
  </si>
  <si>
    <t>Lapače střešních splavenin litinové DN 150</t>
  </si>
  <si>
    <t>https://podminky.urs.cz/item/CS_URS_2023_02/721241103</t>
  </si>
  <si>
    <t>998721101</t>
  </si>
  <si>
    <t>Přesun hmot tonážní pro vnitřní kanalizace v objektech v do 6 m</t>
  </si>
  <si>
    <t>177661469</t>
  </si>
  <si>
    <t>Přesun hmot pro vnitřní kanalizace stanovený z hmotnosti přesunovaného materiálu vodorovná dopravní vzdálenost do 50 m v objektech výšky do 6 m</t>
  </si>
  <si>
    <t>https://podminky.urs.cz/item/CS_URS_2023_02/998721101</t>
  </si>
  <si>
    <t>-1651635658</t>
  </si>
  <si>
    <t xml:space="preserve">1 " 102m folie+8.16m3 písku" </t>
  </si>
  <si>
    <t>4 - SO 103 Povrchová úprava krytu  sil. III/193 46</t>
  </si>
  <si>
    <t xml:space="preserve">    767 - Konstrukce zámečnické</t>
  </si>
  <si>
    <t xml:space="preserve">    783 - Dokončovací práce - nátěry</t>
  </si>
  <si>
    <t>11121110R</t>
  </si>
  <si>
    <t>Odstranění -prořezávka nízko položených větví vč.snesení a odvozu-likvidace zákon.způsobem</t>
  </si>
  <si>
    <t>hod</t>
  </si>
  <si>
    <t>-460059807</t>
  </si>
  <si>
    <t>-1543658292</t>
  </si>
  <si>
    <t>-943352874</t>
  </si>
  <si>
    <t>748 " dle graf.progr."</t>
  </si>
  <si>
    <t>11315432R</t>
  </si>
  <si>
    <t>Frézování živičného krytu tl 60 mm pruh š 1 m pl do 10000 m2 bez překážek v trase</t>
  </si>
  <si>
    <t>-1313631565</t>
  </si>
  <si>
    <t>Frézování živičného podkladu nebo krytu s naložením na dopravní prostředek plochy přes 1 000 do 10 000 m2 bez překážek v trase pruhu šířky do 1 m, tloušťky vrstvy 60 mm</t>
  </si>
  <si>
    <t xml:space="preserve">4000+115+79 " dle graf.progr," </t>
  </si>
  <si>
    <t>-1222114181</t>
  </si>
  <si>
    <t xml:space="preserve">40*0.2*0.3 " odstr.v rýze " </t>
  </si>
  <si>
    <t>-941181352</t>
  </si>
  <si>
    <t xml:space="preserve">2.4 " rýha" </t>
  </si>
  <si>
    <t>4863*0.001 "metení vozov."</t>
  </si>
  <si>
    <t>649,5*0.05 "čištění krajnice"</t>
  </si>
  <si>
    <t>200*0.2+9.0*0.1 "čišt.dna přík.+propust."</t>
  </si>
  <si>
    <t>80.64</t>
  </si>
  <si>
    <t>-353861032</t>
  </si>
  <si>
    <t xml:space="preserve">80.64*5 " dle TZ -15km" </t>
  </si>
  <si>
    <t>788861733</t>
  </si>
  <si>
    <t>80.64*1.8</t>
  </si>
  <si>
    <t>145.15</t>
  </si>
  <si>
    <t>520490034</t>
  </si>
  <si>
    <t xml:space="preserve">0.14*40"dosyp  ze štěrkodrti " </t>
  </si>
  <si>
    <t>5.6</t>
  </si>
  <si>
    <t>-1009286497</t>
  </si>
  <si>
    <t>5.6*1.89*1.01</t>
  </si>
  <si>
    <t>10.7</t>
  </si>
  <si>
    <t>-1665788644</t>
  </si>
  <si>
    <t xml:space="preserve">52 " dle graf.progr." </t>
  </si>
  <si>
    <t>565135111</t>
  </si>
  <si>
    <t>Asfaltový beton vrstva podkladní ACP 16 (obalované kamenivo OKS) tl 50 mm š do 3 m</t>
  </si>
  <si>
    <t>-578547100</t>
  </si>
  <si>
    <t>Asfaltový beton vrstva podkladní ACP 16 (obalované kamenivo střednězrnné - OKS) s rozprostřením a zhutněním v pruhu šířky přes 1,5 do 3 m, po zhutnění tl. 50 mm</t>
  </si>
  <si>
    <t>https://podminky.urs.cz/item/CS_URS_2023_02/565135111</t>
  </si>
  <si>
    <t>748+52 "dle graf.progr."</t>
  </si>
  <si>
    <t>1974522910</t>
  </si>
  <si>
    <t>1261*0.5+18*1.2+20*1.75</t>
  </si>
  <si>
    <t>56993114R</t>
  </si>
  <si>
    <t>Zpevnění -dosyp  asfaltovým recyklátem tl 100 mm  bez dodávky recyklátu - zpevnění ve sjezdu</t>
  </si>
  <si>
    <t>-942842347</t>
  </si>
  <si>
    <t xml:space="preserve">Zpevnění -dosyp asfaltovým recyklátem tl 100 mm bez dodávky recyklátu </t>
  </si>
  <si>
    <t>Poznámka k položce:
zpevnění ve sjezdu</t>
  </si>
  <si>
    <t xml:space="preserve">82" dle proj." </t>
  </si>
  <si>
    <t>411116845</t>
  </si>
  <si>
    <t>4000+79+748</t>
  </si>
  <si>
    <t>67697941</t>
  </si>
  <si>
    <t>4000+115+79</t>
  </si>
  <si>
    <t>-1679756022</t>
  </si>
  <si>
    <t xml:space="preserve">115+79 " ve sjezdech" </t>
  </si>
  <si>
    <t>2029618243</t>
  </si>
  <si>
    <t>4000  " dle graf.progr."</t>
  </si>
  <si>
    <t>577145112</t>
  </si>
  <si>
    <t>Asfaltový beton vrstva ložní ACL 16 (ABH) tl 50 mm š do 3 m z nemodifikovaného asfaltu</t>
  </si>
  <si>
    <t>-1385814776</t>
  </si>
  <si>
    <t>Asfaltový beton vrstva ložní ACL 16 (ABH) s rozprostřením a zhutněním z nemodifikovaného asfaltu v pruhu šířky do 3 m, po zhutnění tl. 50 mm</t>
  </si>
  <si>
    <t>https://podminky.urs.cz/item/CS_URS_2023_02/577145112</t>
  </si>
  <si>
    <t xml:space="preserve">115 " ve sjezdech" </t>
  </si>
  <si>
    <t>577155122</t>
  </si>
  <si>
    <t>Asfaltový beton vrstva ložní ACL 16 (ABH) tl 60 mm š přes 3 m z nemodifikovaného asfaltu</t>
  </si>
  <si>
    <t>-1194592612</t>
  </si>
  <si>
    <t>Asfaltový beton vrstva ložní ACL 16 (ABH) s rozprostřením a zhutněním z nemodifikovaného asfaltu v pruhu šířky přes 3 m, po zhutnění tl. 60 mm</t>
  </si>
  <si>
    <t>https://podminky.urs.cz/item/CS_URS_2023_02/577155122</t>
  </si>
  <si>
    <t>912211111</t>
  </si>
  <si>
    <t>Montáž směrového sloupku silničního plastového prosté uložení bez betonového základu</t>
  </si>
  <si>
    <t>799209889</t>
  </si>
  <si>
    <t>Montáž směrového sloupku plastového s odrazkou prostým uložením bez betonového základu silničního</t>
  </si>
  <si>
    <t>https://podminky.urs.cz/item/CS_URS_2023_02/912211111</t>
  </si>
  <si>
    <t>40445158R</t>
  </si>
  <si>
    <t>sloupek silniční plastový s odrazovými skly směrový 1200 mm -červený  Z11C+D  s ocelovým bodcem</t>
  </si>
  <si>
    <t>-1423427213</t>
  </si>
  <si>
    <t>8.08</t>
  </si>
  <si>
    <t>912221111</t>
  </si>
  <si>
    <t>Montáž směrového sloupku silničního ocelového pružného zinkovaného ručním beraněním</t>
  </si>
  <si>
    <t>-276736743</t>
  </si>
  <si>
    <t>Montáž směrového sloupku ocelového pružného ručním beraněním silničního</t>
  </si>
  <si>
    <t>https://podminky.urs.cz/item/CS_URS_2023_02/912221111</t>
  </si>
  <si>
    <t>4044516R</t>
  </si>
  <si>
    <t>sloupek směrový  ocelový  1,2m  s ocelovým bodcem</t>
  </si>
  <si>
    <t>1011557087</t>
  </si>
  <si>
    <t>sloupek směrový  ocelový s ocelovým bodcem 1,2m</t>
  </si>
  <si>
    <t>20.2</t>
  </si>
  <si>
    <t>-580951008</t>
  </si>
  <si>
    <t>40445608</t>
  </si>
  <si>
    <t>značky upravující přednost P1, P4 700mm</t>
  </si>
  <si>
    <t>586326914</t>
  </si>
  <si>
    <t>-537916282</t>
  </si>
  <si>
    <t>-275947908</t>
  </si>
  <si>
    <t>-1867732833</t>
  </si>
  <si>
    <t>(398+274+386+251+18)</t>
  </si>
  <si>
    <t>1932057069</t>
  </si>
  <si>
    <t>(38+31)</t>
  </si>
  <si>
    <t>-2069543765</t>
  </si>
  <si>
    <t>615*1.03</t>
  </si>
  <si>
    <t>633.5</t>
  </si>
  <si>
    <t>1202855106</t>
  </si>
  <si>
    <t xml:space="preserve">20*5.5 " příčné trhliny" </t>
  </si>
  <si>
    <t>825178420</t>
  </si>
  <si>
    <t>2033310689</t>
  </si>
  <si>
    <t>1719506640</t>
  </si>
  <si>
    <t>40+6*1.3</t>
  </si>
  <si>
    <t>938111111</t>
  </si>
  <si>
    <t>Čištění zdiva opěr, pilířů, křídel od mechu a jiné vegetace</t>
  </si>
  <si>
    <t>-788307376</t>
  </si>
  <si>
    <t>https://podminky.urs.cz/item/CS_URS_2023_02/938111111</t>
  </si>
  <si>
    <t>4.3*2.3+5.0*0.5+5*0.1+0.1*0.5*2+0.1*5</t>
  </si>
  <si>
    <t>4.2*2.2+2.8*0.8+0.8*0.1*2+4.2*0.1</t>
  </si>
  <si>
    <t>25.6</t>
  </si>
  <si>
    <t>938902112</t>
  </si>
  <si>
    <t>Čištění příkopů komunikací příkopovým rypadlem objem nánosu přes 0,15 do 0,3 m3/m</t>
  </si>
  <si>
    <t>-1672501465</t>
  </si>
  <si>
    <t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nebo zpevněných objemu nánosu přes 0,15 do 0,30 m3/m</t>
  </si>
  <si>
    <t>https://podminky.urs.cz/item/CS_URS_2023_02/938902112</t>
  </si>
  <si>
    <t>200</t>
  </si>
  <si>
    <t>938902412</t>
  </si>
  <si>
    <t>Čištění propustků strojně tlakovou vodou D přes 500 do 1000 mm při tl nánosu do 25% DN</t>
  </si>
  <si>
    <t>-904531498</t>
  </si>
  <si>
    <t>Čištění propustků s odstraněním travnatého porostu nebo nánosu, s naložením na dopravní prostředek nebo s přemístěním na hromady na vzdálenost do 20 m strojně tlakovou vodou tloušťky nánosu do 25% průměru propustku přes 500 do 1000 mm</t>
  </si>
  <si>
    <t>https://podminky.urs.cz/item/CS_URS_2023_02/938902412</t>
  </si>
  <si>
    <t>9.0</t>
  </si>
  <si>
    <t>1166091274</t>
  </si>
  <si>
    <t>4000+748+115</t>
  </si>
  <si>
    <t>-739649713</t>
  </si>
  <si>
    <t>1299*0.5</t>
  </si>
  <si>
    <t>985112111</t>
  </si>
  <si>
    <t>Odsekání degradovaného betonu stěn tl do 10 mm</t>
  </si>
  <si>
    <t>1908530612</t>
  </si>
  <si>
    <t>Odsekání degradovaného betonu stěn, tloušťky do 10 mm</t>
  </si>
  <si>
    <t>https://podminky.urs.cz/item/CS_URS_2023_02/985112111</t>
  </si>
  <si>
    <t>25.6 "bet. čela"</t>
  </si>
  <si>
    <t>985131111</t>
  </si>
  <si>
    <t>Očištění ploch stěn, rubu kleneb a podlah tlakovou vodou</t>
  </si>
  <si>
    <t>80219834</t>
  </si>
  <si>
    <t>https://podminky.urs.cz/item/CS_URS_2023_02/985131111</t>
  </si>
  <si>
    <t>985131311</t>
  </si>
  <si>
    <t>Ruční dočištění ploch stěn, rubu kleneb a podlah ocelových kartáči</t>
  </si>
  <si>
    <t>885014981</t>
  </si>
  <si>
    <t>Očištění ploch stěn, rubu kleneb a podlah ruční dočištění ocelovými kartáči</t>
  </si>
  <si>
    <t>https://podminky.urs.cz/item/CS_URS_2023_02/985131311</t>
  </si>
  <si>
    <t>98523210R</t>
  </si>
  <si>
    <t xml:space="preserve">Hloubkové spárování obnažených spár zdiva aktivovanou maltou spára hl do 80 mm </t>
  </si>
  <si>
    <t>-1520172447</t>
  </si>
  <si>
    <t>985311111</t>
  </si>
  <si>
    <t>Reprofilace stěn cementovou sanační maltou tl do 10 mm</t>
  </si>
  <si>
    <t>1752249021</t>
  </si>
  <si>
    <t>Reprofilace betonu sanačními maltami na cementové bázi ručně stěn, tloušťky do 10 mm</t>
  </si>
  <si>
    <t>https://podminky.urs.cz/item/CS_URS_2023_02/985311111</t>
  </si>
  <si>
    <t>985321111</t>
  </si>
  <si>
    <t>Ochranný nátěr výztuže na cementové bázi stěn, líce kleneb a podhledů 1 vrstva tl 1 mm</t>
  </si>
  <si>
    <t>-228777855</t>
  </si>
  <si>
    <t>Ochranný nátěr betonářské výztuže 1 vrstva tloušťky 1 mm na cementové bázi stěn, líce kleneb a podhledů</t>
  </si>
  <si>
    <t>https://podminky.urs.cz/item/CS_URS_2023_02/985321111</t>
  </si>
  <si>
    <t>985323111</t>
  </si>
  <si>
    <t xml:space="preserve">Spojovací můstek reprofilovaného betonu na cementové bázi tl 1 mm </t>
  </si>
  <si>
    <t>-1239462561</t>
  </si>
  <si>
    <t>Spojovací můstek reprofilovaného betonu na cementové bázi, tloušťky 1 mm</t>
  </si>
  <si>
    <t>https://podminky.urs.cz/item/CS_URS_2023_02/985323111</t>
  </si>
  <si>
    <t>985324111</t>
  </si>
  <si>
    <t>Impregnační nátěr betonu dvojnásobný S1 (OS-A)</t>
  </si>
  <si>
    <t>1763753027</t>
  </si>
  <si>
    <t>Ochranný nátěr betonu na bázi silanu impregnační dvojnásobný S1 (OS-A)</t>
  </si>
  <si>
    <t>https://podminky.urs.cz/item/CS_URS_2023_02/985324111</t>
  </si>
  <si>
    <t>1752877959</t>
  </si>
  <si>
    <t>11.44 "asf/kry"</t>
  </si>
  <si>
    <t>-702621882</t>
  </si>
  <si>
    <t xml:space="preserve">11.44*19 " dle TZ" </t>
  </si>
  <si>
    <t>-1669716920</t>
  </si>
  <si>
    <t>(687.1+82)*0.1*2.0*2 "tam a zpet  mezideponie"</t>
  </si>
  <si>
    <t>-1787918629</t>
  </si>
  <si>
    <t>0.571</t>
  </si>
  <si>
    <t>-1600802139</t>
  </si>
  <si>
    <t>0.571*19</t>
  </si>
  <si>
    <t>1086417847</t>
  </si>
  <si>
    <t>(687.1+82)*0.1*2.0</t>
  </si>
  <si>
    <t>941262474</t>
  </si>
  <si>
    <t>1892865057</t>
  </si>
  <si>
    <t>79844553</t>
  </si>
  <si>
    <t xml:space="preserve">(86.02+536.832) " SO 103  mezideponie" </t>
  </si>
  <si>
    <t>-(687.1+82)*0.1*2.0</t>
  </si>
  <si>
    <t xml:space="preserve">" pebytečná drť odvoz na Valdorf" </t>
  </si>
  <si>
    <t>1782433860</t>
  </si>
  <si>
    <t>469,032*14 "odvoz Valdorf"</t>
  </si>
  <si>
    <t>-643999981</t>
  </si>
  <si>
    <t>-194436589</t>
  </si>
  <si>
    <t>767</t>
  </si>
  <si>
    <t>Konstrukce zámečnické</t>
  </si>
  <si>
    <t>76716111R</t>
  </si>
  <si>
    <t>Montáž  a dodávka části ocel. zábradlí--trubka   dl. 1.0m rovného z trubek vč.povrch.úpravy</t>
  </si>
  <si>
    <t>-2075059020</t>
  </si>
  <si>
    <t>Montáž a dodávka části ocel. zábradlí--trubka dl. 1.0m rovného z trubek vč.povrch.úpravy</t>
  </si>
  <si>
    <t>998767101</t>
  </si>
  <si>
    <t>Přesun hmot tonážní pro zámečnické konstrukce v objektech v do 6 m</t>
  </si>
  <si>
    <t>743833577</t>
  </si>
  <si>
    <t>Přesun hmot pro zámečnické konstrukce stanovený z hmotnosti přesunovaného materiálu vodorovná dopravní vzdálenost do 50 m v objektech výšky do 6 m</t>
  </si>
  <si>
    <t>https://podminky.urs.cz/item/CS_URS_2023_02/998767101</t>
  </si>
  <si>
    <t>783</t>
  </si>
  <si>
    <t>Dokončovací práce - nátěry</t>
  </si>
  <si>
    <t>783301303</t>
  </si>
  <si>
    <t>Bezoplachové odrezivění zámečnických konstrukcí</t>
  </si>
  <si>
    <t>-623465176</t>
  </si>
  <si>
    <t>Příprava podkladu zámečnických konstrukcí před provedením nátěru odrezivění odrezovačem bezoplachovým</t>
  </si>
  <si>
    <t>https://podminky.urs.cz/item/CS_URS_2023_02/783301303</t>
  </si>
  <si>
    <t>7.4*1.2</t>
  </si>
  <si>
    <t>783314101</t>
  </si>
  <si>
    <t>Základní jednonásobný syntetický nátěr zámečnických konstrukcí</t>
  </si>
  <si>
    <t>444319966</t>
  </si>
  <si>
    <t>Základní nátěr zámečnických konstrukcí jednonásobný syntetický</t>
  </si>
  <si>
    <t>https://podminky.urs.cz/item/CS_URS_2023_02/783314101</t>
  </si>
  <si>
    <t>78331710R</t>
  </si>
  <si>
    <t>Krycí jednonásobný syntetický standardní nátěr zámečnických konstrukcí  dle proj.2x</t>
  </si>
  <si>
    <t>1937266139</t>
  </si>
  <si>
    <t>Krycí nátěr (email) zámečnických konstrukcí jednonásobný syntetický standardní dle proj.2x</t>
  </si>
  <si>
    <t>9.0*2</t>
  </si>
  <si>
    <t xml:space="preserve">5 - SO 401 CHránička slaboproudu CameINET </t>
  </si>
  <si>
    <t>2224</t>
  </si>
  <si>
    <t>Staňkov ,Trnkova ul. III/19346</t>
  </si>
  <si>
    <t xml:space="preserve">    23-M - Montáže potrubí</t>
  </si>
  <si>
    <t>Podkladní desky z betonu prostého bez zvýšených nároků na prostředí tř. C 20/25 otevřený výkop</t>
  </si>
  <si>
    <t>-1976047209</t>
  </si>
  <si>
    <t>Podkladní a zajišťovací konstrukce z betonu prostého v otevřeném výkopu bez zvýšených nároků na prostředí desky pod potrubí, stoky a drobné objekty z betonu tř. C 20/25</t>
  </si>
  <si>
    <t>0.7*0.7*0.15*8</t>
  </si>
  <si>
    <t>0.6</t>
  </si>
  <si>
    <t>-882914552</t>
  </si>
  <si>
    <t>0.7*4*0.15*8</t>
  </si>
  <si>
    <t>3.4</t>
  </si>
  <si>
    <t>452368211</t>
  </si>
  <si>
    <t>Výztuž podkladních desek nebo bloků nebo pražců otevřený výkop ze svařovaných sítí Kari</t>
  </si>
  <si>
    <t>2080102347</t>
  </si>
  <si>
    <t>Výztuž podkladních desek, bloků nebo pražců v otevřeném výkopu ze svařovaných sítí typu Kari</t>
  </si>
  <si>
    <t>https://podminky.urs.cz/item/CS_URS_2023_02/452368211</t>
  </si>
  <si>
    <t>0.7*0.7*4.335*0.001*1.05*8</t>
  </si>
  <si>
    <t>899633141</t>
  </si>
  <si>
    <t>Obetonování potrubí nebo zdiva stok ŽB bez zvláštních nároků na prostředí tř. C 16/20 v otevřeném výkopu</t>
  </si>
  <si>
    <t>1772614501</t>
  </si>
  <si>
    <t>Obetonování potrubí nebo zdiva stok betonem železovým v otevřeném výkopu bez zvláštních nároků na prostředí tř. C 16/20</t>
  </si>
  <si>
    <t>https://podminky.urs.cz/item/CS_URS_2023_02/899633141</t>
  </si>
  <si>
    <t>0.4*0.15*101+0.4*0.2*43</t>
  </si>
  <si>
    <t>-1052218039</t>
  </si>
  <si>
    <t>23-M</t>
  </si>
  <si>
    <t>Montáže potrubí</t>
  </si>
  <si>
    <t>230202031</t>
  </si>
  <si>
    <t>Montáž chráničky plastové průměru do 63 mm</t>
  </si>
  <si>
    <t>-1055760862</t>
  </si>
  <si>
    <t>Montáž plastové chráničky průměru do 63 mm</t>
  </si>
  <si>
    <t>https://podminky.urs.cz/item/CS_URS_2023_02/230202031</t>
  </si>
  <si>
    <t>23020203R</t>
  </si>
  <si>
    <t>trubka PEHD  chránička  DN 60</t>
  </si>
  <si>
    <t>-956710612</t>
  </si>
  <si>
    <t>trubka PEHD chránička DN 60</t>
  </si>
  <si>
    <t>101*1.03</t>
  </si>
  <si>
    <t>460010002</t>
  </si>
  <si>
    <t>Vytyčení trasy vedení vzdušného sdělovacího nebo ovládacího podél silnice</t>
  </si>
  <si>
    <t>km</t>
  </si>
  <si>
    <t>310490094</t>
  </si>
  <si>
    <t>Vytyčení trasy vedení vzdušného (nadzemního) sdělovacího nebo ovládacího podél silnice</t>
  </si>
  <si>
    <t>https://podminky.urs.cz/item/CS_URS_2023_02/460010002</t>
  </si>
  <si>
    <t>0.561</t>
  </si>
  <si>
    <t>460171232</t>
  </si>
  <si>
    <t>Hloubení kabelových nezapažených rýh strojně š 50 cm hl 40 cm v hornině tř I skupiny 3</t>
  </si>
  <si>
    <t>-2047593397</t>
  </si>
  <si>
    <t>Hloubení nezapažených kabelových rýh strojně včetně urovnání dna s přemístěním výkopku do vzdálenosti 3 m od okraje jámy nebo s naložením na dopravní prostředek šířky 50 cm hloubky 40 cm v hornině třídy těžitelnosti I skupiny 3</t>
  </si>
  <si>
    <t>https://podminky.urs.cz/item/CS_URS_2023_02/460171232</t>
  </si>
  <si>
    <t>561</t>
  </si>
  <si>
    <t>"0.4*0.4*561+(0.8-0.4)*0.8*0.2*8 + rozš.šachta= 90.27"</t>
  </si>
  <si>
    <t>460241111</t>
  </si>
  <si>
    <t>Příplatek za ztížení vykopávky při elektromontážích v blízkosti podzemního vedení</t>
  </si>
  <si>
    <t>1610753836</t>
  </si>
  <si>
    <t>Příplatek k cenám vykopávek v blízkosti podzemního vedení pro jakoukoliv třídu horniny</t>
  </si>
  <si>
    <t>https://podminky.urs.cz/item/CS_URS_2023_02/460241111</t>
  </si>
  <si>
    <t>90.27/2</t>
  </si>
  <si>
    <t>45.14</t>
  </si>
  <si>
    <t>460341113</t>
  </si>
  <si>
    <t>Vodorovné přemístění horniny jakékoliv třídy dopravními prostředky při elektromontážích přes 500 do 1000 m</t>
  </si>
  <si>
    <t>-1328213677</t>
  </si>
  <si>
    <t>Vodorovné přemístění (odvoz) horniny dopravními prostředky včetně složení, bez naložení a rozprostření jakékoliv třídy, na vzdálenost přes 500 do 1000 m</t>
  </si>
  <si>
    <t>https://podminky.urs.cz/item/CS_URS_2023_02/460341113</t>
  </si>
  <si>
    <t>90.27</t>
  </si>
  <si>
    <t>460341121</t>
  </si>
  <si>
    <t>Příplatek k vodorovnému přemístění horniny dopravními prostředky při elektromontážích za každých dalších i započatých 1000 m</t>
  </si>
  <si>
    <t>-916190918</t>
  </si>
  <si>
    <t>Vodorovné přemístění (odvoz) horniny dopravními prostředky včetně složení, bez naložení a rozprostření jakékoliv třídy, na vzdálenost Příplatek k ceně -1113 za každých dalších i započatých 1000 m</t>
  </si>
  <si>
    <t>https://podminky.urs.cz/item/CS_URS_2023_02/460341121</t>
  </si>
  <si>
    <t>90.27*9</t>
  </si>
  <si>
    <t>460361121</t>
  </si>
  <si>
    <t>Poplatek za uložení zeminy na recyklační skládce (skládkovné) kód odpadu 17 05 04</t>
  </si>
  <si>
    <t>1898356221</t>
  </si>
  <si>
    <t>Poplatek (skládkovné) za uložení zeminy na recyklační skládce zatříděné do Katalogu odpadů pod kódem 17 05 04</t>
  </si>
  <si>
    <t>https://podminky.urs.cz/item/CS_URS_2023_02/460361121</t>
  </si>
  <si>
    <t>90.27*1.8</t>
  </si>
  <si>
    <t>162.5</t>
  </si>
  <si>
    <t>460451242</t>
  </si>
  <si>
    <t>Zásyp kabelových rýh strojně se zhutněním š 50 cm hl 40 cm z horniny tř I skupiny 3</t>
  </si>
  <si>
    <t>-277471415</t>
  </si>
  <si>
    <t>Zásyp kabelových rýh strojně s přemístěním sypaniny ze vzdálenosti do 10 m, s uložením výkopku ve vrstvách včetně zhutnění a urovnání povrchu šířky 50 cm hloubky 40 cm z horniny třídy těžitelnosti I skupiny 3</t>
  </si>
  <si>
    <t>https://podminky.urs.cz/item/CS_URS_2023_02/460451242</t>
  </si>
  <si>
    <t>561 "0.4*0.2*561+0.3*8 =47.28 "</t>
  </si>
  <si>
    <t>štěrkodrť frakce 0/32 vč.přesunu hmot</t>
  </si>
  <si>
    <t>256</t>
  </si>
  <si>
    <t>1189484659</t>
  </si>
  <si>
    <t>47.28*1.89*1.01</t>
  </si>
  <si>
    <t>90.25</t>
  </si>
  <si>
    <t>460661115</t>
  </si>
  <si>
    <t>Kabelové lože z písku pro kabely nn bez zakrytí š lože přes 80 do 100 cm</t>
  </si>
  <si>
    <t>1056749213</t>
  </si>
  <si>
    <t>Kabelové lože z písku včetně podsypu, zhutnění a urovnání povrchu pro kabely nn bez zakrytí, šířky přes 80 do 100 cm</t>
  </si>
  <si>
    <t>https://podminky.urs.cz/item/CS_URS_2023_02/460661115</t>
  </si>
  <si>
    <t>Poznámka k položce:
bílý písek</t>
  </si>
  <si>
    <t>460671112</t>
  </si>
  <si>
    <t>Výstražná fólie pro krytí kabelů šířky 25 cm</t>
  </si>
  <si>
    <t>-790125907</t>
  </si>
  <si>
    <t>Výstražná fólie z PVC pro krytí kabelů včetně vyrovnání povrchu rýhy, rozvinutí a uložení fólie šířky do 25 cm</t>
  </si>
  <si>
    <t>https://podminky.urs.cz/item/CS_URS_2023_02/460671112</t>
  </si>
  <si>
    <t>Poznámka k položce:
oranžévá</t>
  </si>
  <si>
    <t>569</t>
  </si>
  <si>
    <t>46077112R</t>
  </si>
  <si>
    <t>Obsyp   kabelů do rýhy strojně sypaninou bez prohození, uloženou do 3 m</t>
  </si>
  <si>
    <t>-739414487</t>
  </si>
  <si>
    <t>Obsyp kabelů do rýhy strojně sypaninou bez prohození, uloženou do 3 m</t>
  </si>
  <si>
    <t>(561-101-43)</t>
  </si>
  <si>
    <t>"0.4*0.1*(561-101-43)=16.68m3"</t>
  </si>
  <si>
    <t>58341341</t>
  </si>
  <si>
    <t>kamenivo drcené drobné frakce 0/4  -bílý obsyp písek vč.přesunu hmot</t>
  </si>
  <si>
    <t>-849649876</t>
  </si>
  <si>
    <t>kamenivo drcené drobné frakce 0/4</t>
  </si>
  <si>
    <t>Poznámka k položce:
bílý obsyp písek</t>
  </si>
  <si>
    <t>16.68*1.89*1.01</t>
  </si>
  <si>
    <t>460791114</t>
  </si>
  <si>
    <t>Montáž trubek ochranných plastových uložených volně do rýhy tuhých D přes 90 do 110 mm</t>
  </si>
  <si>
    <t>-524256311</t>
  </si>
  <si>
    <t>Montáž trubek ochranných uložených volně do rýhy plastových tuhých, vnitřního průměru přes 90 do 110 mm</t>
  </si>
  <si>
    <t>https://podminky.urs.cz/item/CS_URS_2023_02/460791114</t>
  </si>
  <si>
    <t>3457136R</t>
  </si>
  <si>
    <t>trubka elektroinstalační silnostěnná HDPE tuhá  D 110/6.3mm -konec chráničky bude ve výkopu ozn. pasivními anténami -mini markery 5x</t>
  </si>
  <si>
    <t>128</t>
  </si>
  <si>
    <t>1653229464</t>
  </si>
  <si>
    <t>43*1.05</t>
  </si>
  <si>
    <t>460791211</t>
  </si>
  <si>
    <t>Montáž trubek ochranných plastových uložených volně do rýhy ohebných D do 32 mm</t>
  </si>
  <si>
    <t>-858533880</t>
  </si>
  <si>
    <t>Montáž trubek ochranných uložených volně do rýhy plastových ohebných, vnitřního průměru do 32 mm</t>
  </si>
  <si>
    <t>https://podminky.urs.cz/item/CS_URS_2023_02/460791211</t>
  </si>
  <si>
    <t>3457105R</t>
  </si>
  <si>
    <t>trubka elektroinstalační ohebná  zemní plnostěnná -HDPE 1 (chránička) D 32/27 osazená mikrotrubičkami  4x10/8mm barva pláště RAL 6037 nebo RAL 6017 -zelená</t>
  </si>
  <si>
    <t>-711862381</t>
  </si>
  <si>
    <t>561*1.05</t>
  </si>
  <si>
    <t>460841114</t>
  </si>
  <si>
    <t>Osazení kabelové komory z dílu HDPE plochy do 1 m2 hl přes 1,0 do 1,3 m pro běžné zatížení</t>
  </si>
  <si>
    <t>1692996582</t>
  </si>
  <si>
    <t>Osazení kabelové komory z plastů pro běžné zatížení komorového dílu z polyetylénu HDPE půdorysné plochy do 1,0 m2, světlé hloubky přes 1,0 do 1,3 m</t>
  </si>
  <si>
    <t>https://podminky.urs.cz/item/CS_URS_2023_02/460841114</t>
  </si>
  <si>
    <t>8 " osaz.do 1.3m"</t>
  </si>
  <si>
    <t>345R</t>
  </si>
  <si>
    <t>Dod.plast.vodotěsné modulární komory 550/550mm</t>
  </si>
  <si>
    <t>696587274</t>
  </si>
  <si>
    <t>Poznámka k položce:
segmenty v-0.15m</t>
  </si>
  <si>
    <t>460841151</t>
  </si>
  <si>
    <t>Osazení víka z ocele, litiny, betonu do 1,0 m2 pro kabelové komory z plastů pro běžné zatížení</t>
  </si>
  <si>
    <t>-542671213</t>
  </si>
  <si>
    <t>Osazení kabelové komory z plastů pro běžné zatížení víka z oceli, litiny nebo betonu půdorysné plochy do 1,0 m2</t>
  </si>
  <si>
    <t>https://podminky.urs.cz/item/CS_URS_2023_02/460841151</t>
  </si>
  <si>
    <t>562305R</t>
  </si>
  <si>
    <t>poklop uliční -víko z kompozitu uzamykatelné pro zat. B125 -do zámkové dlažby vč.obetonování rámu C20/25</t>
  </si>
  <si>
    <t>591131900</t>
  </si>
  <si>
    <t>MD</t>
  </si>
  <si>
    <t>Mimostaveništní doprava</t>
  </si>
  <si>
    <t>%</t>
  </si>
  <si>
    <t>1602447893</t>
  </si>
  <si>
    <t>Mimostaveništní doprava 6%</t>
  </si>
  <si>
    <t>PPV</t>
  </si>
  <si>
    <t>Podíl přidružených výkonů</t>
  </si>
  <si>
    <t>-1055086657</t>
  </si>
  <si>
    <t>Podíl přidružených výkonů 1%</t>
  </si>
  <si>
    <t>ZV</t>
  </si>
  <si>
    <t>Zednické výpomoci</t>
  </si>
  <si>
    <t>1569557146</t>
  </si>
  <si>
    <t>Zednické výpomoci 1%</t>
  </si>
  <si>
    <t>VON - vedlejší a ostatní náklady SO 101+102A+103+401</t>
  </si>
  <si>
    <t>KSÚS Plzeňského kraje, Město Staňkov</t>
  </si>
  <si>
    <t>VRN - Vedlejší rozpočtové náklady</t>
  </si>
  <si>
    <t>VRN</t>
  </si>
  <si>
    <t>Vedlejší rozpočtové náklady</t>
  </si>
  <si>
    <t>011403000</t>
  </si>
  <si>
    <t>Průzkum výskytu nebezpečných látek bez rozlišení</t>
  </si>
  <si>
    <t>kč</t>
  </si>
  <si>
    <t>1024</t>
  </si>
  <si>
    <t>-1821876172</t>
  </si>
  <si>
    <t>Průzkumné, geodetické a projektové práce průzkumné práce průzkum výskytu nebezpečných látek bez rozlišení-laboratorní zkoušky s posouzením výskytu nebezpečných látek vyskytujících se ve výkopku zeminy dle předpisů</t>
  </si>
  <si>
    <t>https://podminky.urs.cz/item/CS_URS_2023_02/011403000</t>
  </si>
  <si>
    <t>012103000</t>
  </si>
  <si>
    <t>Geodetické práce před výstavbou</t>
  </si>
  <si>
    <t>-1294552409</t>
  </si>
  <si>
    <t>Průzkumné, geodetické a projektové práce geodetické práce před výstavbou</t>
  </si>
  <si>
    <t>https://podminky.urs.cz/item/CS_URS_2023_02/012103000</t>
  </si>
  <si>
    <t>Poznámka k položce:
SO 101, 102, 103</t>
  </si>
  <si>
    <t>012103000.1</t>
  </si>
  <si>
    <t>Geodetické práce před výstavbou - realizace pokládky rezervní chráničky CamelNET SO 401</t>
  </si>
  <si>
    <t>173610980</t>
  </si>
  <si>
    <t>Průzkumné, geodetické a projektové práce geodetické práce před výstavbou - realizace pokládky rezervní chráničky CamelNET SO 401</t>
  </si>
  <si>
    <t xml:space="preserve">Poznámka k položce:
SO 401 </t>
  </si>
  <si>
    <t>012103001</t>
  </si>
  <si>
    <t>Geodetické práce před výstavbou - vytyčení stávajících podzemních sítí</t>
  </si>
  <si>
    <t>-221361810</t>
  </si>
  <si>
    <t xml:space="preserve">Geodetické práce před výstavbou - vytyčení stávajících podzemních sítí
</t>
  </si>
  <si>
    <t>Poznámka k položce:
SO 101, 102, 103, 401</t>
  </si>
  <si>
    <t>012203000</t>
  </si>
  <si>
    <t>Geodetické práce při provádění stavby</t>
  </si>
  <si>
    <t>898659918</t>
  </si>
  <si>
    <t>Průzkumné, geodetické a projektové práce geodetické práce při provádění stavby</t>
  </si>
  <si>
    <t>https://podminky.urs.cz/item/CS_URS_2023_02/012203000</t>
  </si>
  <si>
    <t>013002000</t>
  </si>
  <si>
    <t>Projektové práce</t>
  </si>
  <si>
    <t>Kč</t>
  </si>
  <si>
    <t>1432540079</t>
  </si>
  <si>
    <t>Hlavní tituly průvodních činností a nákladů průzkumné, geodetické a projektové práce projektové práce - zhotovení geometrického plánu pro slouvy k převodu majetku mezi městem a KSÚS</t>
  </si>
  <si>
    <t>https://podminky.urs.cz/item/CS_URS_2023_02/013002000</t>
  </si>
  <si>
    <t>Poznámka k položce:
SO 101, 102</t>
  </si>
  <si>
    <t>013254000</t>
  </si>
  <si>
    <t>Dokumentace skutečného provedení stavby vč.provedení geodetického zaměření</t>
  </si>
  <si>
    <t>1279423919</t>
  </si>
  <si>
    <t>https://podminky.urs.cz/item/CS_URS_2023_02/013254000</t>
  </si>
  <si>
    <t>013254000.1</t>
  </si>
  <si>
    <t>Dokumentace skutečného provedení stavby vč.provedení godetického zaměření - realizace pokládky rezervní chráničky CamelNET SO 401</t>
  </si>
  <si>
    <t>1915978354</t>
  </si>
  <si>
    <t>Dokumentace skutečného provedení stavby- vč.provedení godetického zaměření - realizace pokládky rezervní chráničky CamelNET SO 401</t>
  </si>
  <si>
    <t>Poznámka k položce:
SO 401</t>
  </si>
  <si>
    <t>030001000</t>
  </si>
  <si>
    <t>Zařízení staveniště</t>
  </si>
  <si>
    <t>-1264265923</t>
  </si>
  <si>
    <t>https://podminky.urs.cz/item/CS_URS_2023_02/030001000</t>
  </si>
  <si>
    <t>034403000</t>
  </si>
  <si>
    <t xml:space="preserve">Dopravní značení na staveništi </t>
  </si>
  <si>
    <t>1425725416</t>
  </si>
  <si>
    <t xml:space="preserve">Dopravní značení na staveništi -doprav.opatření během výstavby </t>
  </si>
  <si>
    <t>https://podminky.urs.cz/item/CS_URS_2023_02/034403000</t>
  </si>
  <si>
    <t xml:space="preserve">Poznámka k položce:
SO 101, 102, 103, 401
</t>
  </si>
  <si>
    <t>034503000</t>
  </si>
  <si>
    <t>Informační tabule na staveništi</t>
  </si>
  <si>
    <t>-560388550</t>
  </si>
  <si>
    <t>https://podminky.urs.cz/item/CS_URS_2023_02/034503000</t>
  </si>
  <si>
    <t>034503001</t>
  </si>
  <si>
    <t>Informační tabule na staveništi - SÚS PK cedule</t>
  </si>
  <si>
    <t>40038470</t>
  </si>
  <si>
    <t>Informační tabule na staveništi
2 x info tabule s nápisem "MUSÍME TO OPRAVIT", s logem SÚSPK a nápisem "SPRÁVA A ÚDRŽBA SILNIC PLZEŇSKÉHO KRAJE, příspěvková organizace a piktogramem "zamračený smajlík"
2 x info tabule s nápisem "DÍKY A ŠŤASTNOU CESTU, s logem SÚSPK a nápisem "SPRÁVA A ÚDRŽBA SILNIC PLZEŇSKÉHO KRAJE, příspěvková organizace a piktogramem "smějící se smajlík"
velikost cedule min. š. 1m / 1,5m</t>
  </si>
  <si>
    <t>043134000</t>
  </si>
  <si>
    <t>Zkoušky zatěžovací kruhovou deskou</t>
  </si>
  <si>
    <t>ks</t>
  </si>
  <si>
    <t>-1527338668</t>
  </si>
  <si>
    <t>Inženýrská činnost zkoušky a ostatní měření zkoušky zátěžové</t>
  </si>
  <si>
    <t>https://podminky.urs.cz/item/CS_URS_2023_02/043134000</t>
  </si>
  <si>
    <t>Poznámka k položce:
zatěžovací zkoušky kruhovou deskou na úrovni pláně nové konstrukce vč. závěrečných zpráv</t>
  </si>
  <si>
    <t>044002000</t>
  </si>
  <si>
    <t>Revize - realizace pokládky rezervní chráničky CamelNET SO 401</t>
  </si>
  <si>
    <t>-316646133</t>
  </si>
  <si>
    <t>https://podminky.urs.cz/item/CS_URS_2023_02/044002000</t>
  </si>
  <si>
    <t>045002000</t>
  </si>
  <si>
    <t>Kompletační a koordinační činnost</t>
  </si>
  <si>
    <t>655633373</t>
  </si>
  <si>
    <t>https://podminky.urs.cz/item/CS_URS_2023_02/045002000</t>
  </si>
  <si>
    <t>Poznámka k položce:
SO 101, 102, 103, 401 + koordinace s výstavbou samostatné stavby rekonstrukce plynovodu</t>
  </si>
  <si>
    <t>049103000</t>
  </si>
  <si>
    <t>Náklady vzniklé v souvislosti s realizací stavby</t>
  </si>
  <si>
    <t>-1323307154</t>
  </si>
  <si>
    <t>Inženýrská činnost inženýrská činnost ostatní náklady vzniklé v souvislosti s realizací stavby - informace pro vlastníky sousedních nemovitostí</t>
  </si>
  <si>
    <t>https://podminky.urs.cz/item/CS_URS_2023_02/049103000</t>
  </si>
  <si>
    <t>051002000</t>
  </si>
  <si>
    <t>Pojistné</t>
  </si>
  <si>
    <t>16629298</t>
  </si>
  <si>
    <t>Hlavní tituly průvodních činností a nákladů finanční náklady pojistné - pojištění stavby</t>
  </si>
  <si>
    <t>https://podminky.urs.cz/item/CS_URS_2023_02/051002000</t>
  </si>
  <si>
    <t>053203000</t>
  </si>
  <si>
    <t>Úhrady za užití průmyslových práv</t>
  </si>
  <si>
    <t>-1340905423</t>
  </si>
  <si>
    <t>Finanční náklady úhrady za užití průmyslových práv - správní a místní poplatky</t>
  </si>
  <si>
    <t>https://podminky.urs.cz/item/CS_URS_2023_02/053203000</t>
  </si>
  <si>
    <t>070001000</t>
  </si>
  <si>
    <t>Provozní vlivy</t>
  </si>
  <si>
    <t>1500797061</t>
  </si>
  <si>
    <t xml:space="preserve">Základní rozdělení průvodních činností a nákladů provozní vlivy
</t>
  </si>
  <si>
    <t>https://podminky.urs.cz/item/CS_URS_2023_02/070001000</t>
  </si>
  <si>
    <t>090001001</t>
  </si>
  <si>
    <t>Ostatní náklady - rozbor vybouraných asf. směsí s posouzením množství PAU</t>
  </si>
  <si>
    <t>1350850953</t>
  </si>
  <si>
    <t>091704000</t>
  </si>
  <si>
    <t>Náklady na údržbu</t>
  </si>
  <si>
    <t>-328228378</t>
  </si>
  <si>
    <t xml:space="preserve">Ostatní náklady související s objektem náklady na údržbu - čištění komunikací po dobu výstavby
</t>
  </si>
  <si>
    <t>https://podminky.urs.cz/item/CS_URS_2023_02/091704000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</si>
  <si>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</si>
  <si>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</si>
  <si>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</si>
  <si>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</si>
  <si>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</si>
  <si>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</si>
  <si>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</si>
  <si>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</si>
  <si>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</si>
  <si>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</si>
  <si>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</si>
  <si>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</t>
  </si>
  <si>
    <t>Stavební objekt pozemní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</si>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</sst>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37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39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40" fillId="0" borderId="0" xfId="0" applyFont="1" applyAlignment="1" applyProtection="1">
      <alignment vertical="center" wrapText="1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41" fillId="0" borderId="22" xfId="0" applyFont="1" applyBorder="1" applyAlignment="1" applyProtection="1">
      <alignment horizontal="center" vertical="center"/>
      <protection/>
    </xf>
    <xf numFmtId="49" fontId="41" fillId="0" borderId="22" xfId="0" applyNumberFormat="1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center" vertical="center" wrapText="1"/>
      <protection/>
    </xf>
    <xf numFmtId="167" fontId="41" fillId="0" borderId="22" xfId="0" applyNumberFormat="1" applyFont="1" applyBorder="1" applyAlignment="1" applyProtection="1">
      <alignment vertical="center"/>
      <protection/>
    </xf>
    <xf numFmtId="4" fontId="41" fillId="2" borderId="22" xfId="0" applyNumberFormat="1" applyFont="1" applyFill="1" applyBorder="1" applyAlignment="1" applyProtection="1">
      <alignment vertical="center"/>
      <protection locked="0"/>
    </xf>
    <xf numFmtId="4" fontId="41" fillId="0" borderId="22" xfId="0" applyNumberFormat="1" applyFont="1" applyBorder="1" applyAlignment="1" applyProtection="1">
      <alignment vertical="center"/>
      <protection/>
    </xf>
    <xf numFmtId="0" fontId="42" fillId="0" borderId="3" xfId="0" applyFont="1" applyBorder="1" applyAlignment="1">
      <alignment vertical="center"/>
    </xf>
    <xf numFmtId="0" fontId="41" fillId="2" borderId="14" xfId="0" applyFont="1" applyFill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4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6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44" fillId="0" borderId="28" xfId="0" applyFont="1" applyBorder="1" applyAlignment="1">
      <alignment horizontal="center" vertical="center"/>
    </xf>
    <xf numFmtId="0" fontId="47" fillId="0" borderId="28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5" fillId="0" borderId="29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28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4" fillId="0" borderId="28" xfId="0" applyFont="1" applyBorder="1" applyAlignment="1">
      <alignment horizontal="left"/>
    </xf>
    <xf numFmtId="0" fontId="47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3107241" TargetMode="External" /><Relationship Id="rId2" Type="http://schemas.openxmlformats.org/officeDocument/2006/relationships/hyperlink" Target="https://podminky.urs.cz/item/CS_URS_2023_02/113107242" TargetMode="External" /><Relationship Id="rId3" Type="http://schemas.openxmlformats.org/officeDocument/2006/relationships/hyperlink" Target="https://podminky.urs.cz/item/CS_URS_2023_02/113107243" TargetMode="External" /><Relationship Id="rId4" Type="http://schemas.openxmlformats.org/officeDocument/2006/relationships/hyperlink" Target="https://podminky.urs.cz/item/CS_URS_2023_02/113154112" TargetMode="External" /><Relationship Id="rId5" Type="http://schemas.openxmlformats.org/officeDocument/2006/relationships/hyperlink" Target="https://podminky.urs.cz/item/CS_URS_2023_02/113154223" TargetMode="External" /><Relationship Id="rId6" Type="http://schemas.openxmlformats.org/officeDocument/2006/relationships/hyperlink" Target="https://podminky.urs.cz/item/CS_URS_2023_02/113154353" TargetMode="External" /><Relationship Id="rId7" Type="http://schemas.openxmlformats.org/officeDocument/2006/relationships/hyperlink" Target="https://podminky.urs.cz/item/CS_URS_2023_02/113154324" TargetMode="External" /><Relationship Id="rId8" Type="http://schemas.openxmlformats.org/officeDocument/2006/relationships/hyperlink" Target="https://podminky.urs.cz/item/CS_URS_2023_02/122252206" TargetMode="External" /><Relationship Id="rId9" Type="http://schemas.openxmlformats.org/officeDocument/2006/relationships/hyperlink" Target="https://podminky.urs.cz/item/CS_URS_2023_02/122452206" TargetMode="External" /><Relationship Id="rId10" Type="http://schemas.openxmlformats.org/officeDocument/2006/relationships/hyperlink" Target="https://podminky.urs.cz/item/CS_URS_2023_02/132312331" TargetMode="External" /><Relationship Id="rId11" Type="http://schemas.openxmlformats.org/officeDocument/2006/relationships/hyperlink" Target="https://podminky.urs.cz/item/CS_URS_2023_02/132351101" TargetMode="External" /><Relationship Id="rId12" Type="http://schemas.openxmlformats.org/officeDocument/2006/relationships/hyperlink" Target="https://podminky.urs.cz/item/CS_URS_2023_02/162251102" TargetMode="External" /><Relationship Id="rId13" Type="http://schemas.openxmlformats.org/officeDocument/2006/relationships/hyperlink" Target="https://podminky.urs.cz/item/CS_URS_2023_02/162751117" TargetMode="External" /><Relationship Id="rId14" Type="http://schemas.openxmlformats.org/officeDocument/2006/relationships/hyperlink" Target="https://podminky.urs.cz/item/CS_URS_2023_02/162751119" TargetMode="External" /><Relationship Id="rId15" Type="http://schemas.openxmlformats.org/officeDocument/2006/relationships/hyperlink" Target="https://podminky.urs.cz/item/CS_URS_2023_02/162751137" TargetMode="External" /><Relationship Id="rId16" Type="http://schemas.openxmlformats.org/officeDocument/2006/relationships/hyperlink" Target="https://podminky.urs.cz/item/CS_URS_2023_02/162751139" TargetMode="External" /><Relationship Id="rId17" Type="http://schemas.openxmlformats.org/officeDocument/2006/relationships/hyperlink" Target="https://podminky.urs.cz/item/CS_URS_2023_02/167151101" TargetMode="External" /><Relationship Id="rId18" Type="http://schemas.openxmlformats.org/officeDocument/2006/relationships/hyperlink" Target="https://podminky.urs.cz/item/CS_URS_2023_02/171201231" TargetMode="External" /><Relationship Id="rId19" Type="http://schemas.openxmlformats.org/officeDocument/2006/relationships/hyperlink" Target="https://podminky.urs.cz/item/CS_URS_2023_02/175151101" TargetMode="External" /><Relationship Id="rId20" Type="http://schemas.openxmlformats.org/officeDocument/2006/relationships/hyperlink" Target="https://podminky.urs.cz/item/CS_URS_2023_02/181152302" TargetMode="External" /><Relationship Id="rId21" Type="http://schemas.openxmlformats.org/officeDocument/2006/relationships/hyperlink" Target="https://podminky.urs.cz/item/CS_URS_2023_02/451313511" TargetMode="External" /><Relationship Id="rId22" Type="http://schemas.openxmlformats.org/officeDocument/2006/relationships/hyperlink" Target="https://podminky.urs.cz/item/CS_URS_2023_02/451541111" TargetMode="External" /><Relationship Id="rId23" Type="http://schemas.openxmlformats.org/officeDocument/2006/relationships/hyperlink" Target="https://podminky.urs.cz/item/CS_URS_2023_02/452112112" TargetMode="External" /><Relationship Id="rId24" Type="http://schemas.openxmlformats.org/officeDocument/2006/relationships/hyperlink" Target="https://podminky.urs.cz/item/CS_URS_2023_02/452112122" TargetMode="External" /><Relationship Id="rId25" Type="http://schemas.openxmlformats.org/officeDocument/2006/relationships/hyperlink" Target="https://podminky.urs.cz/item/CS_URS_2023_02/452311131" TargetMode="External" /><Relationship Id="rId26" Type="http://schemas.openxmlformats.org/officeDocument/2006/relationships/hyperlink" Target="https://podminky.urs.cz/item/CS_URS_2023_02/452311151" TargetMode="External" /><Relationship Id="rId27" Type="http://schemas.openxmlformats.org/officeDocument/2006/relationships/hyperlink" Target="https://podminky.urs.cz/item/CS_URS_2023_02/452351101" TargetMode="External" /><Relationship Id="rId28" Type="http://schemas.openxmlformats.org/officeDocument/2006/relationships/hyperlink" Target="https://podminky.urs.cz/item/CS_URS_2023_02/564811111" TargetMode="External" /><Relationship Id="rId29" Type="http://schemas.openxmlformats.org/officeDocument/2006/relationships/hyperlink" Target="https://podminky.urs.cz/item/CS_URS_2023_02/564831111" TargetMode="External" /><Relationship Id="rId30" Type="http://schemas.openxmlformats.org/officeDocument/2006/relationships/hyperlink" Target="https://podminky.urs.cz/item/CS_URS_2023_02/564661111" TargetMode="External" /><Relationship Id="rId31" Type="http://schemas.openxmlformats.org/officeDocument/2006/relationships/hyperlink" Target="https://podminky.urs.cz/item/CS_URS_2023_02/564861111" TargetMode="External" /><Relationship Id="rId32" Type="http://schemas.openxmlformats.org/officeDocument/2006/relationships/hyperlink" Target="https://podminky.urs.cz/item/CS_URS_2023_02/567134111" TargetMode="External" /><Relationship Id="rId33" Type="http://schemas.openxmlformats.org/officeDocument/2006/relationships/hyperlink" Target="https://podminky.urs.cz/item/CS_URS_2023_02/567122112" TargetMode="External" /><Relationship Id="rId34" Type="http://schemas.openxmlformats.org/officeDocument/2006/relationships/hyperlink" Target="https://podminky.urs.cz/item/CS_URS_2023_02/573111111" TargetMode="External" /><Relationship Id="rId35" Type="http://schemas.openxmlformats.org/officeDocument/2006/relationships/hyperlink" Target="https://podminky.urs.cz/item/CS_URS_2023_02/573231106" TargetMode="External" /><Relationship Id="rId36" Type="http://schemas.openxmlformats.org/officeDocument/2006/relationships/hyperlink" Target="https://podminky.urs.cz/item/CS_URS_2023_02/573231107" TargetMode="External" /><Relationship Id="rId37" Type="http://schemas.openxmlformats.org/officeDocument/2006/relationships/hyperlink" Target="https://podminky.urs.cz/item/CS_URS_2023_02/577134111" TargetMode="External" /><Relationship Id="rId38" Type="http://schemas.openxmlformats.org/officeDocument/2006/relationships/hyperlink" Target="https://podminky.urs.cz/item/CS_URS_2023_02/577134121" TargetMode="External" /><Relationship Id="rId39" Type="http://schemas.openxmlformats.org/officeDocument/2006/relationships/hyperlink" Target="https://podminky.urs.cz/item/CS_URS_2023_02/565135101" TargetMode="External" /><Relationship Id="rId40" Type="http://schemas.openxmlformats.org/officeDocument/2006/relationships/hyperlink" Target="https://podminky.urs.cz/item/CS_URS_2023_02/565155121" TargetMode="External" /><Relationship Id="rId41" Type="http://schemas.openxmlformats.org/officeDocument/2006/relationships/hyperlink" Target="https://podminky.urs.cz/item/CS_URS_2023_02/577165122" TargetMode="External" /><Relationship Id="rId42" Type="http://schemas.openxmlformats.org/officeDocument/2006/relationships/hyperlink" Target="https://podminky.urs.cz/item/CS_URS_2023_02/577165112" TargetMode="External" /><Relationship Id="rId43" Type="http://schemas.openxmlformats.org/officeDocument/2006/relationships/hyperlink" Target="https://podminky.urs.cz/item/CS_URS_2023_02/584121108" TargetMode="External" /><Relationship Id="rId44" Type="http://schemas.openxmlformats.org/officeDocument/2006/relationships/hyperlink" Target="https://podminky.urs.cz/item/CS_URS_2023_02/894811131" TargetMode="External" /><Relationship Id="rId45" Type="http://schemas.openxmlformats.org/officeDocument/2006/relationships/hyperlink" Target="https://podminky.urs.cz/item/CS_URS_2023_02/894812331" TargetMode="External" /><Relationship Id="rId46" Type="http://schemas.openxmlformats.org/officeDocument/2006/relationships/hyperlink" Target="https://podminky.urs.cz/item/CS_URS_2023_02/894812339" TargetMode="External" /><Relationship Id="rId47" Type="http://schemas.openxmlformats.org/officeDocument/2006/relationships/hyperlink" Target="https://podminky.urs.cz/item/CS_URS_2023_02/894812377" TargetMode="External" /><Relationship Id="rId48" Type="http://schemas.openxmlformats.org/officeDocument/2006/relationships/hyperlink" Target="https://podminky.urs.cz/item/CS_URS_2023_02/895941331" TargetMode="External" /><Relationship Id="rId49" Type="http://schemas.openxmlformats.org/officeDocument/2006/relationships/hyperlink" Target="https://podminky.urs.cz/item/CS_URS_2023_02/895941302" TargetMode="External" /><Relationship Id="rId50" Type="http://schemas.openxmlformats.org/officeDocument/2006/relationships/hyperlink" Target="https://podminky.urs.cz/item/CS_URS_2023_02/895941313" TargetMode="External" /><Relationship Id="rId51" Type="http://schemas.openxmlformats.org/officeDocument/2006/relationships/hyperlink" Target="https://podminky.urs.cz/item/CS_URS_2023_02/895941332" TargetMode="External" /><Relationship Id="rId52" Type="http://schemas.openxmlformats.org/officeDocument/2006/relationships/hyperlink" Target="https://podminky.urs.cz/item/CS_URS_2023_02/899104112" TargetMode="External" /><Relationship Id="rId53" Type="http://schemas.openxmlformats.org/officeDocument/2006/relationships/hyperlink" Target="https://podminky.urs.cz/item/CS_URS_2023_02/899204112" TargetMode="External" /><Relationship Id="rId54" Type="http://schemas.openxmlformats.org/officeDocument/2006/relationships/hyperlink" Target="https://podminky.urs.cz/item/CS_URS_2023_02/899620161" TargetMode="External" /><Relationship Id="rId55" Type="http://schemas.openxmlformats.org/officeDocument/2006/relationships/hyperlink" Target="https://podminky.urs.cz/item/CS_URS_2023_02/899640112" TargetMode="External" /><Relationship Id="rId56" Type="http://schemas.openxmlformats.org/officeDocument/2006/relationships/hyperlink" Target="https://podminky.urs.cz/item/CS_URS_2023_02/914111111" TargetMode="External" /><Relationship Id="rId57" Type="http://schemas.openxmlformats.org/officeDocument/2006/relationships/hyperlink" Target="https://podminky.urs.cz/item/CS_URS_2023_02/914511112" TargetMode="External" /><Relationship Id="rId58" Type="http://schemas.openxmlformats.org/officeDocument/2006/relationships/hyperlink" Target="https://podminky.urs.cz/item/CS_URS_2023_02/915211112" TargetMode="External" /><Relationship Id="rId59" Type="http://schemas.openxmlformats.org/officeDocument/2006/relationships/hyperlink" Target="https://podminky.urs.cz/item/CS_URS_2023_02/915221122" TargetMode="External" /><Relationship Id="rId60" Type="http://schemas.openxmlformats.org/officeDocument/2006/relationships/hyperlink" Target="https://podminky.urs.cz/item/CS_URS_2023_02/919735111" TargetMode="External" /><Relationship Id="rId61" Type="http://schemas.openxmlformats.org/officeDocument/2006/relationships/hyperlink" Target="https://podminky.urs.cz/item/CS_URS_2023_02/919735112" TargetMode="External" /><Relationship Id="rId62" Type="http://schemas.openxmlformats.org/officeDocument/2006/relationships/hyperlink" Target="https://podminky.urs.cz/item/CS_URS_2023_02/919735113" TargetMode="External" /><Relationship Id="rId63" Type="http://schemas.openxmlformats.org/officeDocument/2006/relationships/hyperlink" Target="https://podminky.urs.cz/item/CS_URS_2023_02/938909311" TargetMode="External" /><Relationship Id="rId64" Type="http://schemas.openxmlformats.org/officeDocument/2006/relationships/hyperlink" Target="https://podminky.urs.cz/item/CS_URS_2023_02/938909611" TargetMode="External" /><Relationship Id="rId65" Type="http://schemas.openxmlformats.org/officeDocument/2006/relationships/hyperlink" Target="https://podminky.urs.cz/item/CS_URS_2023_02/899101211" TargetMode="External" /><Relationship Id="rId66" Type="http://schemas.openxmlformats.org/officeDocument/2006/relationships/hyperlink" Target="https://podminky.urs.cz/item/CS_URS_2023_02/966006132" TargetMode="External" /><Relationship Id="rId67" Type="http://schemas.openxmlformats.org/officeDocument/2006/relationships/hyperlink" Target="https://podminky.urs.cz/item/CS_URS_2023_02/997221551" TargetMode="External" /><Relationship Id="rId68" Type="http://schemas.openxmlformats.org/officeDocument/2006/relationships/hyperlink" Target="https://podminky.urs.cz/item/CS_URS_2023_02/997221559" TargetMode="External" /><Relationship Id="rId69" Type="http://schemas.openxmlformats.org/officeDocument/2006/relationships/hyperlink" Target="https://podminky.urs.cz/item/CS_URS_2023_02/997221611" TargetMode="External" /><Relationship Id="rId70" Type="http://schemas.openxmlformats.org/officeDocument/2006/relationships/hyperlink" Target="https://podminky.urs.cz/item/CS_URS_2023_02/997221571" TargetMode="External" /><Relationship Id="rId71" Type="http://schemas.openxmlformats.org/officeDocument/2006/relationships/hyperlink" Target="https://podminky.urs.cz/item/CS_URS_2023_02/997221579" TargetMode="External" /><Relationship Id="rId72" Type="http://schemas.openxmlformats.org/officeDocument/2006/relationships/hyperlink" Target="https://podminky.urs.cz/item/CS_URS_2023_02/997221861" TargetMode="External" /><Relationship Id="rId73" Type="http://schemas.openxmlformats.org/officeDocument/2006/relationships/hyperlink" Target="https://podminky.urs.cz/item/CS_URS_2023_02/997221875" TargetMode="External" /><Relationship Id="rId74" Type="http://schemas.openxmlformats.org/officeDocument/2006/relationships/hyperlink" Target="https://podminky.urs.cz/item/CS_URS_2023_02/997221551" TargetMode="External" /><Relationship Id="rId75" Type="http://schemas.openxmlformats.org/officeDocument/2006/relationships/hyperlink" Target="https://podminky.urs.cz/item/CS_URS_2023_02/997221559" TargetMode="External" /><Relationship Id="rId76" Type="http://schemas.openxmlformats.org/officeDocument/2006/relationships/hyperlink" Target="https://podminky.urs.cz/item/CS_URS_2023_02/998225111" TargetMode="External" /><Relationship Id="rId77" Type="http://schemas.openxmlformats.org/officeDocument/2006/relationships/hyperlink" Target="https://podminky.urs.cz/item/CS_URS_2023_02/998225191" TargetMode="External" /><Relationship Id="rId78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3106423" TargetMode="External" /><Relationship Id="rId2" Type="http://schemas.openxmlformats.org/officeDocument/2006/relationships/hyperlink" Target="https://podminky.urs.cz/item/CS_URS_2023_02/113107182" TargetMode="External" /><Relationship Id="rId3" Type="http://schemas.openxmlformats.org/officeDocument/2006/relationships/hyperlink" Target="https://podminky.urs.cz/item/CS_URS_2023_02/113107242" TargetMode="External" /><Relationship Id="rId4" Type="http://schemas.openxmlformats.org/officeDocument/2006/relationships/hyperlink" Target="https://podminky.urs.cz/item/CS_URS_2023_02/113154113" TargetMode="External" /><Relationship Id="rId5" Type="http://schemas.openxmlformats.org/officeDocument/2006/relationships/hyperlink" Target="https://podminky.urs.cz/item/CS_URS_2023_02/113201111" TargetMode="External" /><Relationship Id="rId6" Type="http://schemas.openxmlformats.org/officeDocument/2006/relationships/hyperlink" Target="https://podminky.urs.cz/item/CS_URS_2023_02/113202111" TargetMode="External" /><Relationship Id="rId7" Type="http://schemas.openxmlformats.org/officeDocument/2006/relationships/hyperlink" Target="https://podminky.urs.cz/item/CS_URS_2023_02/113204111" TargetMode="External" /><Relationship Id="rId8" Type="http://schemas.openxmlformats.org/officeDocument/2006/relationships/hyperlink" Target="https://podminky.urs.cz/item/CS_URS_2023_02/121151113" TargetMode="External" /><Relationship Id="rId9" Type="http://schemas.openxmlformats.org/officeDocument/2006/relationships/hyperlink" Target="https://podminky.urs.cz/item/CS_URS_2023_02/122252205" TargetMode="External" /><Relationship Id="rId10" Type="http://schemas.openxmlformats.org/officeDocument/2006/relationships/hyperlink" Target="https://podminky.urs.cz/item/CS_URS_2023_02/122452205" TargetMode="External" /><Relationship Id="rId11" Type="http://schemas.openxmlformats.org/officeDocument/2006/relationships/hyperlink" Target="https://podminky.urs.cz/item/CS_URS_2023_02/132251101" TargetMode="External" /><Relationship Id="rId12" Type="http://schemas.openxmlformats.org/officeDocument/2006/relationships/hyperlink" Target="https://podminky.urs.cz/item/CS_URS_2023_02/132351104" TargetMode="External" /><Relationship Id="rId13" Type="http://schemas.openxmlformats.org/officeDocument/2006/relationships/hyperlink" Target="https://podminky.urs.cz/item/CS_URS_2023_02/162251102" TargetMode="External" /><Relationship Id="rId14" Type="http://schemas.openxmlformats.org/officeDocument/2006/relationships/hyperlink" Target="https://podminky.urs.cz/item/CS_URS_2023_02/162751117" TargetMode="External" /><Relationship Id="rId15" Type="http://schemas.openxmlformats.org/officeDocument/2006/relationships/hyperlink" Target="https://podminky.urs.cz/item/CS_URS_2023_02/162751119" TargetMode="External" /><Relationship Id="rId16" Type="http://schemas.openxmlformats.org/officeDocument/2006/relationships/hyperlink" Target="https://podminky.urs.cz/item/CS_URS_2023_02/162751137" TargetMode="External" /><Relationship Id="rId17" Type="http://schemas.openxmlformats.org/officeDocument/2006/relationships/hyperlink" Target="https://podminky.urs.cz/item/CS_URS_2023_02/162751139" TargetMode="External" /><Relationship Id="rId18" Type="http://schemas.openxmlformats.org/officeDocument/2006/relationships/hyperlink" Target="https://podminky.urs.cz/item/CS_URS_2023_02/167151101" TargetMode="External" /><Relationship Id="rId19" Type="http://schemas.openxmlformats.org/officeDocument/2006/relationships/hyperlink" Target="https://podminky.urs.cz/item/CS_URS_2023_02/171201231" TargetMode="External" /><Relationship Id="rId20" Type="http://schemas.openxmlformats.org/officeDocument/2006/relationships/hyperlink" Target="https://podminky.urs.cz/item/CS_URS_2023_02/174151101" TargetMode="External" /><Relationship Id="rId21" Type="http://schemas.openxmlformats.org/officeDocument/2006/relationships/hyperlink" Target="https://podminky.urs.cz/item/CS_URS_2023_02/181152302" TargetMode="External" /><Relationship Id="rId22" Type="http://schemas.openxmlformats.org/officeDocument/2006/relationships/hyperlink" Target="https://podminky.urs.cz/item/CS_URS_2023_02/451319777" TargetMode="External" /><Relationship Id="rId23" Type="http://schemas.openxmlformats.org/officeDocument/2006/relationships/hyperlink" Target="https://podminky.urs.cz/item/CS_URS_2023_02/451541111" TargetMode="External" /><Relationship Id="rId24" Type="http://schemas.openxmlformats.org/officeDocument/2006/relationships/hyperlink" Target="https://podminky.urs.cz/item/CS_URS_2023_02/452112112" TargetMode="External" /><Relationship Id="rId25" Type="http://schemas.openxmlformats.org/officeDocument/2006/relationships/hyperlink" Target="https://podminky.urs.cz/item/CS_URS_2023_02/452311131" TargetMode="External" /><Relationship Id="rId26" Type="http://schemas.openxmlformats.org/officeDocument/2006/relationships/hyperlink" Target="https://podminky.urs.cz/item/CS_URS_2023_02/452351101" TargetMode="External" /><Relationship Id="rId27" Type="http://schemas.openxmlformats.org/officeDocument/2006/relationships/hyperlink" Target="https://podminky.urs.cz/item/CS_URS_2023_02/564661111" TargetMode="External" /><Relationship Id="rId28" Type="http://schemas.openxmlformats.org/officeDocument/2006/relationships/hyperlink" Target="https://podminky.urs.cz/item/CS_URS_2023_02/564811111" TargetMode="External" /><Relationship Id="rId29" Type="http://schemas.openxmlformats.org/officeDocument/2006/relationships/hyperlink" Target="https://podminky.urs.cz/item/CS_URS_2023_02/564831111" TargetMode="External" /><Relationship Id="rId30" Type="http://schemas.openxmlformats.org/officeDocument/2006/relationships/hyperlink" Target="https://podminky.urs.cz/item/CS_URS_2023_02/564851011" TargetMode="External" /><Relationship Id="rId31" Type="http://schemas.openxmlformats.org/officeDocument/2006/relationships/hyperlink" Target="https://podminky.urs.cz/item/CS_URS_2023_02/564861111" TargetMode="External" /><Relationship Id="rId32" Type="http://schemas.openxmlformats.org/officeDocument/2006/relationships/hyperlink" Target="https://podminky.urs.cz/item/CS_URS_2023_02/567122111" TargetMode="External" /><Relationship Id="rId33" Type="http://schemas.openxmlformats.org/officeDocument/2006/relationships/hyperlink" Target="https://podminky.urs.cz/item/CS_URS_2023_02/567122112" TargetMode="External" /><Relationship Id="rId34" Type="http://schemas.openxmlformats.org/officeDocument/2006/relationships/hyperlink" Target="https://podminky.urs.cz/item/CS_URS_2023_02/567134111" TargetMode="External" /><Relationship Id="rId35" Type="http://schemas.openxmlformats.org/officeDocument/2006/relationships/hyperlink" Target="https://podminky.urs.cz/item/CS_URS_2023_02/573111111" TargetMode="External" /><Relationship Id="rId36" Type="http://schemas.openxmlformats.org/officeDocument/2006/relationships/hyperlink" Target="https://podminky.urs.cz/item/CS_URS_2023_02/573231107" TargetMode="External" /><Relationship Id="rId37" Type="http://schemas.openxmlformats.org/officeDocument/2006/relationships/hyperlink" Target="https://podminky.urs.cz/item/CS_URS_2023_02/573231106" TargetMode="External" /><Relationship Id="rId38" Type="http://schemas.openxmlformats.org/officeDocument/2006/relationships/hyperlink" Target="https://podminky.urs.cz/item/CS_URS_2023_02/577134111" TargetMode="External" /><Relationship Id="rId39" Type="http://schemas.openxmlformats.org/officeDocument/2006/relationships/hyperlink" Target="https://podminky.urs.cz/item/CS_URS_2023_02/577134121" TargetMode="External" /><Relationship Id="rId40" Type="http://schemas.openxmlformats.org/officeDocument/2006/relationships/hyperlink" Target="https://podminky.urs.cz/item/CS_URS_2023_02/577144111" TargetMode="External" /><Relationship Id="rId41" Type="http://schemas.openxmlformats.org/officeDocument/2006/relationships/hyperlink" Target="https://podminky.urs.cz/item/CS_URS_2023_02/577165112" TargetMode="External" /><Relationship Id="rId42" Type="http://schemas.openxmlformats.org/officeDocument/2006/relationships/hyperlink" Target="https://podminky.urs.cz/item/CS_URS_2023_02/565145121" TargetMode="External" /><Relationship Id="rId43" Type="http://schemas.openxmlformats.org/officeDocument/2006/relationships/hyperlink" Target="https://podminky.urs.cz/item/CS_URS_2023_02/584121108" TargetMode="External" /><Relationship Id="rId44" Type="http://schemas.openxmlformats.org/officeDocument/2006/relationships/hyperlink" Target="https://podminky.urs.cz/item/CS_URS_2023_02/591141111" TargetMode="External" /><Relationship Id="rId45" Type="http://schemas.openxmlformats.org/officeDocument/2006/relationships/hyperlink" Target="https://podminky.urs.cz/item/CS_URS_2023_02/895941302" TargetMode="External" /><Relationship Id="rId46" Type="http://schemas.openxmlformats.org/officeDocument/2006/relationships/hyperlink" Target="https://podminky.urs.cz/item/CS_URS_2023_02/895941313" TargetMode="External" /><Relationship Id="rId47" Type="http://schemas.openxmlformats.org/officeDocument/2006/relationships/hyperlink" Target="https://podminky.urs.cz/item/CS_URS_2023_02/895941321" TargetMode="External" /><Relationship Id="rId48" Type="http://schemas.openxmlformats.org/officeDocument/2006/relationships/hyperlink" Target="https://podminky.urs.cz/item/CS_URS_2023_02/895941331" TargetMode="External" /><Relationship Id="rId49" Type="http://schemas.openxmlformats.org/officeDocument/2006/relationships/hyperlink" Target="https://podminky.urs.cz/item/CS_URS_2023_02/895941332" TargetMode="External" /><Relationship Id="rId50" Type="http://schemas.openxmlformats.org/officeDocument/2006/relationships/hyperlink" Target="https://podminky.urs.cz/item/CS_URS_2023_02/899204112" TargetMode="External" /><Relationship Id="rId51" Type="http://schemas.openxmlformats.org/officeDocument/2006/relationships/hyperlink" Target="https://podminky.urs.cz/item/CS_URS_2023_02/916131213" TargetMode="External" /><Relationship Id="rId52" Type="http://schemas.openxmlformats.org/officeDocument/2006/relationships/hyperlink" Target="https://podminky.urs.cz/item/CS_URS_2023_02/916231213" TargetMode="External" /><Relationship Id="rId53" Type="http://schemas.openxmlformats.org/officeDocument/2006/relationships/hyperlink" Target="https://podminky.urs.cz/item/CS_URS_2023_02/916331112" TargetMode="External" /><Relationship Id="rId54" Type="http://schemas.openxmlformats.org/officeDocument/2006/relationships/hyperlink" Target="https://podminky.urs.cz/item/CS_URS_2023_02/916991121" TargetMode="External" /><Relationship Id="rId55" Type="http://schemas.openxmlformats.org/officeDocument/2006/relationships/hyperlink" Target="https://podminky.urs.cz/item/CS_URS_2023_02/91973112R" TargetMode="External" /><Relationship Id="rId56" Type="http://schemas.openxmlformats.org/officeDocument/2006/relationships/hyperlink" Target="https://podminky.urs.cz/item/CS_URS_2023_02/919735112" TargetMode="External" /><Relationship Id="rId57" Type="http://schemas.openxmlformats.org/officeDocument/2006/relationships/hyperlink" Target="https://podminky.urs.cz/item/CS_URS_2023_02/938909311" TargetMode="External" /><Relationship Id="rId58" Type="http://schemas.openxmlformats.org/officeDocument/2006/relationships/hyperlink" Target="https://podminky.urs.cz/item/CS_URS_2023_02/966008212" TargetMode="External" /><Relationship Id="rId59" Type="http://schemas.openxmlformats.org/officeDocument/2006/relationships/hyperlink" Target="https://podminky.urs.cz/item/CS_URS_2023_02/977151124" TargetMode="External" /><Relationship Id="rId60" Type="http://schemas.openxmlformats.org/officeDocument/2006/relationships/hyperlink" Target="https://podminky.urs.cz/item/CS_URS_2023_02/979051121" TargetMode="External" /><Relationship Id="rId61" Type="http://schemas.openxmlformats.org/officeDocument/2006/relationships/hyperlink" Target="https://podminky.urs.cz/item/CS_URS_2023_02/997221551" TargetMode="External" /><Relationship Id="rId62" Type="http://schemas.openxmlformats.org/officeDocument/2006/relationships/hyperlink" Target="https://podminky.urs.cz/item/CS_URS_2023_02/997221559" TargetMode="External" /><Relationship Id="rId63" Type="http://schemas.openxmlformats.org/officeDocument/2006/relationships/hyperlink" Target="https://podminky.urs.cz/item/CS_URS_2023_02/997221571" TargetMode="External" /><Relationship Id="rId64" Type="http://schemas.openxmlformats.org/officeDocument/2006/relationships/hyperlink" Target="https://podminky.urs.cz/item/CS_URS_2023_02/997221579" TargetMode="External" /><Relationship Id="rId65" Type="http://schemas.openxmlformats.org/officeDocument/2006/relationships/hyperlink" Target="https://podminky.urs.cz/item/CS_URS_2023_02/997221861" TargetMode="External" /><Relationship Id="rId66" Type="http://schemas.openxmlformats.org/officeDocument/2006/relationships/hyperlink" Target="https://podminky.urs.cz/item/CS_URS_2023_02/997221875" TargetMode="External" /><Relationship Id="rId67" Type="http://schemas.openxmlformats.org/officeDocument/2006/relationships/hyperlink" Target="https://podminky.urs.cz/item/CS_URS_2023_02/998225111" TargetMode="External" /><Relationship Id="rId68" Type="http://schemas.openxmlformats.org/officeDocument/2006/relationships/hyperlink" Target="https://podminky.urs.cz/item/CS_URS_2023_02/998225191" TargetMode="External" /><Relationship Id="rId69" Type="http://schemas.openxmlformats.org/officeDocument/2006/relationships/hyperlink" Target="https://podminky.urs.cz/item/CS_URS_2023_02/721241103" TargetMode="External" /><Relationship Id="rId70" Type="http://schemas.openxmlformats.org/officeDocument/2006/relationships/hyperlink" Target="https://podminky.urs.cz/item/CS_URS_2023_02/998721101" TargetMode="External" /><Relationship Id="rId7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3107182" TargetMode="External" /><Relationship Id="rId2" Type="http://schemas.openxmlformats.org/officeDocument/2006/relationships/hyperlink" Target="https://podminky.urs.cz/item/CS_URS_2023_02/113154223" TargetMode="External" /><Relationship Id="rId3" Type="http://schemas.openxmlformats.org/officeDocument/2006/relationships/hyperlink" Target="https://podminky.urs.cz/item/CS_URS_2023_02/132251101" TargetMode="External" /><Relationship Id="rId4" Type="http://schemas.openxmlformats.org/officeDocument/2006/relationships/hyperlink" Target="https://podminky.urs.cz/item/CS_URS_2023_02/162751117" TargetMode="External" /><Relationship Id="rId5" Type="http://schemas.openxmlformats.org/officeDocument/2006/relationships/hyperlink" Target="https://podminky.urs.cz/item/CS_URS_2023_02/162751119" TargetMode="External" /><Relationship Id="rId6" Type="http://schemas.openxmlformats.org/officeDocument/2006/relationships/hyperlink" Target="https://podminky.urs.cz/item/CS_URS_2023_02/171201231" TargetMode="External" /><Relationship Id="rId7" Type="http://schemas.openxmlformats.org/officeDocument/2006/relationships/hyperlink" Target="https://podminky.urs.cz/item/CS_URS_2023_02/174151101" TargetMode="External" /><Relationship Id="rId8" Type="http://schemas.openxmlformats.org/officeDocument/2006/relationships/hyperlink" Target="https://podminky.urs.cz/item/CS_URS_2023_02/181152302" TargetMode="External" /><Relationship Id="rId9" Type="http://schemas.openxmlformats.org/officeDocument/2006/relationships/hyperlink" Target="https://podminky.urs.cz/item/CS_URS_2023_02/565135111" TargetMode="External" /><Relationship Id="rId10" Type="http://schemas.openxmlformats.org/officeDocument/2006/relationships/hyperlink" Target="https://podminky.urs.cz/item/CS_URS_2023_02/573231107" TargetMode="External" /><Relationship Id="rId11" Type="http://schemas.openxmlformats.org/officeDocument/2006/relationships/hyperlink" Target="https://podminky.urs.cz/item/CS_URS_2023_02/573231106" TargetMode="External" /><Relationship Id="rId12" Type="http://schemas.openxmlformats.org/officeDocument/2006/relationships/hyperlink" Target="https://podminky.urs.cz/item/CS_URS_2023_02/577134111" TargetMode="External" /><Relationship Id="rId13" Type="http://schemas.openxmlformats.org/officeDocument/2006/relationships/hyperlink" Target="https://podminky.urs.cz/item/CS_URS_2023_02/577134121" TargetMode="External" /><Relationship Id="rId14" Type="http://schemas.openxmlformats.org/officeDocument/2006/relationships/hyperlink" Target="https://podminky.urs.cz/item/CS_URS_2023_02/577145112" TargetMode="External" /><Relationship Id="rId15" Type="http://schemas.openxmlformats.org/officeDocument/2006/relationships/hyperlink" Target="https://podminky.urs.cz/item/CS_URS_2023_02/577155122" TargetMode="External" /><Relationship Id="rId16" Type="http://schemas.openxmlformats.org/officeDocument/2006/relationships/hyperlink" Target="https://podminky.urs.cz/item/CS_URS_2023_02/912211111" TargetMode="External" /><Relationship Id="rId17" Type="http://schemas.openxmlformats.org/officeDocument/2006/relationships/hyperlink" Target="https://podminky.urs.cz/item/CS_URS_2023_02/912221111" TargetMode="External" /><Relationship Id="rId18" Type="http://schemas.openxmlformats.org/officeDocument/2006/relationships/hyperlink" Target="https://podminky.urs.cz/item/CS_URS_2023_02/914111111" TargetMode="External" /><Relationship Id="rId19" Type="http://schemas.openxmlformats.org/officeDocument/2006/relationships/hyperlink" Target="https://podminky.urs.cz/item/CS_URS_2023_02/914511112" TargetMode="External" /><Relationship Id="rId20" Type="http://schemas.openxmlformats.org/officeDocument/2006/relationships/hyperlink" Target="https://podminky.urs.cz/item/CS_URS_2023_02/915211112" TargetMode="External" /><Relationship Id="rId21" Type="http://schemas.openxmlformats.org/officeDocument/2006/relationships/hyperlink" Target="https://podminky.urs.cz/item/CS_URS_2023_02/915221122" TargetMode="External" /><Relationship Id="rId22" Type="http://schemas.openxmlformats.org/officeDocument/2006/relationships/hyperlink" Target="https://podminky.urs.cz/item/CS_URS_2023_02/919735111" TargetMode="External" /><Relationship Id="rId23" Type="http://schemas.openxmlformats.org/officeDocument/2006/relationships/hyperlink" Target="https://podminky.urs.cz/item/CS_URS_2023_02/919735112" TargetMode="External" /><Relationship Id="rId24" Type="http://schemas.openxmlformats.org/officeDocument/2006/relationships/hyperlink" Target="https://podminky.urs.cz/item/CS_URS_2023_02/938111111" TargetMode="External" /><Relationship Id="rId25" Type="http://schemas.openxmlformats.org/officeDocument/2006/relationships/hyperlink" Target="https://podminky.urs.cz/item/CS_URS_2023_02/938902112" TargetMode="External" /><Relationship Id="rId26" Type="http://schemas.openxmlformats.org/officeDocument/2006/relationships/hyperlink" Target="https://podminky.urs.cz/item/CS_URS_2023_02/938902412" TargetMode="External" /><Relationship Id="rId27" Type="http://schemas.openxmlformats.org/officeDocument/2006/relationships/hyperlink" Target="https://podminky.urs.cz/item/CS_URS_2023_02/938909311" TargetMode="External" /><Relationship Id="rId28" Type="http://schemas.openxmlformats.org/officeDocument/2006/relationships/hyperlink" Target="https://podminky.urs.cz/item/CS_URS_2023_02/938909611" TargetMode="External" /><Relationship Id="rId29" Type="http://schemas.openxmlformats.org/officeDocument/2006/relationships/hyperlink" Target="https://podminky.urs.cz/item/CS_URS_2023_02/985112111" TargetMode="External" /><Relationship Id="rId30" Type="http://schemas.openxmlformats.org/officeDocument/2006/relationships/hyperlink" Target="https://podminky.urs.cz/item/CS_URS_2023_02/985131111" TargetMode="External" /><Relationship Id="rId31" Type="http://schemas.openxmlformats.org/officeDocument/2006/relationships/hyperlink" Target="https://podminky.urs.cz/item/CS_URS_2023_02/985131311" TargetMode="External" /><Relationship Id="rId32" Type="http://schemas.openxmlformats.org/officeDocument/2006/relationships/hyperlink" Target="https://podminky.urs.cz/item/CS_URS_2023_02/985311111" TargetMode="External" /><Relationship Id="rId33" Type="http://schemas.openxmlformats.org/officeDocument/2006/relationships/hyperlink" Target="https://podminky.urs.cz/item/CS_URS_2023_02/985321111" TargetMode="External" /><Relationship Id="rId34" Type="http://schemas.openxmlformats.org/officeDocument/2006/relationships/hyperlink" Target="https://podminky.urs.cz/item/CS_URS_2023_02/985323111" TargetMode="External" /><Relationship Id="rId35" Type="http://schemas.openxmlformats.org/officeDocument/2006/relationships/hyperlink" Target="https://podminky.urs.cz/item/CS_URS_2023_02/985324111" TargetMode="External" /><Relationship Id="rId36" Type="http://schemas.openxmlformats.org/officeDocument/2006/relationships/hyperlink" Target="https://podminky.urs.cz/item/CS_URS_2023_02/997221551" TargetMode="External" /><Relationship Id="rId37" Type="http://schemas.openxmlformats.org/officeDocument/2006/relationships/hyperlink" Target="https://podminky.urs.cz/item/CS_URS_2023_02/997221559" TargetMode="External" /><Relationship Id="rId38" Type="http://schemas.openxmlformats.org/officeDocument/2006/relationships/hyperlink" Target="https://podminky.urs.cz/item/CS_URS_2023_02/997221571" TargetMode="External" /><Relationship Id="rId39" Type="http://schemas.openxmlformats.org/officeDocument/2006/relationships/hyperlink" Target="https://podminky.urs.cz/item/CS_URS_2023_02/997221579" TargetMode="External" /><Relationship Id="rId40" Type="http://schemas.openxmlformats.org/officeDocument/2006/relationships/hyperlink" Target="https://podminky.urs.cz/item/CS_URS_2023_02/997221611" TargetMode="External" /><Relationship Id="rId41" Type="http://schemas.openxmlformats.org/officeDocument/2006/relationships/hyperlink" Target="https://podminky.urs.cz/item/CS_URS_2023_02/997221861" TargetMode="External" /><Relationship Id="rId42" Type="http://schemas.openxmlformats.org/officeDocument/2006/relationships/hyperlink" Target="https://podminky.urs.cz/item/CS_URS_2023_02/997221875" TargetMode="External" /><Relationship Id="rId43" Type="http://schemas.openxmlformats.org/officeDocument/2006/relationships/hyperlink" Target="https://podminky.urs.cz/item/CS_URS_2023_02/997221551" TargetMode="External" /><Relationship Id="rId44" Type="http://schemas.openxmlformats.org/officeDocument/2006/relationships/hyperlink" Target="https://podminky.urs.cz/item/CS_URS_2023_02/997221559" TargetMode="External" /><Relationship Id="rId45" Type="http://schemas.openxmlformats.org/officeDocument/2006/relationships/hyperlink" Target="https://podminky.urs.cz/item/CS_URS_2023_02/998225111" TargetMode="External" /><Relationship Id="rId46" Type="http://schemas.openxmlformats.org/officeDocument/2006/relationships/hyperlink" Target="https://podminky.urs.cz/item/CS_URS_2023_02/998225191" TargetMode="External" /><Relationship Id="rId47" Type="http://schemas.openxmlformats.org/officeDocument/2006/relationships/hyperlink" Target="https://podminky.urs.cz/item/CS_URS_2023_02/998767101" TargetMode="External" /><Relationship Id="rId48" Type="http://schemas.openxmlformats.org/officeDocument/2006/relationships/hyperlink" Target="https://podminky.urs.cz/item/CS_URS_2023_02/783301303" TargetMode="External" /><Relationship Id="rId49" Type="http://schemas.openxmlformats.org/officeDocument/2006/relationships/hyperlink" Target="https://podminky.urs.cz/item/CS_URS_2023_02/783314101" TargetMode="External" /><Relationship Id="rId50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452311151" TargetMode="External" /><Relationship Id="rId2" Type="http://schemas.openxmlformats.org/officeDocument/2006/relationships/hyperlink" Target="https://podminky.urs.cz/item/CS_URS_2023_02/452351101" TargetMode="External" /><Relationship Id="rId3" Type="http://schemas.openxmlformats.org/officeDocument/2006/relationships/hyperlink" Target="https://podminky.urs.cz/item/CS_URS_2023_02/452368211" TargetMode="External" /><Relationship Id="rId4" Type="http://schemas.openxmlformats.org/officeDocument/2006/relationships/hyperlink" Target="https://podminky.urs.cz/item/CS_URS_2023_02/899633141" TargetMode="External" /><Relationship Id="rId5" Type="http://schemas.openxmlformats.org/officeDocument/2006/relationships/hyperlink" Target="https://podminky.urs.cz/item/CS_URS_2023_02/998225111" TargetMode="External" /><Relationship Id="rId6" Type="http://schemas.openxmlformats.org/officeDocument/2006/relationships/hyperlink" Target="https://podminky.urs.cz/item/CS_URS_2023_02/230202031" TargetMode="External" /><Relationship Id="rId7" Type="http://schemas.openxmlformats.org/officeDocument/2006/relationships/hyperlink" Target="https://podminky.urs.cz/item/CS_URS_2023_02/460010002" TargetMode="External" /><Relationship Id="rId8" Type="http://schemas.openxmlformats.org/officeDocument/2006/relationships/hyperlink" Target="https://podminky.urs.cz/item/CS_URS_2023_02/460171232" TargetMode="External" /><Relationship Id="rId9" Type="http://schemas.openxmlformats.org/officeDocument/2006/relationships/hyperlink" Target="https://podminky.urs.cz/item/CS_URS_2023_02/460241111" TargetMode="External" /><Relationship Id="rId10" Type="http://schemas.openxmlformats.org/officeDocument/2006/relationships/hyperlink" Target="https://podminky.urs.cz/item/CS_URS_2023_02/460341113" TargetMode="External" /><Relationship Id="rId11" Type="http://schemas.openxmlformats.org/officeDocument/2006/relationships/hyperlink" Target="https://podminky.urs.cz/item/CS_URS_2023_02/460341121" TargetMode="External" /><Relationship Id="rId12" Type="http://schemas.openxmlformats.org/officeDocument/2006/relationships/hyperlink" Target="https://podminky.urs.cz/item/CS_URS_2023_02/460361121" TargetMode="External" /><Relationship Id="rId13" Type="http://schemas.openxmlformats.org/officeDocument/2006/relationships/hyperlink" Target="https://podminky.urs.cz/item/CS_URS_2023_02/460451242" TargetMode="External" /><Relationship Id="rId14" Type="http://schemas.openxmlformats.org/officeDocument/2006/relationships/hyperlink" Target="https://podminky.urs.cz/item/CS_URS_2023_02/460661115" TargetMode="External" /><Relationship Id="rId15" Type="http://schemas.openxmlformats.org/officeDocument/2006/relationships/hyperlink" Target="https://podminky.urs.cz/item/CS_URS_2023_02/460671112" TargetMode="External" /><Relationship Id="rId16" Type="http://schemas.openxmlformats.org/officeDocument/2006/relationships/hyperlink" Target="https://podminky.urs.cz/item/CS_URS_2023_02/460791114" TargetMode="External" /><Relationship Id="rId17" Type="http://schemas.openxmlformats.org/officeDocument/2006/relationships/hyperlink" Target="https://podminky.urs.cz/item/CS_URS_2023_02/460791211" TargetMode="External" /><Relationship Id="rId18" Type="http://schemas.openxmlformats.org/officeDocument/2006/relationships/hyperlink" Target="https://podminky.urs.cz/item/CS_URS_2023_02/460841114" TargetMode="External" /><Relationship Id="rId19" Type="http://schemas.openxmlformats.org/officeDocument/2006/relationships/hyperlink" Target="https://podminky.urs.cz/item/CS_URS_2023_02/460841151" TargetMode="External" /><Relationship Id="rId20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011403000" TargetMode="External" /><Relationship Id="rId2" Type="http://schemas.openxmlformats.org/officeDocument/2006/relationships/hyperlink" Target="https://podminky.urs.cz/item/CS_URS_2023_02/012103000" TargetMode="External" /><Relationship Id="rId3" Type="http://schemas.openxmlformats.org/officeDocument/2006/relationships/hyperlink" Target="https://podminky.urs.cz/item/CS_URS_2023_02/012203000" TargetMode="External" /><Relationship Id="rId4" Type="http://schemas.openxmlformats.org/officeDocument/2006/relationships/hyperlink" Target="https://podminky.urs.cz/item/CS_URS_2023_02/013002000" TargetMode="External" /><Relationship Id="rId5" Type="http://schemas.openxmlformats.org/officeDocument/2006/relationships/hyperlink" Target="https://podminky.urs.cz/item/CS_URS_2023_02/013254000" TargetMode="External" /><Relationship Id="rId6" Type="http://schemas.openxmlformats.org/officeDocument/2006/relationships/hyperlink" Target="https://podminky.urs.cz/item/CS_URS_2023_02/030001000" TargetMode="External" /><Relationship Id="rId7" Type="http://schemas.openxmlformats.org/officeDocument/2006/relationships/hyperlink" Target="https://podminky.urs.cz/item/CS_URS_2023_02/034403000" TargetMode="External" /><Relationship Id="rId8" Type="http://schemas.openxmlformats.org/officeDocument/2006/relationships/hyperlink" Target="https://podminky.urs.cz/item/CS_URS_2023_02/034503000" TargetMode="External" /><Relationship Id="rId9" Type="http://schemas.openxmlformats.org/officeDocument/2006/relationships/hyperlink" Target="https://podminky.urs.cz/item/CS_URS_2023_02/043134000" TargetMode="External" /><Relationship Id="rId10" Type="http://schemas.openxmlformats.org/officeDocument/2006/relationships/hyperlink" Target="https://podminky.urs.cz/item/CS_URS_2023_02/044002000" TargetMode="External" /><Relationship Id="rId11" Type="http://schemas.openxmlformats.org/officeDocument/2006/relationships/hyperlink" Target="https://podminky.urs.cz/item/CS_URS_2023_02/045002000" TargetMode="External" /><Relationship Id="rId12" Type="http://schemas.openxmlformats.org/officeDocument/2006/relationships/hyperlink" Target="https://podminky.urs.cz/item/CS_URS_2023_02/049103000" TargetMode="External" /><Relationship Id="rId13" Type="http://schemas.openxmlformats.org/officeDocument/2006/relationships/hyperlink" Target="https://podminky.urs.cz/item/CS_URS_2023_02/051002000" TargetMode="External" /><Relationship Id="rId14" Type="http://schemas.openxmlformats.org/officeDocument/2006/relationships/hyperlink" Target="https://podminky.urs.cz/item/CS_URS_2023_02/053203000" TargetMode="External" /><Relationship Id="rId15" Type="http://schemas.openxmlformats.org/officeDocument/2006/relationships/hyperlink" Target="https://podminky.urs.cz/item/CS_URS_2023_02/070001000" TargetMode="External" /><Relationship Id="rId16" Type="http://schemas.openxmlformats.org/officeDocument/2006/relationships/hyperlink" Target="https://podminky.urs.cz/item/CS_URS_2023_02/091704000" TargetMode="External" /><Relationship Id="rId17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21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22</v>
      </c>
      <c r="E8" s="24"/>
      <c r="F8" s="24"/>
      <c r="G8" s="24"/>
      <c r="H8" s="24"/>
      <c r="I8" s="24"/>
      <c r="J8" s="24"/>
      <c r="K8" s="29" t="s">
        <v>23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24</v>
      </c>
      <c r="AL8" s="24"/>
      <c r="AM8" s="24"/>
      <c r="AN8" s="35" t="s">
        <v>25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27</v>
      </c>
      <c r="AL10" s="24"/>
      <c r="AM10" s="24"/>
      <c r="AN10" s="29" t="s">
        <v>21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29</v>
      </c>
      <c r="AL11" s="24"/>
      <c r="AM11" s="24"/>
      <c r="AN11" s="29" t="s">
        <v>21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30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27</v>
      </c>
      <c r="AL13" s="24"/>
      <c r="AM13" s="24"/>
      <c r="AN13" s="36" t="s">
        <v>31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31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29</v>
      </c>
      <c r="AL14" s="24"/>
      <c r="AM14" s="24"/>
      <c r="AN14" s="36" t="s">
        <v>31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32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27</v>
      </c>
      <c r="AL16" s="24"/>
      <c r="AM16" s="24"/>
      <c r="AN16" s="29" t="s">
        <v>21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33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29</v>
      </c>
      <c r="AL17" s="24"/>
      <c r="AM17" s="24"/>
      <c r="AN17" s="29" t="s">
        <v>21</v>
      </c>
      <c r="AO17" s="24"/>
      <c r="AP17" s="24"/>
      <c r="AQ17" s="24"/>
      <c r="AR17" s="22"/>
      <c r="BE17" s="33"/>
      <c r="BS17" s="19" t="s">
        <v>34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35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27</v>
      </c>
      <c r="AL19" s="24"/>
      <c r="AM19" s="24"/>
      <c r="AN19" s="29" t="s">
        <v>21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36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29</v>
      </c>
      <c r="AL20" s="24"/>
      <c r="AM20" s="24"/>
      <c r="AN20" s="29" t="s">
        <v>21</v>
      </c>
      <c r="AO20" s="24"/>
      <c r="AP20" s="24"/>
      <c r="AQ20" s="24"/>
      <c r="AR20" s="22"/>
      <c r="BE20" s="33"/>
      <c r="BS20" s="19" t="s">
        <v>34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37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38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39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40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41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42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43</v>
      </c>
      <c r="E29" s="49"/>
      <c r="F29" s="34" t="s">
        <v>44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45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46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47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48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49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50</v>
      </c>
      <c r="U35" s="56"/>
      <c r="V35" s="56"/>
      <c r="W35" s="56"/>
      <c r="X35" s="58" t="s">
        <v>51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52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544-19/23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III/193 46 Staňkov -Trnkova ulice rekonstrukce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22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obec Staňkov -Trnkova ul. sil. III//193 46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24</v>
      </c>
      <c r="AJ47" s="42"/>
      <c r="AK47" s="42"/>
      <c r="AL47" s="42"/>
      <c r="AM47" s="74" t="str">
        <f>IF(AN8="","",AN8)</f>
        <v>22. 12. 2023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26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KSÚS Plzeňského kraje, město Staňkov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32</v>
      </c>
      <c r="AJ49" s="42"/>
      <c r="AK49" s="42"/>
      <c r="AL49" s="42"/>
      <c r="AM49" s="75" t="str">
        <f>IF(E17="","",E17)</f>
        <v>J.Miška</v>
      </c>
      <c r="AN49" s="66"/>
      <c r="AO49" s="66"/>
      <c r="AP49" s="66"/>
      <c r="AQ49" s="42"/>
      <c r="AR49" s="46"/>
      <c r="AS49" s="76" t="s">
        <v>53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30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35</v>
      </c>
      <c r="AJ50" s="42"/>
      <c r="AK50" s="42"/>
      <c r="AL50" s="42"/>
      <c r="AM50" s="75" t="str">
        <f>IF(E20="","",E20)</f>
        <v>Richtrová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54</v>
      </c>
      <c r="D52" s="89"/>
      <c r="E52" s="89"/>
      <c r="F52" s="89"/>
      <c r="G52" s="89"/>
      <c r="H52" s="90"/>
      <c r="I52" s="91" t="s">
        <v>55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56</v>
      </c>
      <c r="AH52" s="89"/>
      <c r="AI52" s="89"/>
      <c r="AJ52" s="89"/>
      <c r="AK52" s="89"/>
      <c r="AL52" s="89"/>
      <c r="AM52" s="89"/>
      <c r="AN52" s="91" t="s">
        <v>57</v>
      </c>
      <c r="AO52" s="89"/>
      <c r="AP52" s="89"/>
      <c r="AQ52" s="93" t="s">
        <v>58</v>
      </c>
      <c r="AR52" s="46"/>
      <c r="AS52" s="94" t="s">
        <v>59</v>
      </c>
      <c r="AT52" s="95" t="s">
        <v>60</v>
      </c>
      <c r="AU52" s="95" t="s">
        <v>61</v>
      </c>
      <c r="AV52" s="95" t="s">
        <v>62</v>
      </c>
      <c r="AW52" s="95" t="s">
        <v>63</v>
      </c>
      <c r="AX52" s="95" t="s">
        <v>64</v>
      </c>
      <c r="AY52" s="95" t="s">
        <v>65</v>
      </c>
      <c r="AZ52" s="95" t="s">
        <v>66</v>
      </c>
      <c r="BA52" s="95" t="s">
        <v>67</v>
      </c>
      <c r="BB52" s="95" t="s">
        <v>68</v>
      </c>
      <c r="BC52" s="95" t="s">
        <v>69</v>
      </c>
      <c r="BD52" s="96" t="s">
        <v>70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71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ROUND(SUM(AG55:AG59),2)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21</v>
      </c>
      <c r="AR54" s="106"/>
      <c r="AS54" s="107">
        <f>ROUND(SUM(AS55:AS59),2)</f>
        <v>0</v>
      </c>
      <c r="AT54" s="108">
        <f>ROUND(SUM(AV54:AW54),2)</f>
        <v>0</v>
      </c>
      <c r="AU54" s="109">
        <f>ROUND(SUM(AU55:AU59),5)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ROUND(SUM(AZ55:AZ59),2)</f>
        <v>0</v>
      </c>
      <c r="BA54" s="108">
        <f>ROUND(SUM(BA55:BA59),2)</f>
        <v>0</v>
      </c>
      <c r="BB54" s="108">
        <f>ROUND(SUM(BB55:BB59),2)</f>
        <v>0</v>
      </c>
      <c r="BC54" s="108">
        <f>ROUND(SUM(BC55:BC59),2)</f>
        <v>0</v>
      </c>
      <c r="BD54" s="110">
        <f>ROUND(SUM(BD55:BD59),2)</f>
        <v>0</v>
      </c>
      <c r="BE54" s="6"/>
      <c r="BS54" s="111" t="s">
        <v>72</v>
      </c>
      <c r="BT54" s="111" t="s">
        <v>73</v>
      </c>
      <c r="BU54" s="112" t="s">
        <v>74</v>
      </c>
      <c r="BV54" s="111" t="s">
        <v>75</v>
      </c>
      <c r="BW54" s="111" t="s">
        <v>5</v>
      </c>
      <c r="BX54" s="111" t="s">
        <v>76</v>
      </c>
      <c r="CL54" s="111" t="s">
        <v>19</v>
      </c>
    </row>
    <row r="55" spans="1:91" s="7" customFormat="1" ht="16.5" customHeight="1">
      <c r="A55" s="113" t="s">
        <v>77</v>
      </c>
      <c r="B55" s="114"/>
      <c r="C55" s="115"/>
      <c r="D55" s="116" t="s">
        <v>78</v>
      </c>
      <c r="E55" s="116"/>
      <c r="F55" s="116"/>
      <c r="G55" s="116"/>
      <c r="H55" s="116"/>
      <c r="I55" s="117"/>
      <c r="J55" s="116" t="s">
        <v>79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'1 - SO 101 Komunikace'!J30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80</v>
      </c>
      <c r="AR55" s="120"/>
      <c r="AS55" s="121">
        <v>0</v>
      </c>
      <c r="AT55" s="122">
        <f>ROUND(SUM(AV55:AW55),2)</f>
        <v>0</v>
      </c>
      <c r="AU55" s="123">
        <f>'1 - SO 101 Komunikace'!P89</f>
        <v>0</v>
      </c>
      <c r="AV55" s="122">
        <f>'1 - SO 101 Komunikace'!J33</f>
        <v>0</v>
      </c>
      <c r="AW55" s="122">
        <f>'1 - SO 101 Komunikace'!J34</f>
        <v>0</v>
      </c>
      <c r="AX55" s="122">
        <f>'1 - SO 101 Komunikace'!J35</f>
        <v>0</v>
      </c>
      <c r="AY55" s="122">
        <f>'1 - SO 101 Komunikace'!J36</f>
        <v>0</v>
      </c>
      <c r="AZ55" s="122">
        <f>'1 - SO 101 Komunikace'!F33</f>
        <v>0</v>
      </c>
      <c r="BA55" s="122">
        <f>'1 - SO 101 Komunikace'!F34</f>
        <v>0</v>
      </c>
      <c r="BB55" s="122">
        <f>'1 - SO 101 Komunikace'!F35</f>
        <v>0</v>
      </c>
      <c r="BC55" s="122">
        <f>'1 - SO 101 Komunikace'!F36</f>
        <v>0</v>
      </c>
      <c r="BD55" s="124">
        <f>'1 - SO 101 Komunikace'!F37</f>
        <v>0</v>
      </c>
      <c r="BE55" s="7"/>
      <c r="BT55" s="125" t="s">
        <v>78</v>
      </c>
      <c r="BV55" s="125" t="s">
        <v>75</v>
      </c>
      <c r="BW55" s="125" t="s">
        <v>81</v>
      </c>
      <c r="BX55" s="125" t="s">
        <v>5</v>
      </c>
      <c r="CL55" s="125" t="s">
        <v>19</v>
      </c>
      <c r="CM55" s="125" t="s">
        <v>82</v>
      </c>
    </row>
    <row r="56" spans="1:91" s="7" customFormat="1" ht="16.5" customHeight="1">
      <c r="A56" s="113" t="s">
        <v>77</v>
      </c>
      <c r="B56" s="114"/>
      <c r="C56" s="115"/>
      <c r="D56" s="116" t="s">
        <v>82</v>
      </c>
      <c r="E56" s="116"/>
      <c r="F56" s="116"/>
      <c r="G56" s="116"/>
      <c r="H56" s="116"/>
      <c r="I56" s="117"/>
      <c r="J56" s="116" t="s">
        <v>83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'2 - SO 102A  Zpevněné plochy'!J30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80</v>
      </c>
      <c r="AR56" s="120"/>
      <c r="AS56" s="121">
        <v>0</v>
      </c>
      <c r="AT56" s="122">
        <f>ROUND(SUM(AV56:AW56),2)</f>
        <v>0</v>
      </c>
      <c r="AU56" s="123">
        <f>'2 - SO 102A  Zpevněné plochy'!P90</f>
        <v>0</v>
      </c>
      <c r="AV56" s="122">
        <f>'2 - SO 102A  Zpevněné plochy'!J33</f>
        <v>0</v>
      </c>
      <c r="AW56" s="122">
        <f>'2 - SO 102A  Zpevněné plochy'!J34</f>
        <v>0</v>
      </c>
      <c r="AX56" s="122">
        <f>'2 - SO 102A  Zpevněné plochy'!J35</f>
        <v>0</v>
      </c>
      <c r="AY56" s="122">
        <f>'2 - SO 102A  Zpevněné plochy'!J36</f>
        <v>0</v>
      </c>
      <c r="AZ56" s="122">
        <f>'2 - SO 102A  Zpevněné plochy'!F33</f>
        <v>0</v>
      </c>
      <c r="BA56" s="122">
        <f>'2 - SO 102A  Zpevněné plochy'!F34</f>
        <v>0</v>
      </c>
      <c r="BB56" s="122">
        <f>'2 - SO 102A  Zpevněné plochy'!F35</f>
        <v>0</v>
      </c>
      <c r="BC56" s="122">
        <f>'2 - SO 102A  Zpevněné plochy'!F36</f>
        <v>0</v>
      </c>
      <c r="BD56" s="124">
        <f>'2 - SO 102A  Zpevněné plochy'!F37</f>
        <v>0</v>
      </c>
      <c r="BE56" s="7"/>
      <c r="BT56" s="125" t="s">
        <v>78</v>
      </c>
      <c r="BV56" s="125" t="s">
        <v>75</v>
      </c>
      <c r="BW56" s="125" t="s">
        <v>84</v>
      </c>
      <c r="BX56" s="125" t="s">
        <v>5</v>
      </c>
      <c r="CL56" s="125" t="s">
        <v>19</v>
      </c>
      <c r="CM56" s="125" t="s">
        <v>82</v>
      </c>
    </row>
    <row r="57" spans="1:91" s="7" customFormat="1" ht="24.75" customHeight="1">
      <c r="A57" s="113" t="s">
        <v>77</v>
      </c>
      <c r="B57" s="114"/>
      <c r="C57" s="115"/>
      <c r="D57" s="116" t="s">
        <v>85</v>
      </c>
      <c r="E57" s="116"/>
      <c r="F57" s="116"/>
      <c r="G57" s="116"/>
      <c r="H57" s="116"/>
      <c r="I57" s="117"/>
      <c r="J57" s="116" t="s">
        <v>86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8">
        <f>'4 - SO 103 Povrchová úpra...'!J30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80</v>
      </c>
      <c r="AR57" s="120"/>
      <c r="AS57" s="121">
        <v>0</v>
      </c>
      <c r="AT57" s="122">
        <f>ROUND(SUM(AV57:AW57),2)</f>
        <v>0</v>
      </c>
      <c r="AU57" s="123">
        <f>'4 - SO 103 Povrchová úpra...'!P87</f>
        <v>0</v>
      </c>
      <c r="AV57" s="122">
        <f>'4 - SO 103 Povrchová úpra...'!J33</f>
        <v>0</v>
      </c>
      <c r="AW57" s="122">
        <f>'4 - SO 103 Povrchová úpra...'!J34</f>
        <v>0</v>
      </c>
      <c r="AX57" s="122">
        <f>'4 - SO 103 Povrchová úpra...'!J35</f>
        <v>0</v>
      </c>
      <c r="AY57" s="122">
        <f>'4 - SO 103 Povrchová úpra...'!J36</f>
        <v>0</v>
      </c>
      <c r="AZ57" s="122">
        <f>'4 - SO 103 Povrchová úpra...'!F33</f>
        <v>0</v>
      </c>
      <c r="BA57" s="122">
        <f>'4 - SO 103 Povrchová úpra...'!F34</f>
        <v>0</v>
      </c>
      <c r="BB57" s="122">
        <f>'4 - SO 103 Povrchová úpra...'!F35</f>
        <v>0</v>
      </c>
      <c r="BC57" s="122">
        <f>'4 - SO 103 Povrchová úpra...'!F36</f>
        <v>0</v>
      </c>
      <c r="BD57" s="124">
        <f>'4 - SO 103 Povrchová úpra...'!F37</f>
        <v>0</v>
      </c>
      <c r="BE57" s="7"/>
      <c r="BT57" s="125" t="s">
        <v>78</v>
      </c>
      <c r="BV57" s="125" t="s">
        <v>75</v>
      </c>
      <c r="BW57" s="125" t="s">
        <v>87</v>
      </c>
      <c r="BX57" s="125" t="s">
        <v>5</v>
      </c>
      <c r="CL57" s="125" t="s">
        <v>19</v>
      </c>
      <c r="CM57" s="125" t="s">
        <v>82</v>
      </c>
    </row>
    <row r="58" spans="1:91" s="7" customFormat="1" ht="24.75" customHeight="1">
      <c r="A58" s="113" t="s">
        <v>77</v>
      </c>
      <c r="B58" s="114"/>
      <c r="C58" s="115"/>
      <c r="D58" s="116" t="s">
        <v>88</v>
      </c>
      <c r="E58" s="116"/>
      <c r="F58" s="116"/>
      <c r="G58" s="116"/>
      <c r="H58" s="116"/>
      <c r="I58" s="117"/>
      <c r="J58" s="116" t="s">
        <v>89</v>
      </c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8">
        <f>'5 - SO 401 CHránička slab...'!J30</f>
        <v>0</v>
      </c>
      <c r="AH58" s="117"/>
      <c r="AI58" s="117"/>
      <c r="AJ58" s="117"/>
      <c r="AK58" s="117"/>
      <c r="AL58" s="117"/>
      <c r="AM58" s="117"/>
      <c r="AN58" s="118">
        <f>SUM(AG58,AT58)</f>
        <v>0</v>
      </c>
      <c r="AO58" s="117"/>
      <c r="AP58" s="117"/>
      <c r="AQ58" s="119" t="s">
        <v>80</v>
      </c>
      <c r="AR58" s="120"/>
      <c r="AS58" s="121">
        <v>0</v>
      </c>
      <c r="AT58" s="122">
        <f>ROUND(SUM(AV58:AW58),2)</f>
        <v>0</v>
      </c>
      <c r="AU58" s="123">
        <f>'5 - SO 401 CHránička slab...'!P86</f>
        <v>0</v>
      </c>
      <c r="AV58" s="122">
        <f>'5 - SO 401 CHránička slab...'!J33</f>
        <v>0</v>
      </c>
      <c r="AW58" s="122">
        <f>'5 - SO 401 CHránička slab...'!J34</f>
        <v>0</v>
      </c>
      <c r="AX58" s="122">
        <f>'5 - SO 401 CHránička slab...'!J35</f>
        <v>0</v>
      </c>
      <c r="AY58" s="122">
        <f>'5 - SO 401 CHránička slab...'!J36</f>
        <v>0</v>
      </c>
      <c r="AZ58" s="122">
        <f>'5 - SO 401 CHránička slab...'!F33</f>
        <v>0</v>
      </c>
      <c r="BA58" s="122">
        <f>'5 - SO 401 CHránička slab...'!F34</f>
        <v>0</v>
      </c>
      <c r="BB58" s="122">
        <f>'5 - SO 401 CHránička slab...'!F35</f>
        <v>0</v>
      </c>
      <c r="BC58" s="122">
        <f>'5 - SO 401 CHránička slab...'!F36</f>
        <v>0</v>
      </c>
      <c r="BD58" s="124">
        <f>'5 - SO 401 CHránička slab...'!F37</f>
        <v>0</v>
      </c>
      <c r="BE58" s="7"/>
      <c r="BT58" s="125" t="s">
        <v>78</v>
      </c>
      <c r="BV58" s="125" t="s">
        <v>75</v>
      </c>
      <c r="BW58" s="125" t="s">
        <v>90</v>
      </c>
      <c r="BX58" s="125" t="s">
        <v>5</v>
      </c>
      <c r="CL58" s="125" t="s">
        <v>91</v>
      </c>
      <c r="CM58" s="125" t="s">
        <v>82</v>
      </c>
    </row>
    <row r="59" spans="1:91" s="7" customFormat="1" ht="24.75" customHeight="1">
      <c r="A59" s="113" t="s">
        <v>77</v>
      </c>
      <c r="B59" s="114"/>
      <c r="C59" s="115"/>
      <c r="D59" s="116" t="s">
        <v>92</v>
      </c>
      <c r="E59" s="116"/>
      <c r="F59" s="116"/>
      <c r="G59" s="116"/>
      <c r="H59" s="116"/>
      <c r="I59" s="117"/>
      <c r="J59" s="116" t="s">
        <v>93</v>
      </c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8">
        <f>'VON - vedlejší a ostatní ...'!J30</f>
        <v>0</v>
      </c>
      <c r="AH59" s="117"/>
      <c r="AI59" s="117"/>
      <c r="AJ59" s="117"/>
      <c r="AK59" s="117"/>
      <c r="AL59" s="117"/>
      <c r="AM59" s="117"/>
      <c r="AN59" s="118">
        <f>SUM(AG59,AT59)</f>
        <v>0</v>
      </c>
      <c r="AO59" s="117"/>
      <c r="AP59" s="117"/>
      <c r="AQ59" s="119" t="s">
        <v>80</v>
      </c>
      <c r="AR59" s="120"/>
      <c r="AS59" s="126">
        <v>0</v>
      </c>
      <c r="AT59" s="127">
        <f>ROUND(SUM(AV59:AW59),2)</f>
        <v>0</v>
      </c>
      <c r="AU59" s="128">
        <f>'VON - vedlejší a ostatní ...'!P80</f>
        <v>0</v>
      </c>
      <c r="AV59" s="127">
        <f>'VON - vedlejší a ostatní ...'!J33</f>
        <v>0</v>
      </c>
      <c r="AW59" s="127">
        <f>'VON - vedlejší a ostatní ...'!J34</f>
        <v>0</v>
      </c>
      <c r="AX59" s="127">
        <f>'VON - vedlejší a ostatní ...'!J35</f>
        <v>0</v>
      </c>
      <c r="AY59" s="127">
        <f>'VON - vedlejší a ostatní ...'!J36</f>
        <v>0</v>
      </c>
      <c r="AZ59" s="127">
        <f>'VON - vedlejší a ostatní ...'!F33</f>
        <v>0</v>
      </c>
      <c r="BA59" s="127">
        <f>'VON - vedlejší a ostatní ...'!F34</f>
        <v>0</v>
      </c>
      <c r="BB59" s="127">
        <f>'VON - vedlejší a ostatní ...'!F35</f>
        <v>0</v>
      </c>
      <c r="BC59" s="127">
        <f>'VON - vedlejší a ostatní ...'!F36</f>
        <v>0</v>
      </c>
      <c r="BD59" s="129">
        <f>'VON - vedlejší a ostatní ...'!F37</f>
        <v>0</v>
      </c>
      <c r="BE59" s="7"/>
      <c r="BT59" s="125" t="s">
        <v>78</v>
      </c>
      <c r="BV59" s="125" t="s">
        <v>75</v>
      </c>
      <c r="BW59" s="125" t="s">
        <v>94</v>
      </c>
      <c r="BX59" s="125" t="s">
        <v>5</v>
      </c>
      <c r="CL59" s="125" t="s">
        <v>19</v>
      </c>
      <c r="CM59" s="125" t="s">
        <v>82</v>
      </c>
    </row>
    <row r="60" spans="1:57" s="2" customFormat="1" ht="30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6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</row>
    <row r="61" spans="1:57" s="2" customFormat="1" ht="6.95" customHeight="1">
      <c r="A61" s="40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46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</row>
  </sheetData>
  <sheetProtection password="CC35" sheet="1" objects="1" scenarios="1" formatColumns="0" formatRows="0"/>
  <mergeCells count="58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1 - SO 101 Komunikace'!C2" display="/"/>
    <hyperlink ref="A56" location="'2 - SO 102A  Zpevněné plochy'!C2" display="/"/>
    <hyperlink ref="A57" location="'4 - SO 103 Povrchová úpra...'!C2" display="/"/>
    <hyperlink ref="A58" location="'5 - SO 401 CHránička slab...'!C2" display="/"/>
    <hyperlink ref="A59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7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81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95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III/193 46 Staňkov -Trnkova ulice rekonstrukce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96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97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21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22</v>
      </c>
      <c r="E12" s="40"/>
      <c r="F12" s="138" t="s">
        <v>23</v>
      </c>
      <c r="G12" s="40"/>
      <c r="H12" s="40"/>
      <c r="I12" s="134" t="s">
        <v>24</v>
      </c>
      <c r="J12" s="139" t="str">
        <f>'Rekapitulace stavby'!AN8</f>
        <v>22. 12. 2023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26</v>
      </c>
      <c r="E14" s="40"/>
      <c r="F14" s="40"/>
      <c r="G14" s="40"/>
      <c r="H14" s="40"/>
      <c r="I14" s="134" t="s">
        <v>27</v>
      </c>
      <c r="J14" s="138" t="s">
        <v>21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98</v>
      </c>
      <c r="F15" s="40"/>
      <c r="G15" s="40"/>
      <c r="H15" s="40"/>
      <c r="I15" s="134" t="s">
        <v>29</v>
      </c>
      <c r="J15" s="138" t="s">
        <v>21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30</v>
      </c>
      <c r="E17" s="40"/>
      <c r="F17" s="40"/>
      <c r="G17" s="40"/>
      <c r="H17" s="40"/>
      <c r="I17" s="134" t="s">
        <v>27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32</v>
      </c>
      <c r="E20" s="40"/>
      <c r="F20" s="40"/>
      <c r="G20" s="40"/>
      <c r="H20" s="40"/>
      <c r="I20" s="134" t="s">
        <v>27</v>
      </c>
      <c r="J20" s="138" t="s">
        <v>21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33</v>
      </c>
      <c r="F21" s="40"/>
      <c r="G21" s="40"/>
      <c r="H21" s="40"/>
      <c r="I21" s="134" t="s">
        <v>29</v>
      </c>
      <c r="J21" s="138" t="s">
        <v>21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35</v>
      </c>
      <c r="E23" s="40"/>
      <c r="F23" s="40"/>
      <c r="G23" s="40"/>
      <c r="H23" s="40"/>
      <c r="I23" s="134" t="s">
        <v>27</v>
      </c>
      <c r="J23" s="138" t="s">
        <v>21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36</v>
      </c>
      <c r="F24" s="40"/>
      <c r="G24" s="40"/>
      <c r="H24" s="40"/>
      <c r="I24" s="134" t="s">
        <v>29</v>
      </c>
      <c r="J24" s="138" t="s">
        <v>21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37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21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39</v>
      </c>
      <c r="E30" s="40"/>
      <c r="F30" s="40"/>
      <c r="G30" s="40"/>
      <c r="H30" s="40"/>
      <c r="I30" s="40"/>
      <c r="J30" s="146">
        <f>ROUND(J89,2)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41</v>
      </c>
      <c r="G32" s="40"/>
      <c r="H32" s="40"/>
      <c r="I32" s="147" t="s">
        <v>40</v>
      </c>
      <c r="J32" s="147" t="s">
        <v>42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43</v>
      </c>
      <c r="E33" s="134" t="s">
        <v>44</v>
      </c>
      <c r="F33" s="149">
        <f>ROUND((SUM(BE89:BE670)),2)</f>
        <v>0</v>
      </c>
      <c r="G33" s="40"/>
      <c r="H33" s="40"/>
      <c r="I33" s="150">
        <v>0.21</v>
      </c>
      <c r="J33" s="149">
        <f>ROUND(((SUM(BE89:BE670))*I33),2)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45</v>
      </c>
      <c r="F34" s="149">
        <f>ROUND((SUM(BF89:BF670)),2)</f>
        <v>0</v>
      </c>
      <c r="G34" s="40"/>
      <c r="H34" s="40"/>
      <c r="I34" s="150">
        <v>0.15</v>
      </c>
      <c r="J34" s="149">
        <f>ROUND(((SUM(BF89:BF670))*I34),2)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46</v>
      </c>
      <c r="F35" s="149">
        <f>ROUND((SUM(BG89:BG670)),2)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47</v>
      </c>
      <c r="F36" s="149">
        <f>ROUND((SUM(BH89:BH670)),2)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48</v>
      </c>
      <c r="F37" s="149">
        <f>ROUND((SUM(BI89:BI670)),2)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99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III/193 46 Staňkov -Trnkova ulice rekonstrukce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96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1 - SO 101 Komunikace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>obec Staňkov -Trnkova ul. sil. III//193 46</v>
      </c>
      <c r="G52" s="42"/>
      <c r="H52" s="42"/>
      <c r="I52" s="34" t="s">
        <v>24</v>
      </c>
      <c r="J52" s="74" t="str">
        <f>IF(J12="","",J12)</f>
        <v>22. 12. 2023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26</v>
      </c>
      <c r="D54" s="42"/>
      <c r="E54" s="42"/>
      <c r="F54" s="29" t="str">
        <f>E15</f>
        <v>KSÚS Plzeňského kraje</v>
      </c>
      <c r="G54" s="42"/>
      <c r="H54" s="42"/>
      <c r="I54" s="34" t="s">
        <v>32</v>
      </c>
      <c r="J54" s="38" t="str">
        <f>E21</f>
        <v>J.Miška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35</v>
      </c>
      <c r="J55" s="38" t="str">
        <f>E24</f>
        <v>Richtrová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100</v>
      </c>
      <c r="D57" s="164"/>
      <c r="E57" s="164"/>
      <c r="F57" s="164"/>
      <c r="G57" s="164"/>
      <c r="H57" s="164"/>
      <c r="I57" s="164"/>
      <c r="J57" s="165" t="s">
        <v>101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71</v>
      </c>
      <c r="D59" s="42"/>
      <c r="E59" s="42"/>
      <c r="F59" s="42"/>
      <c r="G59" s="42"/>
      <c r="H59" s="42"/>
      <c r="I59" s="42"/>
      <c r="J59" s="104">
        <f>J89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102</v>
      </c>
    </row>
    <row r="60" spans="1:31" s="9" customFormat="1" ht="24.95" customHeight="1">
      <c r="A60" s="9"/>
      <c r="B60" s="167"/>
      <c r="C60" s="168"/>
      <c r="D60" s="169" t="s">
        <v>103</v>
      </c>
      <c r="E60" s="170"/>
      <c r="F60" s="170"/>
      <c r="G60" s="170"/>
      <c r="H60" s="170"/>
      <c r="I60" s="170"/>
      <c r="J60" s="171">
        <f>J90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104</v>
      </c>
      <c r="E61" s="176"/>
      <c r="F61" s="176"/>
      <c r="G61" s="176"/>
      <c r="H61" s="176"/>
      <c r="I61" s="176"/>
      <c r="J61" s="177">
        <f>J91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105</v>
      </c>
      <c r="E62" s="176"/>
      <c r="F62" s="176"/>
      <c r="G62" s="176"/>
      <c r="H62" s="176"/>
      <c r="I62" s="176"/>
      <c r="J62" s="177">
        <f>J217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106</v>
      </c>
      <c r="E63" s="176"/>
      <c r="F63" s="176"/>
      <c r="G63" s="176"/>
      <c r="H63" s="176"/>
      <c r="I63" s="176"/>
      <c r="J63" s="177">
        <f>J222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107</v>
      </c>
      <c r="E64" s="176"/>
      <c r="F64" s="176"/>
      <c r="G64" s="176"/>
      <c r="H64" s="176"/>
      <c r="I64" s="176"/>
      <c r="J64" s="177">
        <f>J270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108</v>
      </c>
      <c r="E65" s="176"/>
      <c r="F65" s="176"/>
      <c r="G65" s="176"/>
      <c r="H65" s="176"/>
      <c r="I65" s="176"/>
      <c r="J65" s="177">
        <f>J382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109</v>
      </c>
      <c r="E66" s="176"/>
      <c r="F66" s="176"/>
      <c r="G66" s="176"/>
      <c r="H66" s="176"/>
      <c r="I66" s="176"/>
      <c r="J66" s="177">
        <f>J502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110</v>
      </c>
      <c r="E67" s="176"/>
      <c r="F67" s="176"/>
      <c r="G67" s="176"/>
      <c r="H67" s="176"/>
      <c r="I67" s="176"/>
      <c r="J67" s="177">
        <f>J654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67"/>
      <c r="C68" s="168"/>
      <c r="D68" s="169" t="s">
        <v>111</v>
      </c>
      <c r="E68" s="170"/>
      <c r="F68" s="170"/>
      <c r="G68" s="170"/>
      <c r="H68" s="170"/>
      <c r="I68" s="170"/>
      <c r="J68" s="171">
        <f>J661</f>
        <v>0</v>
      </c>
      <c r="K68" s="168"/>
      <c r="L68" s="17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73"/>
      <c r="C69" s="174"/>
      <c r="D69" s="175" t="s">
        <v>112</v>
      </c>
      <c r="E69" s="176"/>
      <c r="F69" s="176"/>
      <c r="G69" s="176"/>
      <c r="H69" s="176"/>
      <c r="I69" s="176"/>
      <c r="J69" s="177">
        <f>J662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5" spans="1:31" s="2" customFormat="1" ht="6.95" customHeight="1">
      <c r="A75" s="40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24.95" customHeight="1">
      <c r="A76" s="40"/>
      <c r="B76" s="41"/>
      <c r="C76" s="25" t="s">
        <v>113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16</v>
      </c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162" t="str">
        <f>E7</f>
        <v>III/193 46 Staňkov -Trnkova ulice rekonstrukce</v>
      </c>
      <c r="F79" s="34"/>
      <c r="G79" s="34"/>
      <c r="H79" s="34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96</v>
      </c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6.5" customHeight="1">
      <c r="A81" s="40"/>
      <c r="B81" s="41"/>
      <c r="C81" s="42"/>
      <c r="D81" s="42"/>
      <c r="E81" s="71" t="str">
        <f>E9</f>
        <v>1 - SO 101 Komunikace</v>
      </c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22</v>
      </c>
      <c r="D83" s="42"/>
      <c r="E83" s="42"/>
      <c r="F83" s="29" t="str">
        <f>F12</f>
        <v>obec Staňkov -Trnkova ul. sil. III//193 46</v>
      </c>
      <c r="G83" s="42"/>
      <c r="H83" s="42"/>
      <c r="I83" s="34" t="s">
        <v>24</v>
      </c>
      <c r="J83" s="74" t="str">
        <f>IF(J12="","",J12)</f>
        <v>22. 12. 2023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5.15" customHeight="1">
      <c r="A85" s="40"/>
      <c r="B85" s="41"/>
      <c r="C85" s="34" t="s">
        <v>26</v>
      </c>
      <c r="D85" s="42"/>
      <c r="E85" s="42"/>
      <c r="F85" s="29" t="str">
        <f>E15</f>
        <v>KSÚS Plzeňského kraje</v>
      </c>
      <c r="G85" s="42"/>
      <c r="H85" s="42"/>
      <c r="I85" s="34" t="s">
        <v>32</v>
      </c>
      <c r="J85" s="38" t="str">
        <f>E21</f>
        <v>J.Miška</v>
      </c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5.15" customHeight="1">
      <c r="A86" s="40"/>
      <c r="B86" s="41"/>
      <c r="C86" s="34" t="s">
        <v>30</v>
      </c>
      <c r="D86" s="42"/>
      <c r="E86" s="42"/>
      <c r="F86" s="29" t="str">
        <f>IF(E18="","",E18)</f>
        <v>Vyplň údaj</v>
      </c>
      <c r="G86" s="42"/>
      <c r="H86" s="42"/>
      <c r="I86" s="34" t="s">
        <v>35</v>
      </c>
      <c r="J86" s="38" t="str">
        <f>E24</f>
        <v>Richtrová</v>
      </c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0.3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11" customFormat="1" ht="29.25" customHeight="1">
      <c r="A88" s="179"/>
      <c r="B88" s="180"/>
      <c r="C88" s="181" t="s">
        <v>114</v>
      </c>
      <c r="D88" s="182" t="s">
        <v>58</v>
      </c>
      <c r="E88" s="182" t="s">
        <v>54</v>
      </c>
      <c r="F88" s="182" t="s">
        <v>55</v>
      </c>
      <c r="G88" s="182" t="s">
        <v>115</v>
      </c>
      <c r="H88" s="182" t="s">
        <v>116</v>
      </c>
      <c r="I88" s="182" t="s">
        <v>117</v>
      </c>
      <c r="J88" s="182" t="s">
        <v>101</v>
      </c>
      <c r="K88" s="183" t="s">
        <v>118</v>
      </c>
      <c r="L88" s="184"/>
      <c r="M88" s="94" t="s">
        <v>21</v>
      </c>
      <c r="N88" s="95" t="s">
        <v>43</v>
      </c>
      <c r="O88" s="95" t="s">
        <v>119</v>
      </c>
      <c r="P88" s="95" t="s">
        <v>120</v>
      </c>
      <c r="Q88" s="95" t="s">
        <v>121</v>
      </c>
      <c r="R88" s="95" t="s">
        <v>122</v>
      </c>
      <c r="S88" s="95" t="s">
        <v>123</v>
      </c>
      <c r="T88" s="96" t="s">
        <v>124</v>
      </c>
      <c r="U88" s="179"/>
      <c r="V88" s="179"/>
      <c r="W88" s="179"/>
      <c r="X88" s="179"/>
      <c r="Y88" s="179"/>
      <c r="Z88" s="179"/>
      <c r="AA88" s="179"/>
      <c r="AB88" s="179"/>
      <c r="AC88" s="179"/>
      <c r="AD88" s="179"/>
      <c r="AE88" s="179"/>
    </row>
    <row r="89" spans="1:63" s="2" customFormat="1" ht="22.8" customHeight="1">
      <c r="A89" s="40"/>
      <c r="B89" s="41"/>
      <c r="C89" s="101" t="s">
        <v>125</v>
      </c>
      <c r="D89" s="42"/>
      <c r="E89" s="42"/>
      <c r="F89" s="42"/>
      <c r="G89" s="42"/>
      <c r="H89" s="42"/>
      <c r="I89" s="42"/>
      <c r="J89" s="185">
        <f>BK89</f>
        <v>0</v>
      </c>
      <c r="K89" s="42"/>
      <c r="L89" s="46"/>
      <c r="M89" s="97"/>
      <c r="N89" s="186"/>
      <c r="O89" s="98"/>
      <c r="P89" s="187">
        <f>P90+P661</f>
        <v>0</v>
      </c>
      <c r="Q89" s="98"/>
      <c r="R89" s="187">
        <f>R90+R661</f>
        <v>605.8177111</v>
      </c>
      <c r="S89" s="98"/>
      <c r="T89" s="188">
        <f>T90+T661</f>
        <v>1445.2010000000002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72</v>
      </c>
      <c r="AU89" s="19" t="s">
        <v>102</v>
      </c>
      <c r="BK89" s="189">
        <f>BK90+BK661</f>
        <v>0</v>
      </c>
    </row>
    <row r="90" spans="1:63" s="12" customFormat="1" ht="25.9" customHeight="1">
      <c r="A90" s="12"/>
      <c r="B90" s="190"/>
      <c r="C90" s="191"/>
      <c r="D90" s="192" t="s">
        <v>72</v>
      </c>
      <c r="E90" s="193" t="s">
        <v>126</v>
      </c>
      <c r="F90" s="193" t="s">
        <v>127</v>
      </c>
      <c r="G90" s="191"/>
      <c r="H90" s="191"/>
      <c r="I90" s="194"/>
      <c r="J90" s="195">
        <f>BK90</f>
        <v>0</v>
      </c>
      <c r="K90" s="191"/>
      <c r="L90" s="196"/>
      <c r="M90" s="197"/>
      <c r="N90" s="198"/>
      <c r="O90" s="198"/>
      <c r="P90" s="199">
        <f>P91+P217+P222+P270+P382+P502+P654</f>
        <v>0</v>
      </c>
      <c r="Q90" s="198"/>
      <c r="R90" s="199">
        <f>R91+R217+R222+R270+R382+R502+R654</f>
        <v>603.9428311</v>
      </c>
      <c r="S90" s="198"/>
      <c r="T90" s="200">
        <f>T91+T217+T222+T270+T382+T502+T654</f>
        <v>1445.2010000000002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1" t="s">
        <v>78</v>
      </c>
      <c r="AT90" s="202" t="s">
        <v>72</v>
      </c>
      <c r="AU90" s="202" t="s">
        <v>73</v>
      </c>
      <c r="AY90" s="201" t="s">
        <v>128</v>
      </c>
      <c r="BK90" s="203">
        <f>BK91+BK217+BK222+BK270+BK382+BK502+BK654</f>
        <v>0</v>
      </c>
    </row>
    <row r="91" spans="1:63" s="12" customFormat="1" ht="22.8" customHeight="1">
      <c r="A91" s="12"/>
      <c r="B91" s="190"/>
      <c r="C91" s="191"/>
      <c r="D91" s="192" t="s">
        <v>72</v>
      </c>
      <c r="E91" s="204" t="s">
        <v>78</v>
      </c>
      <c r="F91" s="204" t="s">
        <v>129</v>
      </c>
      <c r="G91" s="191"/>
      <c r="H91" s="191"/>
      <c r="I91" s="194"/>
      <c r="J91" s="205">
        <f>BK91</f>
        <v>0</v>
      </c>
      <c r="K91" s="191"/>
      <c r="L91" s="196"/>
      <c r="M91" s="197"/>
      <c r="N91" s="198"/>
      <c r="O91" s="198"/>
      <c r="P91" s="199">
        <f>SUM(P92:P216)</f>
        <v>0</v>
      </c>
      <c r="Q91" s="198"/>
      <c r="R91" s="199">
        <f>SUM(R92:R216)</f>
        <v>243.95761000000002</v>
      </c>
      <c r="S91" s="198"/>
      <c r="T91" s="200">
        <f>SUM(T92:T216)</f>
        <v>1419.8990000000003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1" t="s">
        <v>78</v>
      </c>
      <c r="AT91" s="202" t="s">
        <v>72</v>
      </c>
      <c r="AU91" s="202" t="s">
        <v>78</v>
      </c>
      <c r="AY91" s="201" t="s">
        <v>128</v>
      </c>
      <c r="BK91" s="203">
        <f>SUM(BK92:BK216)</f>
        <v>0</v>
      </c>
    </row>
    <row r="92" spans="1:65" s="2" customFormat="1" ht="24.15" customHeight="1">
      <c r="A92" s="40"/>
      <c r="B92" s="41"/>
      <c r="C92" s="206" t="s">
        <v>78</v>
      </c>
      <c r="D92" s="206" t="s">
        <v>130</v>
      </c>
      <c r="E92" s="207" t="s">
        <v>131</v>
      </c>
      <c r="F92" s="208" t="s">
        <v>132</v>
      </c>
      <c r="G92" s="209" t="s">
        <v>133</v>
      </c>
      <c r="H92" s="210">
        <v>1675</v>
      </c>
      <c r="I92" s="211"/>
      <c r="J92" s="212">
        <f>ROUND(I92*H92,2)</f>
        <v>0</v>
      </c>
      <c r="K92" s="208" t="s">
        <v>134</v>
      </c>
      <c r="L92" s="46"/>
      <c r="M92" s="213" t="s">
        <v>21</v>
      </c>
      <c r="N92" s="214" t="s">
        <v>44</v>
      </c>
      <c r="O92" s="86"/>
      <c r="P92" s="215">
        <f>O92*H92</f>
        <v>0</v>
      </c>
      <c r="Q92" s="215">
        <v>0</v>
      </c>
      <c r="R92" s="215">
        <f>Q92*H92</f>
        <v>0</v>
      </c>
      <c r="S92" s="215">
        <v>0.098</v>
      </c>
      <c r="T92" s="216">
        <f>S92*H92</f>
        <v>164.15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85</v>
      </c>
      <c r="AT92" s="217" t="s">
        <v>130</v>
      </c>
      <c r="AU92" s="217" t="s">
        <v>82</v>
      </c>
      <c r="AY92" s="19" t="s">
        <v>128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78</v>
      </c>
      <c r="BK92" s="218">
        <f>ROUND(I92*H92,2)</f>
        <v>0</v>
      </c>
      <c r="BL92" s="19" t="s">
        <v>85</v>
      </c>
      <c r="BM92" s="217" t="s">
        <v>135</v>
      </c>
    </row>
    <row r="93" spans="1:47" s="2" customFormat="1" ht="12">
      <c r="A93" s="40"/>
      <c r="B93" s="41"/>
      <c r="C93" s="42"/>
      <c r="D93" s="219" t="s">
        <v>136</v>
      </c>
      <c r="E93" s="42"/>
      <c r="F93" s="220" t="s">
        <v>137</v>
      </c>
      <c r="G93" s="42"/>
      <c r="H93" s="42"/>
      <c r="I93" s="221"/>
      <c r="J93" s="42"/>
      <c r="K93" s="42"/>
      <c r="L93" s="46"/>
      <c r="M93" s="222"/>
      <c r="N93" s="223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136</v>
      </c>
      <c r="AU93" s="19" t="s">
        <v>82</v>
      </c>
    </row>
    <row r="94" spans="1:47" s="2" customFormat="1" ht="12">
      <c r="A94" s="40"/>
      <c r="B94" s="41"/>
      <c r="C94" s="42"/>
      <c r="D94" s="224" t="s">
        <v>138</v>
      </c>
      <c r="E94" s="42"/>
      <c r="F94" s="225" t="s">
        <v>139</v>
      </c>
      <c r="G94" s="42"/>
      <c r="H94" s="42"/>
      <c r="I94" s="221"/>
      <c r="J94" s="42"/>
      <c r="K94" s="42"/>
      <c r="L94" s="46"/>
      <c r="M94" s="222"/>
      <c r="N94" s="223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138</v>
      </c>
      <c r="AU94" s="19" t="s">
        <v>82</v>
      </c>
    </row>
    <row r="95" spans="1:51" s="13" customFormat="1" ht="12">
      <c r="A95" s="13"/>
      <c r="B95" s="226"/>
      <c r="C95" s="227"/>
      <c r="D95" s="219" t="s">
        <v>140</v>
      </c>
      <c r="E95" s="228" t="s">
        <v>21</v>
      </c>
      <c r="F95" s="229" t="s">
        <v>141</v>
      </c>
      <c r="G95" s="227"/>
      <c r="H95" s="230">
        <v>1675</v>
      </c>
      <c r="I95" s="231"/>
      <c r="J95" s="227"/>
      <c r="K95" s="227"/>
      <c r="L95" s="232"/>
      <c r="M95" s="233"/>
      <c r="N95" s="234"/>
      <c r="O95" s="234"/>
      <c r="P95" s="234"/>
      <c r="Q95" s="234"/>
      <c r="R95" s="234"/>
      <c r="S95" s="234"/>
      <c r="T95" s="235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6" t="s">
        <v>140</v>
      </c>
      <c r="AU95" s="236" t="s">
        <v>82</v>
      </c>
      <c r="AV95" s="13" t="s">
        <v>82</v>
      </c>
      <c r="AW95" s="13" t="s">
        <v>34</v>
      </c>
      <c r="AX95" s="13" t="s">
        <v>78</v>
      </c>
      <c r="AY95" s="236" t="s">
        <v>128</v>
      </c>
    </row>
    <row r="96" spans="1:65" s="2" customFormat="1" ht="24.15" customHeight="1">
      <c r="A96" s="40"/>
      <c r="B96" s="41"/>
      <c r="C96" s="206" t="s">
        <v>82</v>
      </c>
      <c r="D96" s="206" t="s">
        <v>130</v>
      </c>
      <c r="E96" s="207" t="s">
        <v>142</v>
      </c>
      <c r="F96" s="208" t="s">
        <v>143</v>
      </c>
      <c r="G96" s="209" t="s">
        <v>133</v>
      </c>
      <c r="H96" s="210">
        <v>1271</v>
      </c>
      <c r="I96" s="211"/>
      <c r="J96" s="212">
        <f>ROUND(I96*H96,2)</f>
        <v>0</v>
      </c>
      <c r="K96" s="208" t="s">
        <v>134</v>
      </c>
      <c r="L96" s="46"/>
      <c r="M96" s="213" t="s">
        <v>21</v>
      </c>
      <c r="N96" s="214" t="s">
        <v>44</v>
      </c>
      <c r="O96" s="86"/>
      <c r="P96" s="215">
        <f>O96*H96</f>
        <v>0</v>
      </c>
      <c r="Q96" s="215">
        <v>0</v>
      </c>
      <c r="R96" s="215">
        <f>Q96*H96</f>
        <v>0</v>
      </c>
      <c r="S96" s="215">
        <v>0.22</v>
      </c>
      <c r="T96" s="216">
        <f>S96*H96</f>
        <v>279.62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85</v>
      </c>
      <c r="AT96" s="217" t="s">
        <v>130</v>
      </c>
      <c r="AU96" s="217" t="s">
        <v>82</v>
      </c>
      <c r="AY96" s="19" t="s">
        <v>128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78</v>
      </c>
      <c r="BK96" s="218">
        <f>ROUND(I96*H96,2)</f>
        <v>0</v>
      </c>
      <c r="BL96" s="19" t="s">
        <v>85</v>
      </c>
      <c r="BM96" s="217" t="s">
        <v>144</v>
      </c>
    </row>
    <row r="97" spans="1:47" s="2" customFormat="1" ht="12">
      <c r="A97" s="40"/>
      <c r="B97" s="41"/>
      <c r="C97" s="42"/>
      <c r="D97" s="219" t="s">
        <v>136</v>
      </c>
      <c r="E97" s="42"/>
      <c r="F97" s="220" t="s">
        <v>145</v>
      </c>
      <c r="G97" s="42"/>
      <c r="H97" s="42"/>
      <c r="I97" s="221"/>
      <c r="J97" s="42"/>
      <c r="K97" s="42"/>
      <c r="L97" s="46"/>
      <c r="M97" s="222"/>
      <c r="N97" s="223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136</v>
      </c>
      <c r="AU97" s="19" t="s">
        <v>82</v>
      </c>
    </row>
    <row r="98" spans="1:47" s="2" customFormat="1" ht="12">
      <c r="A98" s="40"/>
      <c r="B98" s="41"/>
      <c r="C98" s="42"/>
      <c r="D98" s="224" t="s">
        <v>138</v>
      </c>
      <c r="E98" s="42"/>
      <c r="F98" s="225" t="s">
        <v>146</v>
      </c>
      <c r="G98" s="42"/>
      <c r="H98" s="42"/>
      <c r="I98" s="221"/>
      <c r="J98" s="42"/>
      <c r="K98" s="42"/>
      <c r="L98" s="46"/>
      <c r="M98" s="222"/>
      <c r="N98" s="223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138</v>
      </c>
      <c r="AU98" s="19" t="s">
        <v>82</v>
      </c>
    </row>
    <row r="99" spans="1:51" s="13" customFormat="1" ht="12">
      <c r="A99" s="13"/>
      <c r="B99" s="226"/>
      <c r="C99" s="227"/>
      <c r="D99" s="219" t="s">
        <v>140</v>
      </c>
      <c r="E99" s="228" t="s">
        <v>21</v>
      </c>
      <c r="F99" s="229" t="s">
        <v>147</v>
      </c>
      <c r="G99" s="227"/>
      <c r="H99" s="230">
        <v>1123</v>
      </c>
      <c r="I99" s="231"/>
      <c r="J99" s="227"/>
      <c r="K99" s="227"/>
      <c r="L99" s="232"/>
      <c r="M99" s="233"/>
      <c r="N99" s="234"/>
      <c r="O99" s="234"/>
      <c r="P99" s="234"/>
      <c r="Q99" s="234"/>
      <c r="R99" s="234"/>
      <c r="S99" s="234"/>
      <c r="T99" s="235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6" t="s">
        <v>140</v>
      </c>
      <c r="AU99" s="236" t="s">
        <v>82</v>
      </c>
      <c r="AV99" s="13" t="s">
        <v>82</v>
      </c>
      <c r="AW99" s="13" t="s">
        <v>34</v>
      </c>
      <c r="AX99" s="13" t="s">
        <v>73</v>
      </c>
      <c r="AY99" s="236" t="s">
        <v>128</v>
      </c>
    </row>
    <row r="100" spans="1:51" s="13" customFormat="1" ht="12">
      <c r="A100" s="13"/>
      <c r="B100" s="226"/>
      <c r="C100" s="227"/>
      <c r="D100" s="219" t="s">
        <v>140</v>
      </c>
      <c r="E100" s="228" t="s">
        <v>21</v>
      </c>
      <c r="F100" s="229" t="s">
        <v>148</v>
      </c>
      <c r="G100" s="227"/>
      <c r="H100" s="230">
        <v>148</v>
      </c>
      <c r="I100" s="231"/>
      <c r="J100" s="227"/>
      <c r="K100" s="227"/>
      <c r="L100" s="232"/>
      <c r="M100" s="233"/>
      <c r="N100" s="234"/>
      <c r="O100" s="234"/>
      <c r="P100" s="234"/>
      <c r="Q100" s="234"/>
      <c r="R100" s="234"/>
      <c r="S100" s="234"/>
      <c r="T100" s="235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6" t="s">
        <v>140</v>
      </c>
      <c r="AU100" s="236" t="s">
        <v>82</v>
      </c>
      <c r="AV100" s="13" t="s">
        <v>82</v>
      </c>
      <c r="AW100" s="13" t="s">
        <v>34</v>
      </c>
      <c r="AX100" s="13" t="s">
        <v>73</v>
      </c>
      <c r="AY100" s="236" t="s">
        <v>128</v>
      </c>
    </row>
    <row r="101" spans="1:51" s="14" customFormat="1" ht="12">
      <c r="A101" s="14"/>
      <c r="B101" s="237"/>
      <c r="C101" s="238"/>
      <c r="D101" s="219" t="s">
        <v>140</v>
      </c>
      <c r="E101" s="239" t="s">
        <v>21</v>
      </c>
      <c r="F101" s="240" t="s">
        <v>149</v>
      </c>
      <c r="G101" s="238"/>
      <c r="H101" s="241">
        <v>1271</v>
      </c>
      <c r="I101" s="242"/>
      <c r="J101" s="238"/>
      <c r="K101" s="238"/>
      <c r="L101" s="243"/>
      <c r="M101" s="244"/>
      <c r="N101" s="245"/>
      <c r="O101" s="245"/>
      <c r="P101" s="245"/>
      <c r="Q101" s="245"/>
      <c r="R101" s="245"/>
      <c r="S101" s="245"/>
      <c r="T101" s="246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7" t="s">
        <v>140</v>
      </c>
      <c r="AU101" s="247" t="s">
        <v>82</v>
      </c>
      <c r="AV101" s="14" t="s">
        <v>85</v>
      </c>
      <c r="AW101" s="14" t="s">
        <v>34</v>
      </c>
      <c r="AX101" s="14" t="s">
        <v>78</v>
      </c>
      <c r="AY101" s="247" t="s">
        <v>128</v>
      </c>
    </row>
    <row r="102" spans="1:65" s="2" customFormat="1" ht="24.15" customHeight="1">
      <c r="A102" s="40"/>
      <c r="B102" s="41"/>
      <c r="C102" s="206" t="s">
        <v>150</v>
      </c>
      <c r="D102" s="206" t="s">
        <v>130</v>
      </c>
      <c r="E102" s="207" t="s">
        <v>151</v>
      </c>
      <c r="F102" s="208" t="s">
        <v>152</v>
      </c>
      <c r="G102" s="209" t="s">
        <v>133</v>
      </c>
      <c r="H102" s="210">
        <v>700</v>
      </c>
      <c r="I102" s="211"/>
      <c r="J102" s="212">
        <f>ROUND(I102*H102,2)</f>
        <v>0</v>
      </c>
      <c r="K102" s="208" t="s">
        <v>134</v>
      </c>
      <c r="L102" s="46"/>
      <c r="M102" s="213" t="s">
        <v>21</v>
      </c>
      <c r="N102" s="214" t="s">
        <v>44</v>
      </c>
      <c r="O102" s="86"/>
      <c r="P102" s="215">
        <f>O102*H102</f>
        <v>0</v>
      </c>
      <c r="Q102" s="215">
        <v>0</v>
      </c>
      <c r="R102" s="215">
        <f>Q102*H102</f>
        <v>0</v>
      </c>
      <c r="S102" s="215">
        <v>0.316</v>
      </c>
      <c r="T102" s="216">
        <f>S102*H102</f>
        <v>221.2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85</v>
      </c>
      <c r="AT102" s="217" t="s">
        <v>130</v>
      </c>
      <c r="AU102" s="217" t="s">
        <v>82</v>
      </c>
      <c r="AY102" s="19" t="s">
        <v>128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78</v>
      </c>
      <c r="BK102" s="218">
        <f>ROUND(I102*H102,2)</f>
        <v>0</v>
      </c>
      <c r="BL102" s="19" t="s">
        <v>85</v>
      </c>
      <c r="BM102" s="217" t="s">
        <v>153</v>
      </c>
    </row>
    <row r="103" spans="1:47" s="2" customFormat="1" ht="12">
      <c r="A103" s="40"/>
      <c r="B103" s="41"/>
      <c r="C103" s="42"/>
      <c r="D103" s="219" t="s">
        <v>136</v>
      </c>
      <c r="E103" s="42"/>
      <c r="F103" s="220" t="s">
        <v>154</v>
      </c>
      <c r="G103" s="42"/>
      <c r="H103" s="42"/>
      <c r="I103" s="221"/>
      <c r="J103" s="42"/>
      <c r="K103" s="42"/>
      <c r="L103" s="46"/>
      <c r="M103" s="222"/>
      <c r="N103" s="223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136</v>
      </c>
      <c r="AU103" s="19" t="s">
        <v>82</v>
      </c>
    </row>
    <row r="104" spans="1:47" s="2" customFormat="1" ht="12">
      <c r="A104" s="40"/>
      <c r="B104" s="41"/>
      <c r="C104" s="42"/>
      <c r="D104" s="224" t="s">
        <v>138</v>
      </c>
      <c r="E104" s="42"/>
      <c r="F104" s="225" t="s">
        <v>155</v>
      </c>
      <c r="G104" s="42"/>
      <c r="H104" s="42"/>
      <c r="I104" s="221"/>
      <c r="J104" s="42"/>
      <c r="K104" s="42"/>
      <c r="L104" s="46"/>
      <c r="M104" s="222"/>
      <c r="N104" s="223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138</v>
      </c>
      <c r="AU104" s="19" t="s">
        <v>82</v>
      </c>
    </row>
    <row r="105" spans="1:51" s="13" customFormat="1" ht="12">
      <c r="A105" s="13"/>
      <c r="B105" s="226"/>
      <c r="C105" s="227"/>
      <c r="D105" s="219" t="s">
        <v>140</v>
      </c>
      <c r="E105" s="228" t="s">
        <v>21</v>
      </c>
      <c r="F105" s="229" t="s">
        <v>156</v>
      </c>
      <c r="G105" s="227"/>
      <c r="H105" s="230">
        <v>700</v>
      </c>
      <c r="I105" s="231"/>
      <c r="J105" s="227"/>
      <c r="K105" s="227"/>
      <c r="L105" s="232"/>
      <c r="M105" s="233"/>
      <c r="N105" s="234"/>
      <c r="O105" s="234"/>
      <c r="P105" s="234"/>
      <c r="Q105" s="234"/>
      <c r="R105" s="234"/>
      <c r="S105" s="234"/>
      <c r="T105" s="23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6" t="s">
        <v>140</v>
      </c>
      <c r="AU105" s="236" t="s">
        <v>82</v>
      </c>
      <c r="AV105" s="13" t="s">
        <v>82</v>
      </c>
      <c r="AW105" s="13" t="s">
        <v>34</v>
      </c>
      <c r="AX105" s="13" t="s">
        <v>78</v>
      </c>
      <c r="AY105" s="236" t="s">
        <v>128</v>
      </c>
    </row>
    <row r="106" spans="1:65" s="2" customFormat="1" ht="24.15" customHeight="1">
      <c r="A106" s="40"/>
      <c r="B106" s="41"/>
      <c r="C106" s="206" t="s">
        <v>85</v>
      </c>
      <c r="D106" s="206" t="s">
        <v>130</v>
      </c>
      <c r="E106" s="207" t="s">
        <v>157</v>
      </c>
      <c r="F106" s="208" t="s">
        <v>158</v>
      </c>
      <c r="G106" s="209" t="s">
        <v>133</v>
      </c>
      <c r="H106" s="210">
        <v>22</v>
      </c>
      <c r="I106" s="211"/>
      <c r="J106" s="212">
        <f>ROUND(I106*H106,2)</f>
        <v>0</v>
      </c>
      <c r="K106" s="208" t="s">
        <v>134</v>
      </c>
      <c r="L106" s="46"/>
      <c r="M106" s="213" t="s">
        <v>21</v>
      </c>
      <c r="N106" s="214" t="s">
        <v>44</v>
      </c>
      <c r="O106" s="86"/>
      <c r="P106" s="215">
        <f>O106*H106</f>
        <v>0</v>
      </c>
      <c r="Q106" s="215">
        <v>3E-05</v>
      </c>
      <c r="R106" s="215">
        <f>Q106*H106</f>
        <v>0.00066</v>
      </c>
      <c r="S106" s="215">
        <v>0.092</v>
      </c>
      <c r="T106" s="216">
        <f>S106*H106</f>
        <v>2.024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85</v>
      </c>
      <c r="AT106" s="217" t="s">
        <v>130</v>
      </c>
      <c r="AU106" s="217" t="s">
        <v>82</v>
      </c>
      <c r="AY106" s="19" t="s">
        <v>128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78</v>
      </c>
      <c r="BK106" s="218">
        <f>ROUND(I106*H106,2)</f>
        <v>0</v>
      </c>
      <c r="BL106" s="19" t="s">
        <v>85</v>
      </c>
      <c r="BM106" s="217" t="s">
        <v>159</v>
      </c>
    </row>
    <row r="107" spans="1:47" s="2" customFormat="1" ht="12">
      <c r="A107" s="40"/>
      <c r="B107" s="41"/>
      <c r="C107" s="42"/>
      <c r="D107" s="219" t="s">
        <v>136</v>
      </c>
      <c r="E107" s="42"/>
      <c r="F107" s="220" t="s">
        <v>160</v>
      </c>
      <c r="G107" s="42"/>
      <c r="H107" s="42"/>
      <c r="I107" s="221"/>
      <c r="J107" s="42"/>
      <c r="K107" s="42"/>
      <c r="L107" s="46"/>
      <c r="M107" s="222"/>
      <c r="N107" s="223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136</v>
      </c>
      <c r="AU107" s="19" t="s">
        <v>82</v>
      </c>
    </row>
    <row r="108" spans="1:47" s="2" customFormat="1" ht="12">
      <c r="A108" s="40"/>
      <c r="B108" s="41"/>
      <c r="C108" s="42"/>
      <c r="D108" s="224" t="s">
        <v>138</v>
      </c>
      <c r="E108" s="42"/>
      <c r="F108" s="225" t="s">
        <v>161</v>
      </c>
      <c r="G108" s="42"/>
      <c r="H108" s="42"/>
      <c r="I108" s="221"/>
      <c r="J108" s="42"/>
      <c r="K108" s="42"/>
      <c r="L108" s="46"/>
      <c r="M108" s="222"/>
      <c r="N108" s="223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138</v>
      </c>
      <c r="AU108" s="19" t="s">
        <v>82</v>
      </c>
    </row>
    <row r="109" spans="1:51" s="13" customFormat="1" ht="12">
      <c r="A109" s="13"/>
      <c r="B109" s="226"/>
      <c r="C109" s="227"/>
      <c r="D109" s="219" t="s">
        <v>140</v>
      </c>
      <c r="E109" s="228" t="s">
        <v>21</v>
      </c>
      <c r="F109" s="229" t="s">
        <v>162</v>
      </c>
      <c r="G109" s="227"/>
      <c r="H109" s="230">
        <v>22</v>
      </c>
      <c r="I109" s="231"/>
      <c r="J109" s="227"/>
      <c r="K109" s="227"/>
      <c r="L109" s="232"/>
      <c r="M109" s="233"/>
      <c r="N109" s="234"/>
      <c r="O109" s="234"/>
      <c r="P109" s="234"/>
      <c r="Q109" s="234"/>
      <c r="R109" s="234"/>
      <c r="S109" s="234"/>
      <c r="T109" s="235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6" t="s">
        <v>140</v>
      </c>
      <c r="AU109" s="236" t="s">
        <v>82</v>
      </c>
      <c r="AV109" s="13" t="s">
        <v>82</v>
      </c>
      <c r="AW109" s="13" t="s">
        <v>34</v>
      </c>
      <c r="AX109" s="13" t="s">
        <v>78</v>
      </c>
      <c r="AY109" s="236" t="s">
        <v>128</v>
      </c>
    </row>
    <row r="110" spans="1:65" s="2" customFormat="1" ht="33" customHeight="1">
      <c r="A110" s="40"/>
      <c r="B110" s="41"/>
      <c r="C110" s="206" t="s">
        <v>88</v>
      </c>
      <c r="D110" s="206" t="s">
        <v>130</v>
      </c>
      <c r="E110" s="207" t="s">
        <v>163</v>
      </c>
      <c r="F110" s="208" t="s">
        <v>164</v>
      </c>
      <c r="G110" s="209" t="s">
        <v>133</v>
      </c>
      <c r="H110" s="210">
        <v>739</v>
      </c>
      <c r="I110" s="211"/>
      <c r="J110" s="212">
        <f>ROUND(I110*H110,2)</f>
        <v>0</v>
      </c>
      <c r="K110" s="208" t="s">
        <v>134</v>
      </c>
      <c r="L110" s="46"/>
      <c r="M110" s="213" t="s">
        <v>21</v>
      </c>
      <c r="N110" s="214" t="s">
        <v>44</v>
      </c>
      <c r="O110" s="86"/>
      <c r="P110" s="215">
        <f>O110*H110</f>
        <v>0</v>
      </c>
      <c r="Q110" s="215">
        <v>5E-05</v>
      </c>
      <c r="R110" s="215">
        <f>Q110*H110</f>
        <v>0.036950000000000004</v>
      </c>
      <c r="S110" s="215">
        <v>0.115</v>
      </c>
      <c r="T110" s="216">
        <f>S110*H110</f>
        <v>84.985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7" t="s">
        <v>85</v>
      </c>
      <c r="AT110" s="217" t="s">
        <v>130</v>
      </c>
      <c r="AU110" s="217" t="s">
        <v>82</v>
      </c>
      <c r="AY110" s="19" t="s">
        <v>128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78</v>
      </c>
      <c r="BK110" s="218">
        <f>ROUND(I110*H110,2)</f>
        <v>0</v>
      </c>
      <c r="BL110" s="19" t="s">
        <v>85</v>
      </c>
      <c r="BM110" s="217" t="s">
        <v>165</v>
      </c>
    </row>
    <row r="111" spans="1:47" s="2" customFormat="1" ht="12">
      <c r="A111" s="40"/>
      <c r="B111" s="41"/>
      <c r="C111" s="42"/>
      <c r="D111" s="219" t="s">
        <v>136</v>
      </c>
      <c r="E111" s="42"/>
      <c r="F111" s="220" t="s">
        <v>166</v>
      </c>
      <c r="G111" s="42"/>
      <c r="H111" s="42"/>
      <c r="I111" s="221"/>
      <c r="J111" s="42"/>
      <c r="K111" s="42"/>
      <c r="L111" s="46"/>
      <c r="M111" s="222"/>
      <c r="N111" s="223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136</v>
      </c>
      <c r="AU111" s="19" t="s">
        <v>82</v>
      </c>
    </row>
    <row r="112" spans="1:47" s="2" customFormat="1" ht="12">
      <c r="A112" s="40"/>
      <c r="B112" s="41"/>
      <c r="C112" s="42"/>
      <c r="D112" s="224" t="s">
        <v>138</v>
      </c>
      <c r="E112" s="42"/>
      <c r="F112" s="225" t="s">
        <v>167</v>
      </c>
      <c r="G112" s="42"/>
      <c r="H112" s="42"/>
      <c r="I112" s="221"/>
      <c r="J112" s="42"/>
      <c r="K112" s="42"/>
      <c r="L112" s="46"/>
      <c r="M112" s="222"/>
      <c r="N112" s="223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138</v>
      </c>
      <c r="AU112" s="19" t="s">
        <v>82</v>
      </c>
    </row>
    <row r="113" spans="1:51" s="13" customFormat="1" ht="12">
      <c r="A113" s="13"/>
      <c r="B113" s="226"/>
      <c r="C113" s="227"/>
      <c r="D113" s="219" t="s">
        <v>140</v>
      </c>
      <c r="E113" s="228" t="s">
        <v>21</v>
      </c>
      <c r="F113" s="229" t="s">
        <v>168</v>
      </c>
      <c r="G113" s="227"/>
      <c r="H113" s="230">
        <v>739</v>
      </c>
      <c r="I113" s="231"/>
      <c r="J113" s="227"/>
      <c r="K113" s="227"/>
      <c r="L113" s="232"/>
      <c r="M113" s="233"/>
      <c r="N113" s="234"/>
      <c r="O113" s="234"/>
      <c r="P113" s="234"/>
      <c r="Q113" s="234"/>
      <c r="R113" s="234"/>
      <c r="S113" s="234"/>
      <c r="T113" s="235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6" t="s">
        <v>140</v>
      </c>
      <c r="AU113" s="236" t="s">
        <v>82</v>
      </c>
      <c r="AV113" s="13" t="s">
        <v>82</v>
      </c>
      <c r="AW113" s="13" t="s">
        <v>34</v>
      </c>
      <c r="AX113" s="13" t="s">
        <v>73</v>
      </c>
      <c r="AY113" s="236" t="s">
        <v>128</v>
      </c>
    </row>
    <row r="114" spans="1:51" s="14" customFormat="1" ht="12">
      <c r="A114" s="14"/>
      <c r="B114" s="237"/>
      <c r="C114" s="238"/>
      <c r="D114" s="219" t="s">
        <v>140</v>
      </c>
      <c r="E114" s="239" t="s">
        <v>21</v>
      </c>
      <c r="F114" s="240" t="s">
        <v>149</v>
      </c>
      <c r="G114" s="238"/>
      <c r="H114" s="241">
        <v>739</v>
      </c>
      <c r="I114" s="242"/>
      <c r="J114" s="238"/>
      <c r="K114" s="238"/>
      <c r="L114" s="243"/>
      <c r="M114" s="244"/>
      <c r="N114" s="245"/>
      <c r="O114" s="245"/>
      <c r="P114" s="245"/>
      <c r="Q114" s="245"/>
      <c r="R114" s="245"/>
      <c r="S114" s="245"/>
      <c r="T114" s="246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7" t="s">
        <v>140</v>
      </c>
      <c r="AU114" s="247" t="s">
        <v>82</v>
      </c>
      <c r="AV114" s="14" t="s">
        <v>85</v>
      </c>
      <c r="AW114" s="14" t="s">
        <v>34</v>
      </c>
      <c r="AX114" s="14" t="s">
        <v>78</v>
      </c>
      <c r="AY114" s="247" t="s">
        <v>128</v>
      </c>
    </row>
    <row r="115" spans="1:65" s="2" customFormat="1" ht="33" customHeight="1">
      <c r="A115" s="40"/>
      <c r="B115" s="41"/>
      <c r="C115" s="206" t="s">
        <v>169</v>
      </c>
      <c r="D115" s="206" t="s">
        <v>130</v>
      </c>
      <c r="E115" s="207" t="s">
        <v>170</v>
      </c>
      <c r="F115" s="208" t="s">
        <v>171</v>
      </c>
      <c r="G115" s="209" t="s">
        <v>133</v>
      </c>
      <c r="H115" s="210">
        <v>2576</v>
      </c>
      <c r="I115" s="211"/>
      <c r="J115" s="212">
        <f>ROUND(I115*H115,2)</f>
        <v>0</v>
      </c>
      <c r="K115" s="208" t="s">
        <v>134</v>
      </c>
      <c r="L115" s="46"/>
      <c r="M115" s="213" t="s">
        <v>21</v>
      </c>
      <c r="N115" s="214" t="s">
        <v>44</v>
      </c>
      <c r="O115" s="86"/>
      <c r="P115" s="215">
        <f>O115*H115</f>
        <v>0</v>
      </c>
      <c r="Q115" s="215">
        <v>6E-05</v>
      </c>
      <c r="R115" s="215">
        <f>Q115*H115</f>
        <v>0.15456</v>
      </c>
      <c r="S115" s="215">
        <v>0.115</v>
      </c>
      <c r="T115" s="216">
        <f>S115*H115</f>
        <v>296.24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85</v>
      </c>
      <c r="AT115" s="217" t="s">
        <v>130</v>
      </c>
      <c r="AU115" s="217" t="s">
        <v>82</v>
      </c>
      <c r="AY115" s="19" t="s">
        <v>128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78</v>
      </c>
      <c r="BK115" s="218">
        <f>ROUND(I115*H115,2)</f>
        <v>0</v>
      </c>
      <c r="BL115" s="19" t="s">
        <v>85</v>
      </c>
      <c r="BM115" s="217" t="s">
        <v>172</v>
      </c>
    </row>
    <row r="116" spans="1:47" s="2" customFormat="1" ht="12">
      <c r="A116" s="40"/>
      <c r="B116" s="41"/>
      <c r="C116" s="42"/>
      <c r="D116" s="219" t="s">
        <v>136</v>
      </c>
      <c r="E116" s="42"/>
      <c r="F116" s="220" t="s">
        <v>173</v>
      </c>
      <c r="G116" s="42"/>
      <c r="H116" s="42"/>
      <c r="I116" s="221"/>
      <c r="J116" s="42"/>
      <c r="K116" s="42"/>
      <c r="L116" s="46"/>
      <c r="M116" s="222"/>
      <c r="N116" s="223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136</v>
      </c>
      <c r="AU116" s="19" t="s">
        <v>82</v>
      </c>
    </row>
    <row r="117" spans="1:47" s="2" customFormat="1" ht="12">
      <c r="A117" s="40"/>
      <c r="B117" s="41"/>
      <c r="C117" s="42"/>
      <c r="D117" s="224" t="s">
        <v>138</v>
      </c>
      <c r="E117" s="42"/>
      <c r="F117" s="225" t="s">
        <v>174</v>
      </c>
      <c r="G117" s="42"/>
      <c r="H117" s="42"/>
      <c r="I117" s="221"/>
      <c r="J117" s="42"/>
      <c r="K117" s="42"/>
      <c r="L117" s="46"/>
      <c r="M117" s="222"/>
      <c r="N117" s="223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138</v>
      </c>
      <c r="AU117" s="19" t="s">
        <v>82</v>
      </c>
    </row>
    <row r="118" spans="1:51" s="13" customFormat="1" ht="12">
      <c r="A118" s="13"/>
      <c r="B118" s="226"/>
      <c r="C118" s="227"/>
      <c r="D118" s="219" t="s">
        <v>140</v>
      </c>
      <c r="E118" s="228" t="s">
        <v>21</v>
      </c>
      <c r="F118" s="229" t="s">
        <v>175</v>
      </c>
      <c r="G118" s="227"/>
      <c r="H118" s="230">
        <v>2576</v>
      </c>
      <c r="I118" s="231"/>
      <c r="J118" s="227"/>
      <c r="K118" s="227"/>
      <c r="L118" s="232"/>
      <c r="M118" s="233"/>
      <c r="N118" s="234"/>
      <c r="O118" s="234"/>
      <c r="P118" s="234"/>
      <c r="Q118" s="234"/>
      <c r="R118" s="234"/>
      <c r="S118" s="234"/>
      <c r="T118" s="235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6" t="s">
        <v>140</v>
      </c>
      <c r="AU118" s="236" t="s">
        <v>82</v>
      </c>
      <c r="AV118" s="13" t="s">
        <v>82</v>
      </c>
      <c r="AW118" s="13" t="s">
        <v>34</v>
      </c>
      <c r="AX118" s="13" t="s">
        <v>73</v>
      </c>
      <c r="AY118" s="236" t="s">
        <v>128</v>
      </c>
    </row>
    <row r="119" spans="1:51" s="14" customFormat="1" ht="12">
      <c r="A119" s="14"/>
      <c r="B119" s="237"/>
      <c r="C119" s="238"/>
      <c r="D119" s="219" t="s">
        <v>140</v>
      </c>
      <c r="E119" s="239" t="s">
        <v>21</v>
      </c>
      <c r="F119" s="240" t="s">
        <v>149</v>
      </c>
      <c r="G119" s="238"/>
      <c r="H119" s="241">
        <v>2576</v>
      </c>
      <c r="I119" s="242"/>
      <c r="J119" s="238"/>
      <c r="K119" s="238"/>
      <c r="L119" s="243"/>
      <c r="M119" s="244"/>
      <c r="N119" s="245"/>
      <c r="O119" s="245"/>
      <c r="P119" s="245"/>
      <c r="Q119" s="245"/>
      <c r="R119" s="245"/>
      <c r="S119" s="245"/>
      <c r="T119" s="246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7" t="s">
        <v>140</v>
      </c>
      <c r="AU119" s="247" t="s">
        <v>82</v>
      </c>
      <c r="AV119" s="14" t="s">
        <v>85</v>
      </c>
      <c r="AW119" s="14" t="s">
        <v>34</v>
      </c>
      <c r="AX119" s="14" t="s">
        <v>78</v>
      </c>
      <c r="AY119" s="247" t="s">
        <v>128</v>
      </c>
    </row>
    <row r="120" spans="1:65" s="2" customFormat="1" ht="33" customHeight="1">
      <c r="A120" s="40"/>
      <c r="B120" s="41"/>
      <c r="C120" s="206" t="s">
        <v>176</v>
      </c>
      <c r="D120" s="206" t="s">
        <v>130</v>
      </c>
      <c r="E120" s="207" t="s">
        <v>177</v>
      </c>
      <c r="F120" s="208" t="s">
        <v>178</v>
      </c>
      <c r="G120" s="209" t="s">
        <v>133</v>
      </c>
      <c r="H120" s="210">
        <v>1616</v>
      </c>
      <c r="I120" s="211"/>
      <c r="J120" s="212">
        <f>ROUND(I120*H120,2)</f>
        <v>0</v>
      </c>
      <c r="K120" s="208" t="s">
        <v>134</v>
      </c>
      <c r="L120" s="46"/>
      <c r="M120" s="213" t="s">
        <v>21</v>
      </c>
      <c r="N120" s="214" t="s">
        <v>44</v>
      </c>
      <c r="O120" s="86"/>
      <c r="P120" s="215">
        <f>O120*H120</f>
        <v>0</v>
      </c>
      <c r="Q120" s="215">
        <v>9E-05</v>
      </c>
      <c r="R120" s="215">
        <f>Q120*H120</f>
        <v>0.14544</v>
      </c>
      <c r="S120" s="215">
        <v>0.23</v>
      </c>
      <c r="T120" s="216">
        <f>S120*H120</f>
        <v>371.68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7" t="s">
        <v>85</v>
      </c>
      <c r="AT120" s="217" t="s">
        <v>130</v>
      </c>
      <c r="AU120" s="217" t="s">
        <v>82</v>
      </c>
      <c r="AY120" s="19" t="s">
        <v>128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9" t="s">
        <v>78</v>
      </c>
      <c r="BK120" s="218">
        <f>ROUND(I120*H120,2)</f>
        <v>0</v>
      </c>
      <c r="BL120" s="19" t="s">
        <v>85</v>
      </c>
      <c r="BM120" s="217" t="s">
        <v>179</v>
      </c>
    </row>
    <row r="121" spans="1:47" s="2" customFormat="1" ht="12">
      <c r="A121" s="40"/>
      <c r="B121" s="41"/>
      <c r="C121" s="42"/>
      <c r="D121" s="219" t="s">
        <v>136</v>
      </c>
      <c r="E121" s="42"/>
      <c r="F121" s="220" t="s">
        <v>180</v>
      </c>
      <c r="G121" s="42"/>
      <c r="H121" s="42"/>
      <c r="I121" s="221"/>
      <c r="J121" s="42"/>
      <c r="K121" s="42"/>
      <c r="L121" s="46"/>
      <c r="M121" s="222"/>
      <c r="N121" s="223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136</v>
      </c>
      <c r="AU121" s="19" t="s">
        <v>82</v>
      </c>
    </row>
    <row r="122" spans="1:47" s="2" customFormat="1" ht="12">
      <c r="A122" s="40"/>
      <c r="B122" s="41"/>
      <c r="C122" s="42"/>
      <c r="D122" s="224" t="s">
        <v>138</v>
      </c>
      <c r="E122" s="42"/>
      <c r="F122" s="225" t="s">
        <v>181</v>
      </c>
      <c r="G122" s="42"/>
      <c r="H122" s="42"/>
      <c r="I122" s="221"/>
      <c r="J122" s="42"/>
      <c r="K122" s="42"/>
      <c r="L122" s="46"/>
      <c r="M122" s="222"/>
      <c r="N122" s="223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138</v>
      </c>
      <c r="AU122" s="19" t="s">
        <v>82</v>
      </c>
    </row>
    <row r="123" spans="1:51" s="13" customFormat="1" ht="12">
      <c r="A123" s="13"/>
      <c r="B123" s="226"/>
      <c r="C123" s="227"/>
      <c r="D123" s="219" t="s">
        <v>140</v>
      </c>
      <c r="E123" s="228" t="s">
        <v>21</v>
      </c>
      <c r="F123" s="229" t="s">
        <v>182</v>
      </c>
      <c r="G123" s="227"/>
      <c r="H123" s="230">
        <v>1616</v>
      </c>
      <c r="I123" s="231"/>
      <c r="J123" s="227"/>
      <c r="K123" s="227"/>
      <c r="L123" s="232"/>
      <c r="M123" s="233"/>
      <c r="N123" s="234"/>
      <c r="O123" s="234"/>
      <c r="P123" s="234"/>
      <c r="Q123" s="234"/>
      <c r="R123" s="234"/>
      <c r="S123" s="234"/>
      <c r="T123" s="235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6" t="s">
        <v>140</v>
      </c>
      <c r="AU123" s="236" t="s">
        <v>82</v>
      </c>
      <c r="AV123" s="13" t="s">
        <v>82</v>
      </c>
      <c r="AW123" s="13" t="s">
        <v>34</v>
      </c>
      <c r="AX123" s="13" t="s">
        <v>78</v>
      </c>
      <c r="AY123" s="236" t="s">
        <v>128</v>
      </c>
    </row>
    <row r="124" spans="1:65" s="2" customFormat="1" ht="37.8" customHeight="1">
      <c r="A124" s="40"/>
      <c r="B124" s="41"/>
      <c r="C124" s="206" t="s">
        <v>183</v>
      </c>
      <c r="D124" s="206" t="s">
        <v>130</v>
      </c>
      <c r="E124" s="207" t="s">
        <v>184</v>
      </c>
      <c r="F124" s="208" t="s">
        <v>185</v>
      </c>
      <c r="G124" s="209" t="s">
        <v>186</v>
      </c>
      <c r="H124" s="210">
        <v>1368.46</v>
      </c>
      <c r="I124" s="211"/>
      <c r="J124" s="212">
        <f>ROUND(I124*H124,2)</f>
        <v>0</v>
      </c>
      <c r="K124" s="208" t="s">
        <v>134</v>
      </c>
      <c r="L124" s="46"/>
      <c r="M124" s="213" t="s">
        <v>21</v>
      </c>
      <c r="N124" s="214" t="s">
        <v>44</v>
      </c>
      <c r="O124" s="86"/>
      <c r="P124" s="215">
        <f>O124*H124</f>
        <v>0</v>
      </c>
      <c r="Q124" s="215">
        <v>0</v>
      </c>
      <c r="R124" s="215">
        <f>Q124*H124</f>
        <v>0</v>
      </c>
      <c r="S124" s="215">
        <v>0</v>
      </c>
      <c r="T124" s="21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7" t="s">
        <v>85</v>
      </c>
      <c r="AT124" s="217" t="s">
        <v>130</v>
      </c>
      <c r="AU124" s="217" t="s">
        <v>82</v>
      </c>
      <c r="AY124" s="19" t="s">
        <v>128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9" t="s">
        <v>78</v>
      </c>
      <c r="BK124" s="218">
        <f>ROUND(I124*H124,2)</f>
        <v>0</v>
      </c>
      <c r="BL124" s="19" t="s">
        <v>85</v>
      </c>
      <c r="BM124" s="217" t="s">
        <v>187</v>
      </c>
    </row>
    <row r="125" spans="1:47" s="2" customFormat="1" ht="12">
      <c r="A125" s="40"/>
      <c r="B125" s="41"/>
      <c r="C125" s="42"/>
      <c r="D125" s="219" t="s">
        <v>136</v>
      </c>
      <c r="E125" s="42"/>
      <c r="F125" s="220" t="s">
        <v>188</v>
      </c>
      <c r="G125" s="42"/>
      <c r="H125" s="42"/>
      <c r="I125" s="221"/>
      <c r="J125" s="42"/>
      <c r="K125" s="42"/>
      <c r="L125" s="46"/>
      <c r="M125" s="222"/>
      <c r="N125" s="223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136</v>
      </c>
      <c r="AU125" s="19" t="s">
        <v>82</v>
      </c>
    </row>
    <row r="126" spans="1:47" s="2" customFormat="1" ht="12">
      <c r="A126" s="40"/>
      <c r="B126" s="41"/>
      <c r="C126" s="42"/>
      <c r="D126" s="224" t="s">
        <v>138</v>
      </c>
      <c r="E126" s="42"/>
      <c r="F126" s="225" t="s">
        <v>189</v>
      </c>
      <c r="G126" s="42"/>
      <c r="H126" s="42"/>
      <c r="I126" s="221"/>
      <c r="J126" s="42"/>
      <c r="K126" s="42"/>
      <c r="L126" s="46"/>
      <c r="M126" s="222"/>
      <c r="N126" s="223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138</v>
      </c>
      <c r="AU126" s="19" t="s">
        <v>82</v>
      </c>
    </row>
    <row r="127" spans="1:51" s="13" customFormat="1" ht="12">
      <c r="A127" s="13"/>
      <c r="B127" s="226"/>
      <c r="C127" s="227"/>
      <c r="D127" s="219" t="s">
        <v>140</v>
      </c>
      <c r="E127" s="228" t="s">
        <v>21</v>
      </c>
      <c r="F127" s="229" t="s">
        <v>190</v>
      </c>
      <c r="G127" s="227"/>
      <c r="H127" s="230">
        <v>1368.46</v>
      </c>
      <c r="I127" s="231"/>
      <c r="J127" s="227"/>
      <c r="K127" s="227"/>
      <c r="L127" s="232"/>
      <c r="M127" s="233"/>
      <c r="N127" s="234"/>
      <c r="O127" s="234"/>
      <c r="P127" s="234"/>
      <c r="Q127" s="234"/>
      <c r="R127" s="234"/>
      <c r="S127" s="234"/>
      <c r="T127" s="23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6" t="s">
        <v>140</v>
      </c>
      <c r="AU127" s="236" t="s">
        <v>82</v>
      </c>
      <c r="AV127" s="13" t="s">
        <v>82</v>
      </c>
      <c r="AW127" s="13" t="s">
        <v>34</v>
      </c>
      <c r="AX127" s="13" t="s">
        <v>78</v>
      </c>
      <c r="AY127" s="236" t="s">
        <v>128</v>
      </c>
    </row>
    <row r="128" spans="1:65" s="2" customFormat="1" ht="37.8" customHeight="1">
      <c r="A128" s="40"/>
      <c r="B128" s="41"/>
      <c r="C128" s="206" t="s">
        <v>191</v>
      </c>
      <c r="D128" s="206" t="s">
        <v>130</v>
      </c>
      <c r="E128" s="207" t="s">
        <v>192</v>
      </c>
      <c r="F128" s="208" t="s">
        <v>193</v>
      </c>
      <c r="G128" s="209" t="s">
        <v>186</v>
      </c>
      <c r="H128" s="210">
        <v>971.76</v>
      </c>
      <c r="I128" s="211"/>
      <c r="J128" s="212">
        <f>ROUND(I128*H128,2)</f>
        <v>0</v>
      </c>
      <c r="K128" s="208" t="s">
        <v>134</v>
      </c>
      <c r="L128" s="46"/>
      <c r="M128" s="213" t="s">
        <v>21</v>
      </c>
      <c r="N128" s="214" t="s">
        <v>44</v>
      </c>
      <c r="O128" s="86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7" t="s">
        <v>85</v>
      </c>
      <c r="AT128" s="217" t="s">
        <v>130</v>
      </c>
      <c r="AU128" s="217" t="s">
        <v>82</v>
      </c>
      <c r="AY128" s="19" t="s">
        <v>128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9" t="s">
        <v>78</v>
      </c>
      <c r="BK128" s="218">
        <f>ROUND(I128*H128,2)</f>
        <v>0</v>
      </c>
      <c r="BL128" s="19" t="s">
        <v>85</v>
      </c>
      <c r="BM128" s="217" t="s">
        <v>194</v>
      </c>
    </row>
    <row r="129" spans="1:47" s="2" customFormat="1" ht="12">
      <c r="A129" s="40"/>
      <c r="B129" s="41"/>
      <c r="C129" s="42"/>
      <c r="D129" s="219" t="s">
        <v>136</v>
      </c>
      <c r="E129" s="42"/>
      <c r="F129" s="220" t="s">
        <v>195</v>
      </c>
      <c r="G129" s="42"/>
      <c r="H129" s="42"/>
      <c r="I129" s="221"/>
      <c r="J129" s="42"/>
      <c r="K129" s="42"/>
      <c r="L129" s="46"/>
      <c r="M129" s="222"/>
      <c r="N129" s="223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136</v>
      </c>
      <c r="AU129" s="19" t="s">
        <v>82</v>
      </c>
    </row>
    <row r="130" spans="1:47" s="2" customFormat="1" ht="12">
      <c r="A130" s="40"/>
      <c r="B130" s="41"/>
      <c r="C130" s="42"/>
      <c r="D130" s="224" t="s">
        <v>138</v>
      </c>
      <c r="E130" s="42"/>
      <c r="F130" s="225" t="s">
        <v>196</v>
      </c>
      <c r="G130" s="42"/>
      <c r="H130" s="42"/>
      <c r="I130" s="221"/>
      <c r="J130" s="42"/>
      <c r="K130" s="42"/>
      <c r="L130" s="46"/>
      <c r="M130" s="222"/>
      <c r="N130" s="223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138</v>
      </c>
      <c r="AU130" s="19" t="s">
        <v>82</v>
      </c>
    </row>
    <row r="131" spans="1:51" s="13" customFormat="1" ht="12">
      <c r="A131" s="13"/>
      <c r="B131" s="226"/>
      <c r="C131" s="227"/>
      <c r="D131" s="219" t="s">
        <v>140</v>
      </c>
      <c r="E131" s="228" t="s">
        <v>21</v>
      </c>
      <c r="F131" s="229" t="s">
        <v>197</v>
      </c>
      <c r="G131" s="227"/>
      <c r="H131" s="230">
        <v>971.76</v>
      </c>
      <c r="I131" s="231"/>
      <c r="J131" s="227"/>
      <c r="K131" s="227"/>
      <c r="L131" s="232"/>
      <c r="M131" s="233"/>
      <c r="N131" s="234"/>
      <c r="O131" s="234"/>
      <c r="P131" s="234"/>
      <c r="Q131" s="234"/>
      <c r="R131" s="234"/>
      <c r="S131" s="234"/>
      <c r="T131" s="23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6" t="s">
        <v>140</v>
      </c>
      <c r="AU131" s="236" t="s">
        <v>82</v>
      </c>
      <c r="AV131" s="13" t="s">
        <v>82</v>
      </c>
      <c r="AW131" s="13" t="s">
        <v>34</v>
      </c>
      <c r="AX131" s="13" t="s">
        <v>73</v>
      </c>
      <c r="AY131" s="236" t="s">
        <v>128</v>
      </c>
    </row>
    <row r="132" spans="1:51" s="14" customFormat="1" ht="12">
      <c r="A132" s="14"/>
      <c r="B132" s="237"/>
      <c r="C132" s="238"/>
      <c r="D132" s="219" t="s">
        <v>140</v>
      </c>
      <c r="E132" s="239" t="s">
        <v>21</v>
      </c>
      <c r="F132" s="240" t="s">
        <v>149</v>
      </c>
      <c r="G132" s="238"/>
      <c r="H132" s="241">
        <v>971.76</v>
      </c>
      <c r="I132" s="242"/>
      <c r="J132" s="238"/>
      <c r="K132" s="238"/>
      <c r="L132" s="243"/>
      <c r="M132" s="244"/>
      <c r="N132" s="245"/>
      <c r="O132" s="245"/>
      <c r="P132" s="245"/>
      <c r="Q132" s="245"/>
      <c r="R132" s="245"/>
      <c r="S132" s="245"/>
      <c r="T132" s="246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7" t="s">
        <v>140</v>
      </c>
      <c r="AU132" s="247" t="s">
        <v>82</v>
      </c>
      <c r="AV132" s="14" t="s">
        <v>85</v>
      </c>
      <c r="AW132" s="14" t="s">
        <v>34</v>
      </c>
      <c r="AX132" s="14" t="s">
        <v>78</v>
      </c>
      <c r="AY132" s="247" t="s">
        <v>128</v>
      </c>
    </row>
    <row r="133" spans="1:65" s="2" customFormat="1" ht="24.15" customHeight="1">
      <c r="A133" s="40"/>
      <c r="B133" s="41"/>
      <c r="C133" s="206" t="s">
        <v>198</v>
      </c>
      <c r="D133" s="206" t="s">
        <v>130</v>
      </c>
      <c r="E133" s="207" t="s">
        <v>199</v>
      </c>
      <c r="F133" s="208" t="s">
        <v>200</v>
      </c>
      <c r="G133" s="209" t="s">
        <v>201</v>
      </c>
      <c r="H133" s="210">
        <v>1</v>
      </c>
      <c r="I133" s="211"/>
      <c r="J133" s="212">
        <f>ROUND(I133*H133,2)</f>
        <v>0</v>
      </c>
      <c r="K133" s="208" t="s">
        <v>21</v>
      </c>
      <c r="L133" s="46"/>
      <c r="M133" s="213" t="s">
        <v>21</v>
      </c>
      <c r="N133" s="214" t="s">
        <v>44</v>
      </c>
      <c r="O133" s="86"/>
      <c r="P133" s="215">
        <f>O133*H133</f>
        <v>0</v>
      </c>
      <c r="Q133" s="215">
        <v>0</v>
      </c>
      <c r="R133" s="215">
        <f>Q133*H133</f>
        <v>0</v>
      </c>
      <c r="S133" s="215">
        <v>0</v>
      </c>
      <c r="T133" s="21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7" t="s">
        <v>85</v>
      </c>
      <c r="AT133" s="217" t="s">
        <v>130</v>
      </c>
      <c r="AU133" s="217" t="s">
        <v>82</v>
      </c>
      <c r="AY133" s="19" t="s">
        <v>128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9" t="s">
        <v>78</v>
      </c>
      <c r="BK133" s="218">
        <f>ROUND(I133*H133,2)</f>
        <v>0</v>
      </c>
      <c r="BL133" s="19" t="s">
        <v>85</v>
      </c>
      <c r="BM133" s="217" t="s">
        <v>202</v>
      </c>
    </row>
    <row r="134" spans="1:47" s="2" customFormat="1" ht="12">
      <c r="A134" s="40"/>
      <c r="B134" s="41"/>
      <c r="C134" s="42"/>
      <c r="D134" s="219" t="s">
        <v>136</v>
      </c>
      <c r="E134" s="42"/>
      <c r="F134" s="220" t="s">
        <v>203</v>
      </c>
      <c r="G134" s="42"/>
      <c r="H134" s="42"/>
      <c r="I134" s="221"/>
      <c r="J134" s="42"/>
      <c r="K134" s="42"/>
      <c r="L134" s="46"/>
      <c r="M134" s="222"/>
      <c r="N134" s="223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136</v>
      </c>
      <c r="AU134" s="19" t="s">
        <v>82</v>
      </c>
    </row>
    <row r="135" spans="1:51" s="13" customFormat="1" ht="12">
      <c r="A135" s="13"/>
      <c r="B135" s="226"/>
      <c r="C135" s="227"/>
      <c r="D135" s="219" t="s">
        <v>140</v>
      </c>
      <c r="E135" s="228" t="s">
        <v>21</v>
      </c>
      <c r="F135" s="229" t="s">
        <v>78</v>
      </c>
      <c r="G135" s="227"/>
      <c r="H135" s="230">
        <v>1</v>
      </c>
      <c r="I135" s="231"/>
      <c r="J135" s="227"/>
      <c r="K135" s="227"/>
      <c r="L135" s="232"/>
      <c r="M135" s="233"/>
      <c r="N135" s="234"/>
      <c r="O135" s="234"/>
      <c r="P135" s="234"/>
      <c r="Q135" s="234"/>
      <c r="R135" s="234"/>
      <c r="S135" s="234"/>
      <c r="T135" s="23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6" t="s">
        <v>140</v>
      </c>
      <c r="AU135" s="236" t="s">
        <v>82</v>
      </c>
      <c r="AV135" s="13" t="s">
        <v>82</v>
      </c>
      <c r="AW135" s="13" t="s">
        <v>34</v>
      </c>
      <c r="AX135" s="13" t="s">
        <v>78</v>
      </c>
      <c r="AY135" s="236" t="s">
        <v>128</v>
      </c>
    </row>
    <row r="136" spans="1:65" s="2" customFormat="1" ht="37.8" customHeight="1">
      <c r="A136" s="40"/>
      <c r="B136" s="41"/>
      <c r="C136" s="206" t="s">
        <v>204</v>
      </c>
      <c r="D136" s="206" t="s">
        <v>130</v>
      </c>
      <c r="E136" s="207" t="s">
        <v>205</v>
      </c>
      <c r="F136" s="208" t="s">
        <v>206</v>
      </c>
      <c r="G136" s="209" t="s">
        <v>186</v>
      </c>
      <c r="H136" s="210">
        <v>29.16</v>
      </c>
      <c r="I136" s="211"/>
      <c r="J136" s="212">
        <f>ROUND(I136*H136,2)</f>
        <v>0</v>
      </c>
      <c r="K136" s="208" t="s">
        <v>134</v>
      </c>
      <c r="L136" s="46"/>
      <c r="M136" s="213" t="s">
        <v>21</v>
      </c>
      <c r="N136" s="214" t="s">
        <v>44</v>
      </c>
      <c r="O136" s="86"/>
      <c r="P136" s="215">
        <f>O136*H136</f>
        <v>0</v>
      </c>
      <c r="Q136" s="215">
        <v>0</v>
      </c>
      <c r="R136" s="215">
        <f>Q136*H136</f>
        <v>0</v>
      </c>
      <c r="S136" s="215">
        <v>0</v>
      </c>
      <c r="T136" s="21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7" t="s">
        <v>85</v>
      </c>
      <c r="AT136" s="217" t="s">
        <v>130</v>
      </c>
      <c r="AU136" s="217" t="s">
        <v>82</v>
      </c>
      <c r="AY136" s="19" t="s">
        <v>128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9" t="s">
        <v>78</v>
      </c>
      <c r="BK136" s="218">
        <f>ROUND(I136*H136,2)</f>
        <v>0</v>
      </c>
      <c r="BL136" s="19" t="s">
        <v>85</v>
      </c>
      <c r="BM136" s="217" t="s">
        <v>207</v>
      </c>
    </row>
    <row r="137" spans="1:47" s="2" customFormat="1" ht="12">
      <c r="A137" s="40"/>
      <c r="B137" s="41"/>
      <c r="C137" s="42"/>
      <c r="D137" s="219" t="s">
        <v>136</v>
      </c>
      <c r="E137" s="42"/>
      <c r="F137" s="220" t="s">
        <v>208</v>
      </c>
      <c r="G137" s="42"/>
      <c r="H137" s="42"/>
      <c r="I137" s="221"/>
      <c r="J137" s="42"/>
      <c r="K137" s="42"/>
      <c r="L137" s="46"/>
      <c r="M137" s="222"/>
      <c r="N137" s="223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136</v>
      </c>
      <c r="AU137" s="19" t="s">
        <v>82</v>
      </c>
    </row>
    <row r="138" spans="1:47" s="2" customFormat="1" ht="12">
      <c r="A138" s="40"/>
      <c r="B138" s="41"/>
      <c r="C138" s="42"/>
      <c r="D138" s="224" t="s">
        <v>138</v>
      </c>
      <c r="E138" s="42"/>
      <c r="F138" s="225" t="s">
        <v>209</v>
      </c>
      <c r="G138" s="42"/>
      <c r="H138" s="42"/>
      <c r="I138" s="221"/>
      <c r="J138" s="42"/>
      <c r="K138" s="42"/>
      <c r="L138" s="46"/>
      <c r="M138" s="222"/>
      <c r="N138" s="223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138</v>
      </c>
      <c r="AU138" s="19" t="s">
        <v>82</v>
      </c>
    </row>
    <row r="139" spans="1:47" s="2" customFormat="1" ht="12">
      <c r="A139" s="40"/>
      <c r="B139" s="41"/>
      <c r="C139" s="42"/>
      <c r="D139" s="219" t="s">
        <v>210</v>
      </c>
      <c r="E139" s="42"/>
      <c r="F139" s="248" t="s">
        <v>211</v>
      </c>
      <c r="G139" s="42"/>
      <c r="H139" s="42"/>
      <c r="I139" s="221"/>
      <c r="J139" s="42"/>
      <c r="K139" s="42"/>
      <c r="L139" s="46"/>
      <c r="M139" s="222"/>
      <c r="N139" s="223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210</v>
      </c>
      <c r="AU139" s="19" t="s">
        <v>82</v>
      </c>
    </row>
    <row r="140" spans="1:51" s="13" customFormat="1" ht="12">
      <c r="A140" s="13"/>
      <c r="B140" s="226"/>
      <c r="C140" s="227"/>
      <c r="D140" s="219" t="s">
        <v>140</v>
      </c>
      <c r="E140" s="228" t="s">
        <v>21</v>
      </c>
      <c r="F140" s="229" t="s">
        <v>212</v>
      </c>
      <c r="G140" s="227"/>
      <c r="H140" s="230">
        <v>29.16</v>
      </c>
      <c r="I140" s="231"/>
      <c r="J140" s="227"/>
      <c r="K140" s="227"/>
      <c r="L140" s="232"/>
      <c r="M140" s="233"/>
      <c r="N140" s="234"/>
      <c r="O140" s="234"/>
      <c r="P140" s="234"/>
      <c r="Q140" s="234"/>
      <c r="R140" s="234"/>
      <c r="S140" s="234"/>
      <c r="T140" s="23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6" t="s">
        <v>140</v>
      </c>
      <c r="AU140" s="236" t="s">
        <v>82</v>
      </c>
      <c r="AV140" s="13" t="s">
        <v>82</v>
      </c>
      <c r="AW140" s="13" t="s">
        <v>34</v>
      </c>
      <c r="AX140" s="13" t="s">
        <v>73</v>
      </c>
      <c r="AY140" s="236" t="s">
        <v>128</v>
      </c>
    </row>
    <row r="141" spans="1:51" s="14" customFormat="1" ht="12">
      <c r="A141" s="14"/>
      <c r="B141" s="237"/>
      <c r="C141" s="238"/>
      <c r="D141" s="219" t="s">
        <v>140</v>
      </c>
      <c r="E141" s="239" t="s">
        <v>21</v>
      </c>
      <c r="F141" s="240" t="s">
        <v>149</v>
      </c>
      <c r="G141" s="238"/>
      <c r="H141" s="241">
        <v>29.16</v>
      </c>
      <c r="I141" s="242"/>
      <c r="J141" s="238"/>
      <c r="K141" s="238"/>
      <c r="L141" s="243"/>
      <c r="M141" s="244"/>
      <c r="N141" s="245"/>
      <c r="O141" s="245"/>
      <c r="P141" s="245"/>
      <c r="Q141" s="245"/>
      <c r="R141" s="245"/>
      <c r="S141" s="245"/>
      <c r="T141" s="246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7" t="s">
        <v>140</v>
      </c>
      <c r="AU141" s="247" t="s">
        <v>82</v>
      </c>
      <c r="AV141" s="14" t="s">
        <v>85</v>
      </c>
      <c r="AW141" s="14" t="s">
        <v>34</v>
      </c>
      <c r="AX141" s="14" t="s">
        <v>78</v>
      </c>
      <c r="AY141" s="247" t="s">
        <v>128</v>
      </c>
    </row>
    <row r="142" spans="1:65" s="2" customFormat="1" ht="33" customHeight="1">
      <c r="A142" s="40"/>
      <c r="B142" s="41"/>
      <c r="C142" s="206" t="s">
        <v>213</v>
      </c>
      <c r="D142" s="206" t="s">
        <v>130</v>
      </c>
      <c r="E142" s="207" t="s">
        <v>214</v>
      </c>
      <c r="F142" s="208" t="s">
        <v>215</v>
      </c>
      <c r="G142" s="209" t="s">
        <v>186</v>
      </c>
      <c r="H142" s="210">
        <v>10.56</v>
      </c>
      <c r="I142" s="211"/>
      <c r="J142" s="212">
        <f>ROUND(I142*H142,2)</f>
        <v>0</v>
      </c>
      <c r="K142" s="208" t="s">
        <v>134</v>
      </c>
      <c r="L142" s="46"/>
      <c r="M142" s="213" t="s">
        <v>21</v>
      </c>
      <c r="N142" s="214" t="s">
        <v>44</v>
      </c>
      <c r="O142" s="86"/>
      <c r="P142" s="215">
        <f>O142*H142</f>
        <v>0</v>
      </c>
      <c r="Q142" s="215">
        <v>0</v>
      </c>
      <c r="R142" s="215">
        <f>Q142*H142</f>
        <v>0</v>
      </c>
      <c r="S142" s="215">
        <v>0</v>
      </c>
      <c r="T142" s="21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7" t="s">
        <v>85</v>
      </c>
      <c r="AT142" s="217" t="s">
        <v>130</v>
      </c>
      <c r="AU142" s="217" t="s">
        <v>82</v>
      </c>
      <c r="AY142" s="19" t="s">
        <v>128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9" t="s">
        <v>78</v>
      </c>
      <c r="BK142" s="218">
        <f>ROUND(I142*H142,2)</f>
        <v>0</v>
      </c>
      <c r="BL142" s="19" t="s">
        <v>85</v>
      </c>
      <c r="BM142" s="217" t="s">
        <v>216</v>
      </c>
    </row>
    <row r="143" spans="1:47" s="2" customFormat="1" ht="12">
      <c r="A143" s="40"/>
      <c r="B143" s="41"/>
      <c r="C143" s="42"/>
      <c r="D143" s="219" t="s">
        <v>136</v>
      </c>
      <c r="E143" s="42"/>
      <c r="F143" s="220" t="s">
        <v>217</v>
      </c>
      <c r="G143" s="42"/>
      <c r="H143" s="42"/>
      <c r="I143" s="221"/>
      <c r="J143" s="42"/>
      <c r="K143" s="42"/>
      <c r="L143" s="46"/>
      <c r="M143" s="222"/>
      <c r="N143" s="223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136</v>
      </c>
      <c r="AU143" s="19" t="s">
        <v>82</v>
      </c>
    </row>
    <row r="144" spans="1:47" s="2" customFormat="1" ht="12">
      <c r="A144" s="40"/>
      <c r="B144" s="41"/>
      <c r="C144" s="42"/>
      <c r="D144" s="224" t="s">
        <v>138</v>
      </c>
      <c r="E144" s="42"/>
      <c r="F144" s="225" t="s">
        <v>218</v>
      </c>
      <c r="G144" s="42"/>
      <c r="H144" s="42"/>
      <c r="I144" s="221"/>
      <c r="J144" s="42"/>
      <c r="K144" s="42"/>
      <c r="L144" s="46"/>
      <c r="M144" s="222"/>
      <c r="N144" s="223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138</v>
      </c>
      <c r="AU144" s="19" t="s">
        <v>82</v>
      </c>
    </row>
    <row r="145" spans="1:51" s="13" customFormat="1" ht="12">
      <c r="A145" s="13"/>
      <c r="B145" s="226"/>
      <c r="C145" s="227"/>
      <c r="D145" s="219" t="s">
        <v>140</v>
      </c>
      <c r="E145" s="228" t="s">
        <v>21</v>
      </c>
      <c r="F145" s="229" t="s">
        <v>219</v>
      </c>
      <c r="G145" s="227"/>
      <c r="H145" s="230">
        <v>10.56</v>
      </c>
      <c r="I145" s="231"/>
      <c r="J145" s="227"/>
      <c r="K145" s="227"/>
      <c r="L145" s="232"/>
      <c r="M145" s="233"/>
      <c r="N145" s="234"/>
      <c r="O145" s="234"/>
      <c r="P145" s="234"/>
      <c r="Q145" s="234"/>
      <c r="R145" s="234"/>
      <c r="S145" s="234"/>
      <c r="T145" s="23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6" t="s">
        <v>140</v>
      </c>
      <c r="AU145" s="236" t="s">
        <v>82</v>
      </c>
      <c r="AV145" s="13" t="s">
        <v>82</v>
      </c>
      <c r="AW145" s="13" t="s">
        <v>34</v>
      </c>
      <c r="AX145" s="13" t="s">
        <v>78</v>
      </c>
      <c r="AY145" s="236" t="s">
        <v>128</v>
      </c>
    </row>
    <row r="146" spans="1:65" s="2" customFormat="1" ht="37.8" customHeight="1">
      <c r="A146" s="40"/>
      <c r="B146" s="41"/>
      <c r="C146" s="206" t="s">
        <v>220</v>
      </c>
      <c r="D146" s="206" t="s">
        <v>130</v>
      </c>
      <c r="E146" s="207" t="s">
        <v>221</v>
      </c>
      <c r="F146" s="208" t="s">
        <v>222</v>
      </c>
      <c r="G146" s="209" t="s">
        <v>186</v>
      </c>
      <c r="H146" s="210">
        <v>6</v>
      </c>
      <c r="I146" s="211"/>
      <c r="J146" s="212">
        <f>ROUND(I146*H146,2)</f>
        <v>0</v>
      </c>
      <c r="K146" s="208" t="s">
        <v>134</v>
      </c>
      <c r="L146" s="46"/>
      <c r="M146" s="213" t="s">
        <v>21</v>
      </c>
      <c r="N146" s="214" t="s">
        <v>44</v>
      </c>
      <c r="O146" s="86"/>
      <c r="P146" s="215">
        <f>O146*H146</f>
        <v>0</v>
      </c>
      <c r="Q146" s="215">
        <v>0</v>
      </c>
      <c r="R146" s="215">
        <f>Q146*H146</f>
        <v>0</v>
      </c>
      <c r="S146" s="215">
        <v>0</v>
      </c>
      <c r="T146" s="21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7" t="s">
        <v>85</v>
      </c>
      <c r="AT146" s="217" t="s">
        <v>130</v>
      </c>
      <c r="AU146" s="217" t="s">
        <v>82</v>
      </c>
      <c r="AY146" s="19" t="s">
        <v>128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9" t="s">
        <v>78</v>
      </c>
      <c r="BK146" s="218">
        <f>ROUND(I146*H146,2)</f>
        <v>0</v>
      </c>
      <c r="BL146" s="19" t="s">
        <v>85</v>
      </c>
      <c r="BM146" s="217" t="s">
        <v>223</v>
      </c>
    </row>
    <row r="147" spans="1:47" s="2" customFormat="1" ht="12">
      <c r="A147" s="40"/>
      <c r="B147" s="41"/>
      <c r="C147" s="42"/>
      <c r="D147" s="219" t="s">
        <v>136</v>
      </c>
      <c r="E147" s="42"/>
      <c r="F147" s="220" t="s">
        <v>224</v>
      </c>
      <c r="G147" s="42"/>
      <c r="H147" s="42"/>
      <c r="I147" s="221"/>
      <c r="J147" s="42"/>
      <c r="K147" s="42"/>
      <c r="L147" s="46"/>
      <c r="M147" s="222"/>
      <c r="N147" s="223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136</v>
      </c>
      <c r="AU147" s="19" t="s">
        <v>82</v>
      </c>
    </row>
    <row r="148" spans="1:47" s="2" customFormat="1" ht="12">
      <c r="A148" s="40"/>
      <c r="B148" s="41"/>
      <c r="C148" s="42"/>
      <c r="D148" s="224" t="s">
        <v>138</v>
      </c>
      <c r="E148" s="42"/>
      <c r="F148" s="225" t="s">
        <v>225</v>
      </c>
      <c r="G148" s="42"/>
      <c r="H148" s="42"/>
      <c r="I148" s="221"/>
      <c r="J148" s="42"/>
      <c r="K148" s="42"/>
      <c r="L148" s="46"/>
      <c r="M148" s="222"/>
      <c r="N148" s="223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138</v>
      </c>
      <c r="AU148" s="19" t="s">
        <v>82</v>
      </c>
    </row>
    <row r="149" spans="1:51" s="13" customFormat="1" ht="12">
      <c r="A149" s="13"/>
      <c r="B149" s="226"/>
      <c r="C149" s="227"/>
      <c r="D149" s="219" t="s">
        <v>140</v>
      </c>
      <c r="E149" s="228" t="s">
        <v>21</v>
      </c>
      <c r="F149" s="229" t="s">
        <v>226</v>
      </c>
      <c r="G149" s="227"/>
      <c r="H149" s="230">
        <v>6</v>
      </c>
      <c r="I149" s="231"/>
      <c r="J149" s="227"/>
      <c r="K149" s="227"/>
      <c r="L149" s="232"/>
      <c r="M149" s="233"/>
      <c r="N149" s="234"/>
      <c r="O149" s="234"/>
      <c r="P149" s="234"/>
      <c r="Q149" s="234"/>
      <c r="R149" s="234"/>
      <c r="S149" s="234"/>
      <c r="T149" s="23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6" t="s">
        <v>140</v>
      </c>
      <c r="AU149" s="236" t="s">
        <v>82</v>
      </c>
      <c r="AV149" s="13" t="s">
        <v>82</v>
      </c>
      <c r="AW149" s="13" t="s">
        <v>34</v>
      </c>
      <c r="AX149" s="13" t="s">
        <v>73</v>
      </c>
      <c r="AY149" s="236" t="s">
        <v>128</v>
      </c>
    </row>
    <row r="150" spans="1:51" s="14" customFormat="1" ht="12">
      <c r="A150" s="14"/>
      <c r="B150" s="237"/>
      <c r="C150" s="238"/>
      <c r="D150" s="219" t="s">
        <v>140</v>
      </c>
      <c r="E150" s="239" t="s">
        <v>21</v>
      </c>
      <c r="F150" s="240" t="s">
        <v>149</v>
      </c>
      <c r="G150" s="238"/>
      <c r="H150" s="241">
        <v>6</v>
      </c>
      <c r="I150" s="242"/>
      <c r="J150" s="238"/>
      <c r="K150" s="238"/>
      <c r="L150" s="243"/>
      <c r="M150" s="244"/>
      <c r="N150" s="245"/>
      <c r="O150" s="245"/>
      <c r="P150" s="245"/>
      <c r="Q150" s="245"/>
      <c r="R150" s="245"/>
      <c r="S150" s="245"/>
      <c r="T150" s="246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7" t="s">
        <v>140</v>
      </c>
      <c r="AU150" s="247" t="s">
        <v>82</v>
      </c>
      <c r="AV150" s="14" t="s">
        <v>85</v>
      </c>
      <c r="AW150" s="14" t="s">
        <v>34</v>
      </c>
      <c r="AX150" s="14" t="s">
        <v>78</v>
      </c>
      <c r="AY150" s="247" t="s">
        <v>128</v>
      </c>
    </row>
    <row r="151" spans="1:65" s="2" customFormat="1" ht="37.8" customHeight="1">
      <c r="A151" s="40"/>
      <c r="B151" s="41"/>
      <c r="C151" s="206" t="s">
        <v>227</v>
      </c>
      <c r="D151" s="206" t="s">
        <v>130</v>
      </c>
      <c r="E151" s="207" t="s">
        <v>228</v>
      </c>
      <c r="F151" s="208" t="s">
        <v>229</v>
      </c>
      <c r="G151" s="209" t="s">
        <v>186</v>
      </c>
      <c r="H151" s="210">
        <v>1374.48</v>
      </c>
      <c r="I151" s="211"/>
      <c r="J151" s="212">
        <f>ROUND(I151*H151,2)</f>
        <v>0</v>
      </c>
      <c r="K151" s="208" t="s">
        <v>134</v>
      </c>
      <c r="L151" s="46"/>
      <c r="M151" s="213" t="s">
        <v>21</v>
      </c>
      <c r="N151" s="214" t="s">
        <v>44</v>
      </c>
      <c r="O151" s="86"/>
      <c r="P151" s="215">
        <f>O151*H151</f>
        <v>0</v>
      </c>
      <c r="Q151" s="215">
        <v>0</v>
      </c>
      <c r="R151" s="215">
        <f>Q151*H151</f>
        <v>0</v>
      </c>
      <c r="S151" s="215">
        <v>0</v>
      </c>
      <c r="T151" s="216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17" t="s">
        <v>85</v>
      </c>
      <c r="AT151" s="217" t="s">
        <v>130</v>
      </c>
      <c r="AU151" s="217" t="s">
        <v>82</v>
      </c>
      <c r="AY151" s="19" t="s">
        <v>128</v>
      </c>
      <c r="BE151" s="218">
        <f>IF(N151="základní",J151,0)</f>
        <v>0</v>
      </c>
      <c r="BF151" s="218">
        <f>IF(N151="snížená",J151,0)</f>
        <v>0</v>
      </c>
      <c r="BG151" s="218">
        <f>IF(N151="zákl. přenesená",J151,0)</f>
        <v>0</v>
      </c>
      <c r="BH151" s="218">
        <f>IF(N151="sníž. přenesená",J151,0)</f>
        <v>0</v>
      </c>
      <c r="BI151" s="218">
        <f>IF(N151="nulová",J151,0)</f>
        <v>0</v>
      </c>
      <c r="BJ151" s="19" t="s">
        <v>78</v>
      </c>
      <c r="BK151" s="218">
        <f>ROUND(I151*H151,2)</f>
        <v>0</v>
      </c>
      <c r="BL151" s="19" t="s">
        <v>85</v>
      </c>
      <c r="BM151" s="217" t="s">
        <v>230</v>
      </c>
    </row>
    <row r="152" spans="1:47" s="2" customFormat="1" ht="12">
      <c r="A152" s="40"/>
      <c r="B152" s="41"/>
      <c r="C152" s="42"/>
      <c r="D152" s="219" t="s">
        <v>136</v>
      </c>
      <c r="E152" s="42"/>
      <c r="F152" s="220" t="s">
        <v>231</v>
      </c>
      <c r="G152" s="42"/>
      <c r="H152" s="42"/>
      <c r="I152" s="221"/>
      <c r="J152" s="42"/>
      <c r="K152" s="42"/>
      <c r="L152" s="46"/>
      <c r="M152" s="222"/>
      <c r="N152" s="223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136</v>
      </c>
      <c r="AU152" s="19" t="s">
        <v>82</v>
      </c>
    </row>
    <row r="153" spans="1:47" s="2" customFormat="1" ht="12">
      <c r="A153" s="40"/>
      <c r="B153" s="41"/>
      <c r="C153" s="42"/>
      <c r="D153" s="224" t="s">
        <v>138</v>
      </c>
      <c r="E153" s="42"/>
      <c r="F153" s="225" t="s">
        <v>232</v>
      </c>
      <c r="G153" s="42"/>
      <c r="H153" s="42"/>
      <c r="I153" s="221"/>
      <c r="J153" s="42"/>
      <c r="K153" s="42"/>
      <c r="L153" s="46"/>
      <c r="M153" s="222"/>
      <c r="N153" s="223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138</v>
      </c>
      <c r="AU153" s="19" t="s">
        <v>82</v>
      </c>
    </row>
    <row r="154" spans="1:51" s="13" customFormat="1" ht="12">
      <c r="A154" s="13"/>
      <c r="B154" s="226"/>
      <c r="C154" s="227"/>
      <c r="D154" s="219" t="s">
        <v>140</v>
      </c>
      <c r="E154" s="228" t="s">
        <v>21</v>
      </c>
      <c r="F154" s="229" t="s">
        <v>190</v>
      </c>
      <c r="G154" s="227"/>
      <c r="H154" s="230">
        <v>1368.46</v>
      </c>
      <c r="I154" s="231"/>
      <c r="J154" s="227"/>
      <c r="K154" s="227"/>
      <c r="L154" s="232"/>
      <c r="M154" s="233"/>
      <c r="N154" s="234"/>
      <c r="O154" s="234"/>
      <c r="P154" s="234"/>
      <c r="Q154" s="234"/>
      <c r="R154" s="234"/>
      <c r="S154" s="234"/>
      <c r="T154" s="23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6" t="s">
        <v>140</v>
      </c>
      <c r="AU154" s="236" t="s">
        <v>82</v>
      </c>
      <c r="AV154" s="13" t="s">
        <v>82</v>
      </c>
      <c r="AW154" s="13" t="s">
        <v>34</v>
      </c>
      <c r="AX154" s="13" t="s">
        <v>73</v>
      </c>
      <c r="AY154" s="236" t="s">
        <v>128</v>
      </c>
    </row>
    <row r="155" spans="1:51" s="13" customFormat="1" ht="12">
      <c r="A155" s="13"/>
      <c r="B155" s="226"/>
      <c r="C155" s="227"/>
      <c r="D155" s="219" t="s">
        <v>140</v>
      </c>
      <c r="E155" s="228" t="s">
        <v>21</v>
      </c>
      <c r="F155" s="229" t="s">
        <v>233</v>
      </c>
      <c r="G155" s="227"/>
      <c r="H155" s="230">
        <v>-3</v>
      </c>
      <c r="I155" s="231"/>
      <c r="J155" s="227"/>
      <c r="K155" s="227"/>
      <c r="L155" s="232"/>
      <c r="M155" s="233"/>
      <c r="N155" s="234"/>
      <c r="O155" s="234"/>
      <c r="P155" s="234"/>
      <c r="Q155" s="234"/>
      <c r="R155" s="234"/>
      <c r="S155" s="234"/>
      <c r="T155" s="23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6" t="s">
        <v>140</v>
      </c>
      <c r="AU155" s="236" t="s">
        <v>82</v>
      </c>
      <c r="AV155" s="13" t="s">
        <v>82</v>
      </c>
      <c r="AW155" s="13" t="s">
        <v>34</v>
      </c>
      <c r="AX155" s="13" t="s">
        <v>73</v>
      </c>
      <c r="AY155" s="236" t="s">
        <v>128</v>
      </c>
    </row>
    <row r="156" spans="1:51" s="15" customFormat="1" ht="12">
      <c r="A156" s="15"/>
      <c r="B156" s="249"/>
      <c r="C156" s="250"/>
      <c r="D156" s="219" t="s">
        <v>140</v>
      </c>
      <c r="E156" s="251" t="s">
        <v>21</v>
      </c>
      <c r="F156" s="252" t="s">
        <v>234</v>
      </c>
      <c r="G156" s="250"/>
      <c r="H156" s="253">
        <v>1365.46</v>
      </c>
      <c r="I156" s="254"/>
      <c r="J156" s="250"/>
      <c r="K156" s="250"/>
      <c r="L156" s="255"/>
      <c r="M156" s="256"/>
      <c r="N156" s="257"/>
      <c r="O156" s="257"/>
      <c r="P156" s="257"/>
      <c r="Q156" s="257"/>
      <c r="R156" s="257"/>
      <c r="S156" s="257"/>
      <c r="T156" s="258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59" t="s">
        <v>140</v>
      </c>
      <c r="AU156" s="259" t="s">
        <v>82</v>
      </c>
      <c r="AV156" s="15" t="s">
        <v>150</v>
      </c>
      <c r="AW156" s="15" t="s">
        <v>34</v>
      </c>
      <c r="AX156" s="15" t="s">
        <v>73</v>
      </c>
      <c r="AY156" s="259" t="s">
        <v>128</v>
      </c>
    </row>
    <row r="157" spans="1:51" s="13" customFormat="1" ht="12">
      <c r="A157" s="13"/>
      <c r="B157" s="226"/>
      <c r="C157" s="227"/>
      <c r="D157" s="219" t="s">
        <v>140</v>
      </c>
      <c r="E157" s="228" t="s">
        <v>21</v>
      </c>
      <c r="F157" s="229" t="s">
        <v>235</v>
      </c>
      <c r="G157" s="227"/>
      <c r="H157" s="230">
        <v>0.739</v>
      </c>
      <c r="I157" s="231"/>
      <c r="J157" s="227"/>
      <c r="K157" s="227"/>
      <c r="L157" s="232"/>
      <c r="M157" s="233"/>
      <c r="N157" s="234"/>
      <c r="O157" s="234"/>
      <c r="P157" s="234"/>
      <c r="Q157" s="234"/>
      <c r="R157" s="234"/>
      <c r="S157" s="234"/>
      <c r="T157" s="23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6" t="s">
        <v>140</v>
      </c>
      <c r="AU157" s="236" t="s">
        <v>82</v>
      </c>
      <c r="AV157" s="13" t="s">
        <v>82</v>
      </c>
      <c r="AW157" s="13" t="s">
        <v>34</v>
      </c>
      <c r="AX157" s="13" t="s">
        <v>73</v>
      </c>
      <c r="AY157" s="236" t="s">
        <v>128</v>
      </c>
    </row>
    <row r="158" spans="1:51" s="13" customFormat="1" ht="12">
      <c r="A158" s="13"/>
      <c r="B158" s="226"/>
      <c r="C158" s="227"/>
      <c r="D158" s="219" t="s">
        <v>140</v>
      </c>
      <c r="E158" s="228" t="s">
        <v>21</v>
      </c>
      <c r="F158" s="229" t="s">
        <v>236</v>
      </c>
      <c r="G158" s="227"/>
      <c r="H158" s="230">
        <v>8.28</v>
      </c>
      <c r="I158" s="231"/>
      <c r="J158" s="227"/>
      <c r="K158" s="227"/>
      <c r="L158" s="232"/>
      <c r="M158" s="233"/>
      <c r="N158" s="234"/>
      <c r="O158" s="234"/>
      <c r="P158" s="234"/>
      <c r="Q158" s="234"/>
      <c r="R158" s="234"/>
      <c r="S158" s="234"/>
      <c r="T158" s="23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6" t="s">
        <v>140</v>
      </c>
      <c r="AU158" s="236" t="s">
        <v>82</v>
      </c>
      <c r="AV158" s="13" t="s">
        <v>82</v>
      </c>
      <c r="AW158" s="13" t="s">
        <v>34</v>
      </c>
      <c r="AX158" s="13" t="s">
        <v>73</v>
      </c>
      <c r="AY158" s="236" t="s">
        <v>128</v>
      </c>
    </row>
    <row r="159" spans="1:51" s="15" customFormat="1" ht="12">
      <c r="A159" s="15"/>
      <c r="B159" s="249"/>
      <c r="C159" s="250"/>
      <c r="D159" s="219" t="s">
        <v>140</v>
      </c>
      <c r="E159" s="251" t="s">
        <v>21</v>
      </c>
      <c r="F159" s="252" t="s">
        <v>234</v>
      </c>
      <c r="G159" s="250"/>
      <c r="H159" s="253">
        <v>9.019</v>
      </c>
      <c r="I159" s="254"/>
      <c r="J159" s="250"/>
      <c r="K159" s="250"/>
      <c r="L159" s="255"/>
      <c r="M159" s="256"/>
      <c r="N159" s="257"/>
      <c r="O159" s="257"/>
      <c r="P159" s="257"/>
      <c r="Q159" s="257"/>
      <c r="R159" s="257"/>
      <c r="S159" s="257"/>
      <c r="T159" s="258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59" t="s">
        <v>140</v>
      </c>
      <c r="AU159" s="259" t="s">
        <v>82</v>
      </c>
      <c r="AV159" s="15" t="s">
        <v>150</v>
      </c>
      <c r="AW159" s="15" t="s">
        <v>34</v>
      </c>
      <c r="AX159" s="15" t="s">
        <v>73</v>
      </c>
      <c r="AY159" s="259" t="s">
        <v>128</v>
      </c>
    </row>
    <row r="160" spans="1:51" s="14" customFormat="1" ht="12">
      <c r="A160" s="14"/>
      <c r="B160" s="237"/>
      <c r="C160" s="238"/>
      <c r="D160" s="219" t="s">
        <v>140</v>
      </c>
      <c r="E160" s="239" t="s">
        <v>21</v>
      </c>
      <c r="F160" s="240" t="s">
        <v>149</v>
      </c>
      <c r="G160" s="238"/>
      <c r="H160" s="241">
        <v>1374.479</v>
      </c>
      <c r="I160" s="242"/>
      <c r="J160" s="238"/>
      <c r="K160" s="238"/>
      <c r="L160" s="243"/>
      <c r="M160" s="244"/>
      <c r="N160" s="245"/>
      <c r="O160" s="245"/>
      <c r="P160" s="245"/>
      <c r="Q160" s="245"/>
      <c r="R160" s="245"/>
      <c r="S160" s="245"/>
      <c r="T160" s="246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7" t="s">
        <v>140</v>
      </c>
      <c r="AU160" s="247" t="s">
        <v>82</v>
      </c>
      <c r="AV160" s="14" t="s">
        <v>85</v>
      </c>
      <c r="AW160" s="14" t="s">
        <v>34</v>
      </c>
      <c r="AX160" s="14" t="s">
        <v>73</v>
      </c>
      <c r="AY160" s="247" t="s">
        <v>128</v>
      </c>
    </row>
    <row r="161" spans="1:51" s="13" customFormat="1" ht="12">
      <c r="A161" s="13"/>
      <c r="B161" s="226"/>
      <c r="C161" s="227"/>
      <c r="D161" s="219" t="s">
        <v>140</v>
      </c>
      <c r="E161" s="228" t="s">
        <v>21</v>
      </c>
      <c r="F161" s="229" t="s">
        <v>237</v>
      </c>
      <c r="G161" s="227"/>
      <c r="H161" s="230">
        <v>1374.48</v>
      </c>
      <c r="I161" s="231"/>
      <c r="J161" s="227"/>
      <c r="K161" s="227"/>
      <c r="L161" s="232"/>
      <c r="M161" s="233"/>
      <c r="N161" s="234"/>
      <c r="O161" s="234"/>
      <c r="P161" s="234"/>
      <c r="Q161" s="234"/>
      <c r="R161" s="234"/>
      <c r="S161" s="234"/>
      <c r="T161" s="23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6" t="s">
        <v>140</v>
      </c>
      <c r="AU161" s="236" t="s">
        <v>82</v>
      </c>
      <c r="AV161" s="13" t="s">
        <v>82</v>
      </c>
      <c r="AW161" s="13" t="s">
        <v>34</v>
      </c>
      <c r="AX161" s="13" t="s">
        <v>78</v>
      </c>
      <c r="AY161" s="236" t="s">
        <v>128</v>
      </c>
    </row>
    <row r="162" spans="1:65" s="2" customFormat="1" ht="37.8" customHeight="1">
      <c r="A162" s="40"/>
      <c r="B162" s="41"/>
      <c r="C162" s="206" t="s">
        <v>8</v>
      </c>
      <c r="D162" s="206" t="s">
        <v>130</v>
      </c>
      <c r="E162" s="207" t="s">
        <v>238</v>
      </c>
      <c r="F162" s="208" t="s">
        <v>239</v>
      </c>
      <c r="G162" s="209" t="s">
        <v>186</v>
      </c>
      <c r="H162" s="210">
        <v>6872.4</v>
      </c>
      <c r="I162" s="211"/>
      <c r="J162" s="212">
        <f>ROUND(I162*H162,2)</f>
        <v>0</v>
      </c>
      <c r="K162" s="208" t="s">
        <v>134</v>
      </c>
      <c r="L162" s="46"/>
      <c r="M162" s="213" t="s">
        <v>21</v>
      </c>
      <c r="N162" s="214" t="s">
        <v>44</v>
      </c>
      <c r="O162" s="86"/>
      <c r="P162" s="215">
        <f>O162*H162</f>
        <v>0</v>
      </c>
      <c r="Q162" s="215">
        <v>0</v>
      </c>
      <c r="R162" s="215">
        <f>Q162*H162</f>
        <v>0</v>
      </c>
      <c r="S162" s="215">
        <v>0</v>
      </c>
      <c r="T162" s="216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7" t="s">
        <v>85</v>
      </c>
      <c r="AT162" s="217" t="s">
        <v>130</v>
      </c>
      <c r="AU162" s="217" t="s">
        <v>82</v>
      </c>
      <c r="AY162" s="19" t="s">
        <v>128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9" t="s">
        <v>78</v>
      </c>
      <c r="BK162" s="218">
        <f>ROUND(I162*H162,2)</f>
        <v>0</v>
      </c>
      <c r="BL162" s="19" t="s">
        <v>85</v>
      </c>
      <c r="BM162" s="217" t="s">
        <v>240</v>
      </c>
    </row>
    <row r="163" spans="1:47" s="2" customFormat="1" ht="12">
      <c r="A163" s="40"/>
      <c r="B163" s="41"/>
      <c r="C163" s="42"/>
      <c r="D163" s="219" t="s">
        <v>136</v>
      </c>
      <c r="E163" s="42"/>
      <c r="F163" s="220" t="s">
        <v>241</v>
      </c>
      <c r="G163" s="42"/>
      <c r="H163" s="42"/>
      <c r="I163" s="221"/>
      <c r="J163" s="42"/>
      <c r="K163" s="42"/>
      <c r="L163" s="46"/>
      <c r="M163" s="222"/>
      <c r="N163" s="223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136</v>
      </c>
      <c r="AU163" s="19" t="s">
        <v>82</v>
      </c>
    </row>
    <row r="164" spans="1:47" s="2" customFormat="1" ht="12">
      <c r="A164" s="40"/>
      <c r="B164" s="41"/>
      <c r="C164" s="42"/>
      <c r="D164" s="224" t="s">
        <v>138</v>
      </c>
      <c r="E164" s="42"/>
      <c r="F164" s="225" t="s">
        <v>242</v>
      </c>
      <c r="G164" s="42"/>
      <c r="H164" s="42"/>
      <c r="I164" s="221"/>
      <c r="J164" s="42"/>
      <c r="K164" s="42"/>
      <c r="L164" s="46"/>
      <c r="M164" s="222"/>
      <c r="N164" s="223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138</v>
      </c>
      <c r="AU164" s="19" t="s">
        <v>82</v>
      </c>
    </row>
    <row r="165" spans="1:51" s="13" customFormat="1" ht="12">
      <c r="A165" s="13"/>
      <c r="B165" s="226"/>
      <c r="C165" s="227"/>
      <c r="D165" s="219" t="s">
        <v>140</v>
      </c>
      <c r="E165" s="228" t="s">
        <v>21</v>
      </c>
      <c r="F165" s="229" t="s">
        <v>243</v>
      </c>
      <c r="G165" s="227"/>
      <c r="H165" s="230">
        <v>6872.4</v>
      </c>
      <c r="I165" s="231"/>
      <c r="J165" s="227"/>
      <c r="K165" s="227"/>
      <c r="L165" s="232"/>
      <c r="M165" s="233"/>
      <c r="N165" s="234"/>
      <c r="O165" s="234"/>
      <c r="P165" s="234"/>
      <c r="Q165" s="234"/>
      <c r="R165" s="234"/>
      <c r="S165" s="234"/>
      <c r="T165" s="23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6" t="s">
        <v>140</v>
      </c>
      <c r="AU165" s="236" t="s">
        <v>82</v>
      </c>
      <c r="AV165" s="13" t="s">
        <v>82</v>
      </c>
      <c r="AW165" s="13" t="s">
        <v>34</v>
      </c>
      <c r="AX165" s="13" t="s">
        <v>78</v>
      </c>
      <c r="AY165" s="236" t="s">
        <v>128</v>
      </c>
    </row>
    <row r="166" spans="1:65" s="2" customFormat="1" ht="37.8" customHeight="1">
      <c r="A166" s="40"/>
      <c r="B166" s="41"/>
      <c r="C166" s="206" t="s">
        <v>244</v>
      </c>
      <c r="D166" s="206" t="s">
        <v>130</v>
      </c>
      <c r="E166" s="207" t="s">
        <v>245</v>
      </c>
      <c r="F166" s="208" t="s">
        <v>246</v>
      </c>
      <c r="G166" s="209" t="s">
        <v>186</v>
      </c>
      <c r="H166" s="210">
        <v>1011.48</v>
      </c>
      <c r="I166" s="211"/>
      <c r="J166" s="212">
        <f>ROUND(I166*H166,2)</f>
        <v>0</v>
      </c>
      <c r="K166" s="208" t="s">
        <v>134</v>
      </c>
      <c r="L166" s="46"/>
      <c r="M166" s="213" t="s">
        <v>21</v>
      </c>
      <c r="N166" s="214" t="s">
        <v>44</v>
      </c>
      <c r="O166" s="86"/>
      <c r="P166" s="215">
        <f>O166*H166</f>
        <v>0</v>
      </c>
      <c r="Q166" s="215">
        <v>0</v>
      </c>
      <c r="R166" s="215">
        <f>Q166*H166</f>
        <v>0</v>
      </c>
      <c r="S166" s="215">
        <v>0</v>
      </c>
      <c r="T166" s="216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7" t="s">
        <v>85</v>
      </c>
      <c r="AT166" s="217" t="s">
        <v>130</v>
      </c>
      <c r="AU166" s="217" t="s">
        <v>82</v>
      </c>
      <c r="AY166" s="19" t="s">
        <v>128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9" t="s">
        <v>78</v>
      </c>
      <c r="BK166" s="218">
        <f>ROUND(I166*H166,2)</f>
        <v>0</v>
      </c>
      <c r="BL166" s="19" t="s">
        <v>85</v>
      </c>
      <c r="BM166" s="217" t="s">
        <v>247</v>
      </c>
    </row>
    <row r="167" spans="1:47" s="2" customFormat="1" ht="12">
      <c r="A167" s="40"/>
      <c r="B167" s="41"/>
      <c r="C167" s="42"/>
      <c r="D167" s="219" t="s">
        <v>136</v>
      </c>
      <c r="E167" s="42"/>
      <c r="F167" s="220" t="s">
        <v>248</v>
      </c>
      <c r="G167" s="42"/>
      <c r="H167" s="42"/>
      <c r="I167" s="221"/>
      <c r="J167" s="42"/>
      <c r="K167" s="42"/>
      <c r="L167" s="46"/>
      <c r="M167" s="222"/>
      <c r="N167" s="223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136</v>
      </c>
      <c r="AU167" s="19" t="s">
        <v>82</v>
      </c>
    </row>
    <row r="168" spans="1:47" s="2" customFormat="1" ht="12">
      <c r="A168" s="40"/>
      <c r="B168" s="41"/>
      <c r="C168" s="42"/>
      <c r="D168" s="224" t="s">
        <v>138</v>
      </c>
      <c r="E168" s="42"/>
      <c r="F168" s="225" t="s">
        <v>249</v>
      </c>
      <c r="G168" s="42"/>
      <c r="H168" s="42"/>
      <c r="I168" s="221"/>
      <c r="J168" s="42"/>
      <c r="K168" s="42"/>
      <c r="L168" s="46"/>
      <c r="M168" s="222"/>
      <c r="N168" s="223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138</v>
      </c>
      <c r="AU168" s="19" t="s">
        <v>82</v>
      </c>
    </row>
    <row r="169" spans="1:51" s="13" customFormat="1" ht="12">
      <c r="A169" s="13"/>
      <c r="B169" s="226"/>
      <c r="C169" s="227"/>
      <c r="D169" s="219" t="s">
        <v>140</v>
      </c>
      <c r="E169" s="228" t="s">
        <v>21</v>
      </c>
      <c r="F169" s="229" t="s">
        <v>250</v>
      </c>
      <c r="G169" s="227"/>
      <c r="H169" s="230">
        <v>982.32</v>
      </c>
      <c r="I169" s="231"/>
      <c r="J169" s="227"/>
      <c r="K169" s="227"/>
      <c r="L169" s="232"/>
      <c r="M169" s="233"/>
      <c r="N169" s="234"/>
      <c r="O169" s="234"/>
      <c r="P169" s="234"/>
      <c r="Q169" s="234"/>
      <c r="R169" s="234"/>
      <c r="S169" s="234"/>
      <c r="T169" s="23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6" t="s">
        <v>140</v>
      </c>
      <c r="AU169" s="236" t="s">
        <v>82</v>
      </c>
      <c r="AV169" s="13" t="s">
        <v>82</v>
      </c>
      <c r="AW169" s="13" t="s">
        <v>34</v>
      </c>
      <c r="AX169" s="13" t="s">
        <v>73</v>
      </c>
      <c r="AY169" s="236" t="s">
        <v>128</v>
      </c>
    </row>
    <row r="170" spans="1:51" s="13" customFormat="1" ht="12">
      <c r="A170" s="13"/>
      <c r="B170" s="226"/>
      <c r="C170" s="227"/>
      <c r="D170" s="219" t="s">
        <v>140</v>
      </c>
      <c r="E170" s="228" t="s">
        <v>21</v>
      </c>
      <c r="F170" s="229" t="s">
        <v>251</v>
      </c>
      <c r="G170" s="227"/>
      <c r="H170" s="230">
        <v>29.16</v>
      </c>
      <c r="I170" s="231"/>
      <c r="J170" s="227"/>
      <c r="K170" s="227"/>
      <c r="L170" s="232"/>
      <c r="M170" s="233"/>
      <c r="N170" s="234"/>
      <c r="O170" s="234"/>
      <c r="P170" s="234"/>
      <c r="Q170" s="234"/>
      <c r="R170" s="234"/>
      <c r="S170" s="234"/>
      <c r="T170" s="23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6" t="s">
        <v>140</v>
      </c>
      <c r="AU170" s="236" t="s">
        <v>82</v>
      </c>
      <c r="AV170" s="13" t="s">
        <v>82</v>
      </c>
      <c r="AW170" s="13" t="s">
        <v>34</v>
      </c>
      <c r="AX170" s="13" t="s">
        <v>73</v>
      </c>
      <c r="AY170" s="236" t="s">
        <v>128</v>
      </c>
    </row>
    <row r="171" spans="1:51" s="14" customFormat="1" ht="12">
      <c r="A171" s="14"/>
      <c r="B171" s="237"/>
      <c r="C171" s="238"/>
      <c r="D171" s="219" t="s">
        <v>140</v>
      </c>
      <c r="E171" s="239" t="s">
        <v>21</v>
      </c>
      <c r="F171" s="240" t="s">
        <v>149</v>
      </c>
      <c r="G171" s="238"/>
      <c r="H171" s="241">
        <v>1011.48</v>
      </c>
      <c r="I171" s="242"/>
      <c r="J171" s="238"/>
      <c r="K171" s="238"/>
      <c r="L171" s="243"/>
      <c r="M171" s="244"/>
      <c r="N171" s="245"/>
      <c r="O171" s="245"/>
      <c r="P171" s="245"/>
      <c r="Q171" s="245"/>
      <c r="R171" s="245"/>
      <c r="S171" s="245"/>
      <c r="T171" s="246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7" t="s">
        <v>140</v>
      </c>
      <c r="AU171" s="247" t="s">
        <v>82</v>
      </c>
      <c r="AV171" s="14" t="s">
        <v>85</v>
      </c>
      <c r="AW171" s="14" t="s">
        <v>34</v>
      </c>
      <c r="AX171" s="14" t="s">
        <v>78</v>
      </c>
      <c r="AY171" s="247" t="s">
        <v>128</v>
      </c>
    </row>
    <row r="172" spans="1:65" s="2" customFormat="1" ht="37.8" customHeight="1">
      <c r="A172" s="40"/>
      <c r="B172" s="41"/>
      <c r="C172" s="206" t="s">
        <v>252</v>
      </c>
      <c r="D172" s="206" t="s">
        <v>130</v>
      </c>
      <c r="E172" s="207" t="s">
        <v>253</v>
      </c>
      <c r="F172" s="208" t="s">
        <v>254</v>
      </c>
      <c r="G172" s="209" t="s">
        <v>186</v>
      </c>
      <c r="H172" s="210">
        <v>5057.4</v>
      </c>
      <c r="I172" s="211"/>
      <c r="J172" s="212">
        <f>ROUND(I172*H172,2)</f>
        <v>0</v>
      </c>
      <c r="K172" s="208" t="s">
        <v>134</v>
      </c>
      <c r="L172" s="46"/>
      <c r="M172" s="213" t="s">
        <v>21</v>
      </c>
      <c r="N172" s="214" t="s">
        <v>44</v>
      </c>
      <c r="O172" s="86"/>
      <c r="P172" s="215">
        <f>O172*H172</f>
        <v>0</v>
      </c>
      <c r="Q172" s="215">
        <v>0</v>
      </c>
      <c r="R172" s="215">
        <f>Q172*H172</f>
        <v>0</v>
      </c>
      <c r="S172" s="215">
        <v>0</v>
      </c>
      <c r="T172" s="216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17" t="s">
        <v>85</v>
      </c>
      <c r="AT172" s="217" t="s">
        <v>130</v>
      </c>
      <c r="AU172" s="217" t="s">
        <v>82</v>
      </c>
      <c r="AY172" s="19" t="s">
        <v>128</v>
      </c>
      <c r="BE172" s="218">
        <f>IF(N172="základní",J172,0)</f>
        <v>0</v>
      </c>
      <c r="BF172" s="218">
        <f>IF(N172="snížená",J172,0)</f>
        <v>0</v>
      </c>
      <c r="BG172" s="218">
        <f>IF(N172="zákl. přenesená",J172,0)</f>
        <v>0</v>
      </c>
      <c r="BH172" s="218">
        <f>IF(N172="sníž. přenesená",J172,0)</f>
        <v>0</v>
      </c>
      <c r="BI172" s="218">
        <f>IF(N172="nulová",J172,0)</f>
        <v>0</v>
      </c>
      <c r="BJ172" s="19" t="s">
        <v>78</v>
      </c>
      <c r="BK172" s="218">
        <f>ROUND(I172*H172,2)</f>
        <v>0</v>
      </c>
      <c r="BL172" s="19" t="s">
        <v>85</v>
      </c>
      <c r="BM172" s="217" t="s">
        <v>255</v>
      </c>
    </row>
    <row r="173" spans="1:47" s="2" customFormat="1" ht="12">
      <c r="A173" s="40"/>
      <c r="B173" s="41"/>
      <c r="C173" s="42"/>
      <c r="D173" s="219" t="s">
        <v>136</v>
      </c>
      <c r="E173" s="42"/>
      <c r="F173" s="220" t="s">
        <v>256</v>
      </c>
      <c r="G173" s="42"/>
      <c r="H173" s="42"/>
      <c r="I173" s="221"/>
      <c r="J173" s="42"/>
      <c r="K173" s="42"/>
      <c r="L173" s="46"/>
      <c r="M173" s="222"/>
      <c r="N173" s="223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136</v>
      </c>
      <c r="AU173" s="19" t="s">
        <v>82</v>
      </c>
    </row>
    <row r="174" spans="1:47" s="2" customFormat="1" ht="12">
      <c r="A174" s="40"/>
      <c r="B174" s="41"/>
      <c r="C174" s="42"/>
      <c r="D174" s="224" t="s">
        <v>138</v>
      </c>
      <c r="E174" s="42"/>
      <c r="F174" s="225" t="s">
        <v>257</v>
      </c>
      <c r="G174" s="42"/>
      <c r="H174" s="42"/>
      <c r="I174" s="221"/>
      <c r="J174" s="42"/>
      <c r="K174" s="42"/>
      <c r="L174" s="46"/>
      <c r="M174" s="222"/>
      <c r="N174" s="223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138</v>
      </c>
      <c r="AU174" s="19" t="s">
        <v>82</v>
      </c>
    </row>
    <row r="175" spans="1:51" s="13" customFormat="1" ht="12">
      <c r="A175" s="13"/>
      <c r="B175" s="226"/>
      <c r="C175" s="227"/>
      <c r="D175" s="219" t="s">
        <v>140</v>
      </c>
      <c r="E175" s="228" t="s">
        <v>21</v>
      </c>
      <c r="F175" s="229" t="s">
        <v>258</v>
      </c>
      <c r="G175" s="227"/>
      <c r="H175" s="230">
        <v>5057.4</v>
      </c>
      <c r="I175" s="231"/>
      <c r="J175" s="227"/>
      <c r="K175" s="227"/>
      <c r="L175" s="232"/>
      <c r="M175" s="233"/>
      <c r="N175" s="234"/>
      <c r="O175" s="234"/>
      <c r="P175" s="234"/>
      <c r="Q175" s="234"/>
      <c r="R175" s="234"/>
      <c r="S175" s="234"/>
      <c r="T175" s="23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6" t="s">
        <v>140</v>
      </c>
      <c r="AU175" s="236" t="s">
        <v>82</v>
      </c>
      <c r="AV175" s="13" t="s">
        <v>82</v>
      </c>
      <c r="AW175" s="13" t="s">
        <v>34</v>
      </c>
      <c r="AX175" s="13" t="s">
        <v>73</v>
      </c>
      <c r="AY175" s="236" t="s">
        <v>128</v>
      </c>
    </row>
    <row r="176" spans="1:51" s="14" customFormat="1" ht="12">
      <c r="A176" s="14"/>
      <c r="B176" s="237"/>
      <c r="C176" s="238"/>
      <c r="D176" s="219" t="s">
        <v>140</v>
      </c>
      <c r="E176" s="239" t="s">
        <v>21</v>
      </c>
      <c r="F176" s="240" t="s">
        <v>149</v>
      </c>
      <c r="G176" s="238"/>
      <c r="H176" s="241">
        <v>5057.4</v>
      </c>
      <c r="I176" s="242"/>
      <c r="J176" s="238"/>
      <c r="K176" s="238"/>
      <c r="L176" s="243"/>
      <c r="M176" s="244"/>
      <c r="N176" s="245"/>
      <c r="O176" s="245"/>
      <c r="P176" s="245"/>
      <c r="Q176" s="245"/>
      <c r="R176" s="245"/>
      <c r="S176" s="245"/>
      <c r="T176" s="246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7" t="s">
        <v>140</v>
      </c>
      <c r="AU176" s="247" t="s">
        <v>82</v>
      </c>
      <c r="AV176" s="14" t="s">
        <v>85</v>
      </c>
      <c r="AW176" s="14" t="s">
        <v>34</v>
      </c>
      <c r="AX176" s="14" t="s">
        <v>78</v>
      </c>
      <c r="AY176" s="247" t="s">
        <v>128</v>
      </c>
    </row>
    <row r="177" spans="1:65" s="2" customFormat="1" ht="24.15" customHeight="1">
      <c r="A177" s="40"/>
      <c r="B177" s="41"/>
      <c r="C177" s="206" t="s">
        <v>259</v>
      </c>
      <c r="D177" s="206" t="s">
        <v>130</v>
      </c>
      <c r="E177" s="207" t="s">
        <v>260</v>
      </c>
      <c r="F177" s="208" t="s">
        <v>261</v>
      </c>
      <c r="G177" s="209" t="s">
        <v>186</v>
      </c>
      <c r="H177" s="210">
        <v>3</v>
      </c>
      <c r="I177" s="211"/>
      <c r="J177" s="212">
        <f>ROUND(I177*H177,2)</f>
        <v>0</v>
      </c>
      <c r="K177" s="208" t="s">
        <v>134</v>
      </c>
      <c r="L177" s="46"/>
      <c r="M177" s="213" t="s">
        <v>21</v>
      </c>
      <c r="N177" s="214" t="s">
        <v>44</v>
      </c>
      <c r="O177" s="86"/>
      <c r="P177" s="215">
        <f>O177*H177</f>
        <v>0</v>
      </c>
      <c r="Q177" s="215">
        <v>0</v>
      </c>
      <c r="R177" s="215">
        <f>Q177*H177</f>
        <v>0</v>
      </c>
      <c r="S177" s="215">
        <v>0</v>
      </c>
      <c r="T177" s="216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17" t="s">
        <v>85</v>
      </c>
      <c r="AT177" s="217" t="s">
        <v>130</v>
      </c>
      <c r="AU177" s="217" t="s">
        <v>82</v>
      </c>
      <c r="AY177" s="19" t="s">
        <v>128</v>
      </c>
      <c r="BE177" s="218">
        <f>IF(N177="základní",J177,0)</f>
        <v>0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9" t="s">
        <v>78</v>
      </c>
      <c r="BK177" s="218">
        <f>ROUND(I177*H177,2)</f>
        <v>0</v>
      </c>
      <c r="BL177" s="19" t="s">
        <v>85</v>
      </c>
      <c r="BM177" s="217" t="s">
        <v>262</v>
      </c>
    </row>
    <row r="178" spans="1:47" s="2" customFormat="1" ht="12">
      <c r="A178" s="40"/>
      <c r="B178" s="41"/>
      <c r="C178" s="42"/>
      <c r="D178" s="219" t="s">
        <v>136</v>
      </c>
      <c r="E178" s="42"/>
      <c r="F178" s="220" t="s">
        <v>263</v>
      </c>
      <c r="G178" s="42"/>
      <c r="H178" s="42"/>
      <c r="I178" s="221"/>
      <c r="J178" s="42"/>
      <c r="K178" s="42"/>
      <c r="L178" s="46"/>
      <c r="M178" s="222"/>
      <c r="N178" s="223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136</v>
      </c>
      <c r="AU178" s="19" t="s">
        <v>82</v>
      </c>
    </row>
    <row r="179" spans="1:47" s="2" customFormat="1" ht="12">
      <c r="A179" s="40"/>
      <c r="B179" s="41"/>
      <c r="C179" s="42"/>
      <c r="D179" s="224" t="s">
        <v>138</v>
      </c>
      <c r="E179" s="42"/>
      <c r="F179" s="225" t="s">
        <v>264</v>
      </c>
      <c r="G179" s="42"/>
      <c r="H179" s="42"/>
      <c r="I179" s="221"/>
      <c r="J179" s="42"/>
      <c r="K179" s="42"/>
      <c r="L179" s="46"/>
      <c r="M179" s="222"/>
      <c r="N179" s="223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9" t="s">
        <v>138</v>
      </c>
      <c r="AU179" s="19" t="s">
        <v>82</v>
      </c>
    </row>
    <row r="180" spans="1:51" s="13" customFormat="1" ht="12">
      <c r="A180" s="13"/>
      <c r="B180" s="226"/>
      <c r="C180" s="227"/>
      <c r="D180" s="219" t="s">
        <v>140</v>
      </c>
      <c r="E180" s="228" t="s">
        <v>21</v>
      </c>
      <c r="F180" s="229" t="s">
        <v>265</v>
      </c>
      <c r="G180" s="227"/>
      <c r="H180" s="230">
        <v>3</v>
      </c>
      <c r="I180" s="231"/>
      <c r="J180" s="227"/>
      <c r="K180" s="227"/>
      <c r="L180" s="232"/>
      <c r="M180" s="233"/>
      <c r="N180" s="234"/>
      <c r="O180" s="234"/>
      <c r="P180" s="234"/>
      <c r="Q180" s="234"/>
      <c r="R180" s="234"/>
      <c r="S180" s="234"/>
      <c r="T180" s="23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6" t="s">
        <v>140</v>
      </c>
      <c r="AU180" s="236" t="s">
        <v>82</v>
      </c>
      <c r="AV180" s="13" t="s">
        <v>82</v>
      </c>
      <c r="AW180" s="13" t="s">
        <v>34</v>
      </c>
      <c r="AX180" s="13" t="s">
        <v>73</v>
      </c>
      <c r="AY180" s="236" t="s">
        <v>128</v>
      </c>
    </row>
    <row r="181" spans="1:51" s="14" customFormat="1" ht="12">
      <c r="A181" s="14"/>
      <c r="B181" s="237"/>
      <c r="C181" s="238"/>
      <c r="D181" s="219" t="s">
        <v>140</v>
      </c>
      <c r="E181" s="239" t="s">
        <v>21</v>
      </c>
      <c r="F181" s="240" t="s">
        <v>149</v>
      </c>
      <c r="G181" s="238"/>
      <c r="H181" s="241">
        <v>3</v>
      </c>
      <c r="I181" s="242"/>
      <c r="J181" s="238"/>
      <c r="K181" s="238"/>
      <c r="L181" s="243"/>
      <c r="M181" s="244"/>
      <c r="N181" s="245"/>
      <c r="O181" s="245"/>
      <c r="P181" s="245"/>
      <c r="Q181" s="245"/>
      <c r="R181" s="245"/>
      <c r="S181" s="245"/>
      <c r="T181" s="246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7" t="s">
        <v>140</v>
      </c>
      <c r="AU181" s="247" t="s">
        <v>82</v>
      </c>
      <c r="AV181" s="14" t="s">
        <v>85</v>
      </c>
      <c r="AW181" s="14" t="s">
        <v>34</v>
      </c>
      <c r="AX181" s="14" t="s">
        <v>78</v>
      </c>
      <c r="AY181" s="247" t="s">
        <v>128</v>
      </c>
    </row>
    <row r="182" spans="1:65" s="2" customFormat="1" ht="33" customHeight="1">
      <c r="A182" s="40"/>
      <c r="B182" s="41"/>
      <c r="C182" s="206" t="s">
        <v>266</v>
      </c>
      <c r="D182" s="206" t="s">
        <v>130</v>
      </c>
      <c r="E182" s="207" t="s">
        <v>267</v>
      </c>
      <c r="F182" s="208" t="s">
        <v>268</v>
      </c>
      <c r="G182" s="209" t="s">
        <v>269</v>
      </c>
      <c r="H182" s="210">
        <v>4294.73</v>
      </c>
      <c r="I182" s="211"/>
      <c r="J182" s="212">
        <f>ROUND(I182*H182,2)</f>
        <v>0</v>
      </c>
      <c r="K182" s="208" t="s">
        <v>134</v>
      </c>
      <c r="L182" s="46"/>
      <c r="M182" s="213" t="s">
        <v>21</v>
      </c>
      <c r="N182" s="214" t="s">
        <v>44</v>
      </c>
      <c r="O182" s="86"/>
      <c r="P182" s="215">
        <f>O182*H182</f>
        <v>0</v>
      </c>
      <c r="Q182" s="215">
        <v>0</v>
      </c>
      <c r="R182" s="215">
        <f>Q182*H182</f>
        <v>0</v>
      </c>
      <c r="S182" s="215">
        <v>0</v>
      </c>
      <c r="T182" s="216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17" t="s">
        <v>85</v>
      </c>
      <c r="AT182" s="217" t="s">
        <v>130</v>
      </c>
      <c r="AU182" s="217" t="s">
        <v>82</v>
      </c>
      <c r="AY182" s="19" t="s">
        <v>128</v>
      </c>
      <c r="BE182" s="218">
        <f>IF(N182="základní",J182,0)</f>
        <v>0</v>
      </c>
      <c r="BF182" s="218">
        <f>IF(N182="snížená",J182,0)</f>
        <v>0</v>
      </c>
      <c r="BG182" s="218">
        <f>IF(N182="zákl. přenesená",J182,0)</f>
        <v>0</v>
      </c>
      <c r="BH182" s="218">
        <f>IF(N182="sníž. přenesená",J182,0)</f>
        <v>0</v>
      </c>
      <c r="BI182" s="218">
        <f>IF(N182="nulová",J182,0)</f>
        <v>0</v>
      </c>
      <c r="BJ182" s="19" t="s">
        <v>78</v>
      </c>
      <c r="BK182" s="218">
        <f>ROUND(I182*H182,2)</f>
        <v>0</v>
      </c>
      <c r="BL182" s="19" t="s">
        <v>85</v>
      </c>
      <c r="BM182" s="217" t="s">
        <v>270</v>
      </c>
    </row>
    <row r="183" spans="1:47" s="2" customFormat="1" ht="12">
      <c r="A183" s="40"/>
      <c r="B183" s="41"/>
      <c r="C183" s="42"/>
      <c r="D183" s="219" t="s">
        <v>136</v>
      </c>
      <c r="E183" s="42"/>
      <c r="F183" s="220" t="s">
        <v>271</v>
      </c>
      <c r="G183" s="42"/>
      <c r="H183" s="42"/>
      <c r="I183" s="221"/>
      <c r="J183" s="42"/>
      <c r="K183" s="42"/>
      <c r="L183" s="46"/>
      <c r="M183" s="222"/>
      <c r="N183" s="223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136</v>
      </c>
      <c r="AU183" s="19" t="s">
        <v>82</v>
      </c>
    </row>
    <row r="184" spans="1:47" s="2" customFormat="1" ht="12">
      <c r="A184" s="40"/>
      <c r="B184" s="41"/>
      <c r="C184" s="42"/>
      <c r="D184" s="224" t="s">
        <v>138</v>
      </c>
      <c r="E184" s="42"/>
      <c r="F184" s="225" t="s">
        <v>272</v>
      </c>
      <c r="G184" s="42"/>
      <c r="H184" s="42"/>
      <c r="I184" s="221"/>
      <c r="J184" s="42"/>
      <c r="K184" s="42"/>
      <c r="L184" s="46"/>
      <c r="M184" s="222"/>
      <c r="N184" s="223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9" t="s">
        <v>138</v>
      </c>
      <c r="AU184" s="19" t="s">
        <v>82</v>
      </c>
    </row>
    <row r="185" spans="1:51" s="13" customFormat="1" ht="12">
      <c r="A185" s="13"/>
      <c r="B185" s="226"/>
      <c r="C185" s="227"/>
      <c r="D185" s="219" t="s">
        <v>140</v>
      </c>
      <c r="E185" s="228" t="s">
        <v>21</v>
      </c>
      <c r="F185" s="229" t="s">
        <v>273</v>
      </c>
      <c r="G185" s="227"/>
      <c r="H185" s="230">
        <v>4294.728</v>
      </c>
      <c r="I185" s="231"/>
      <c r="J185" s="227"/>
      <c r="K185" s="227"/>
      <c r="L185" s="232"/>
      <c r="M185" s="233"/>
      <c r="N185" s="234"/>
      <c r="O185" s="234"/>
      <c r="P185" s="234"/>
      <c r="Q185" s="234"/>
      <c r="R185" s="234"/>
      <c r="S185" s="234"/>
      <c r="T185" s="23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6" t="s">
        <v>140</v>
      </c>
      <c r="AU185" s="236" t="s">
        <v>82</v>
      </c>
      <c r="AV185" s="13" t="s">
        <v>82</v>
      </c>
      <c r="AW185" s="13" t="s">
        <v>34</v>
      </c>
      <c r="AX185" s="13" t="s">
        <v>73</v>
      </c>
      <c r="AY185" s="236" t="s">
        <v>128</v>
      </c>
    </row>
    <row r="186" spans="1:51" s="14" customFormat="1" ht="12">
      <c r="A186" s="14"/>
      <c r="B186" s="237"/>
      <c r="C186" s="238"/>
      <c r="D186" s="219" t="s">
        <v>140</v>
      </c>
      <c r="E186" s="239" t="s">
        <v>21</v>
      </c>
      <c r="F186" s="240" t="s">
        <v>149</v>
      </c>
      <c r="G186" s="238"/>
      <c r="H186" s="241">
        <v>4294.728</v>
      </c>
      <c r="I186" s="242"/>
      <c r="J186" s="238"/>
      <c r="K186" s="238"/>
      <c r="L186" s="243"/>
      <c r="M186" s="244"/>
      <c r="N186" s="245"/>
      <c r="O186" s="245"/>
      <c r="P186" s="245"/>
      <c r="Q186" s="245"/>
      <c r="R186" s="245"/>
      <c r="S186" s="245"/>
      <c r="T186" s="246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7" t="s">
        <v>140</v>
      </c>
      <c r="AU186" s="247" t="s">
        <v>82</v>
      </c>
      <c r="AV186" s="14" t="s">
        <v>85</v>
      </c>
      <c r="AW186" s="14" t="s">
        <v>34</v>
      </c>
      <c r="AX186" s="14" t="s">
        <v>73</v>
      </c>
      <c r="AY186" s="247" t="s">
        <v>128</v>
      </c>
    </row>
    <row r="187" spans="1:51" s="13" customFormat="1" ht="12">
      <c r="A187" s="13"/>
      <c r="B187" s="226"/>
      <c r="C187" s="227"/>
      <c r="D187" s="219" t="s">
        <v>140</v>
      </c>
      <c r="E187" s="228" t="s">
        <v>21</v>
      </c>
      <c r="F187" s="229" t="s">
        <v>274</v>
      </c>
      <c r="G187" s="227"/>
      <c r="H187" s="230">
        <v>4294.73</v>
      </c>
      <c r="I187" s="231"/>
      <c r="J187" s="227"/>
      <c r="K187" s="227"/>
      <c r="L187" s="232"/>
      <c r="M187" s="233"/>
      <c r="N187" s="234"/>
      <c r="O187" s="234"/>
      <c r="P187" s="234"/>
      <c r="Q187" s="234"/>
      <c r="R187" s="234"/>
      <c r="S187" s="234"/>
      <c r="T187" s="23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6" t="s">
        <v>140</v>
      </c>
      <c r="AU187" s="236" t="s">
        <v>82</v>
      </c>
      <c r="AV187" s="13" t="s">
        <v>82</v>
      </c>
      <c r="AW187" s="13" t="s">
        <v>34</v>
      </c>
      <c r="AX187" s="13" t="s">
        <v>78</v>
      </c>
      <c r="AY187" s="236" t="s">
        <v>128</v>
      </c>
    </row>
    <row r="188" spans="1:65" s="2" customFormat="1" ht="24.15" customHeight="1">
      <c r="A188" s="40"/>
      <c r="B188" s="41"/>
      <c r="C188" s="206" t="s">
        <v>275</v>
      </c>
      <c r="D188" s="206" t="s">
        <v>130</v>
      </c>
      <c r="E188" s="207" t="s">
        <v>276</v>
      </c>
      <c r="F188" s="208" t="s">
        <v>277</v>
      </c>
      <c r="G188" s="209" t="s">
        <v>186</v>
      </c>
      <c r="H188" s="210">
        <v>17.62</v>
      </c>
      <c r="I188" s="211"/>
      <c r="J188" s="212">
        <f>ROUND(I188*H188,2)</f>
        <v>0</v>
      </c>
      <c r="K188" s="208" t="s">
        <v>278</v>
      </c>
      <c r="L188" s="46"/>
      <c r="M188" s="213" t="s">
        <v>21</v>
      </c>
      <c r="N188" s="214" t="s">
        <v>44</v>
      </c>
      <c r="O188" s="86"/>
      <c r="P188" s="215">
        <f>O188*H188</f>
        <v>0</v>
      </c>
      <c r="Q188" s="215">
        <v>0</v>
      </c>
      <c r="R188" s="215">
        <f>Q188*H188</f>
        <v>0</v>
      </c>
      <c r="S188" s="215">
        <v>0</v>
      </c>
      <c r="T188" s="216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17" t="s">
        <v>85</v>
      </c>
      <c r="AT188" s="217" t="s">
        <v>130</v>
      </c>
      <c r="AU188" s="217" t="s">
        <v>82</v>
      </c>
      <c r="AY188" s="19" t="s">
        <v>128</v>
      </c>
      <c r="BE188" s="218">
        <f>IF(N188="základní",J188,0)</f>
        <v>0</v>
      </c>
      <c r="BF188" s="218">
        <f>IF(N188="snížená",J188,0)</f>
        <v>0</v>
      </c>
      <c r="BG188" s="218">
        <f>IF(N188="zákl. přenesená",J188,0)</f>
        <v>0</v>
      </c>
      <c r="BH188" s="218">
        <f>IF(N188="sníž. přenesená",J188,0)</f>
        <v>0</v>
      </c>
      <c r="BI188" s="218">
        <f>IF(N188="nulová",J188,0)</f>
        <v>0</v>
      </c>
      <c r="BJ188" s="19" t="s">
        <v>78</v>
      </c>
      <c r="BK188" s="218">
        <f>ROUND(I188*H188,2)</f>
        <v>0</v>
      </c>
      <c r="BL188" s="19" t="s">
        <v>85</v>
      </c>
      <c r="BM188" s="217" t="s">
        <v>279</v>
      </c>
    </row>
    <row r="189" spans="1:47" s="2" customFormat="1" ht="12">
      <c r="A189" s="40"/>
      <c r="B189" s="41"/>
      <c r="C189" s="42"/>
      <c r="D189" s="219" t="s">
        <v>136</v>
      </c>
      <c r="E189" s="42"/>
      <c r="F189" s="220" t="s">
        <v>280</v>
      </c>
      <c r="G189" s="42"/>
      <c r="H189" s="42"/>
      <c r="I189" s="221"/>
      <c r="J189" s="42"/>
      <c r="K189" s="42"/>
      <c r="L189" s="46"/>
      <c r="M189" s="222"/>
      <c r="N189" s="223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136</v>
      </c>
      <c r="AU189" s="19" t="s">
        <v>82</v>
      </c>
    </row>
    <row r="190" spans="1:51" s="13" customFormat="1" ht="12">
      <c r="A190" s="13"/>
      <c r="B190" s="226"/>
      <c r="C190" s="227"/>
      <c r="D190" s="219" t="s">
        <v>140</v>
      </c>
      <c r="E190" s="228" t="s">
        <v>21</v>
      </c>
      <c r="F190" s="229" t="s">
        <v>281</v>
      </c>
      <c r="G190" s="227"/>
      <c r="H190" s="230">
        <v>2.25</v>
      </c>
      <c r="I190" s="231"/>
      <c r="J190" s="227"/>
      <c r="K190" s="227"/>
      <c r="L190" s="232"/>
      <c r="M190" s="233"/>
      <c r="N190" s="234"/>
      <c r="O190" s="234"/>
      <c r="P190" s="234"/>
      <c r="Q190" s="234"/>
      <c r="R190" s="234"/>
      <c r="S190" s="234"/>
      <c r="T190" s="23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6" t="s">
        <v>140</v>
      </c>
      <c r="AU190" s="236" t="s">
        <v>82</v>
      </c>
      <c r="AV190" s="13" t="s">
        <v>82</v>
      </c>
      <c r="AW190" s="13" t="s">
        <v>34</v>
      </c>
      <c r="AX190" s="13" t="s">
        <v>73</v>
      </c>
      <c r="AY190" s="236" t="s">
        <v>128</v>
      </c>
    </row>
    <row r="191" spans="1:51" s="13" customFormat="1" ht="12">
      <c r="A191" s="13"/>
      <c r="B191" s="226"/>
      <c r="C191" s="227"/>
      <c r="D191" s="219" t="s">
        <v>140</v>
      </c>
      <c r="E191" s="228" t="s">
        <v>21</v>
      </c>
      <c r="F191" s="229" t="s">
        <v>282</v>
      </c>
      <c r="G191" s="227"/>
      <c r="H191" s="230">
        <v>3</v>
      </c>
      <c r="I191" s="231"/>
      <c r="J191" s="227"/>
      <c r="K191" s="227"/>
      <c r="L191" s="232"/>
      <c r="M191" s="233"/>
      <c r="N191" s="234"/>
      <c r="O191" s="234"/>
      <c r="P191" s="234"/>
      <c r="Q191" s="234"/>
      <c r="R191" s="234"/>
      <c r="S191" s="234"/>
      <c r="T191" s="23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6" t="s">
        <v>140</v>
      </c>
      <c r="AU191" s="236" t="s">
        <v>82</v>
      </c>
      <c r="AV191" s="13" t="s">
        <v>82</v>
      </c>
      <c r="AW191" s="13" t="s">
        <v>34</v>
      </c>
      <c r="AX191" s="13" t="s">
        <v>73</v>
      </c>
      <c r="AY191" s="236" t="s">
        <v>128</v>
      </c>
    </row>
    <row r="192" spans="1:51" s="15" customFormat="1" ht="12">
      <c r="A192" s="15"/>
      <c r="B192" s="249"/>
      <c r="C192" s="250"/>
      <c r="D192" s="219" t="s">
        <v>140</v>
      </c>
      <c r="E192" s="251" t="s">
        <v>21</v>
      </c>
      <c r="F192" s="252" t="s">
        <v>234</v>
      </c>
      <c r="G192" s="250"/>
      <c r="H192" s="253">
        <v>5.25</v>
      </c>
      <c r="I192" s="254"/>
      <c r="J192" s="250"/>
      <c r="K192" s="250"/>
      <c r="L192" s="255"/>
      <c r="M192" s="256"/>
      <c r="N192" s="257"/>
      <c r="O192" s="257"/>
      <c r="P192" s="257"/>
      <c r="Q192" s="257"/>
      <c r="R192" s="257"/>
      <c r="S192" s="257"/>
      <c r="T192" s="258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59" t="s">
        <v>140</v>
      </c>
      <c r="AU192" s="259" t="s">
        <v>82</v>
      </c>
      <c r="AV192" s="15" t="s">
        <v>150</v>
      </c>
      <c r="AW192" s="15" t="s">
        <v>34</v>
      </c>
      <c r="AX192" s="15" t="s">
        <v>73</v>
      </c>
      <c r="AY192" s="259" t="s">
        <v>128</v>
      </c>
    </row>
    <row r="193" spans="1:51" s="13" customFormat="1" ht="12">
      <c r="A193" s="13"/>
      <c r="B193" s="226"/>
      <c r="C193" s="227"/>
      <c r="D193" s="219" t="s">
        <v>140</v>
      </c>
      <c r="E193" s="228" t="s">
        <v>21</v>
      </c>
      <c r="F193" s="229" t="s">
        <v>283</v>
      </c>
      <c r="G193" s="227"/>
      <c r="H193" s="230">
        <v>17.496</v>
      </c>
      <c r="I193" s="231"/>
      <c r="J193" s="227"/>
      <c r="K193" s="227"/>
      <c r="L193" s="232"/>
      <c r="M193" s="233"/>
      <c r="N193" s="234"/>
      <c r="O193" s="234"/>
      <c r="P193" s="234"/>
      <c r="Q193" s="234"/>
      <c r="R193" s="234"/>
      <c r="S193" s="234"/>
      <c r="T193" s="23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6" t="s">
        <v>140</v>
      </c>
      <c r="AU193" s="236" t="s">
        <v>82</v>
      </c>
      <c r="AV193" s="13" t="s">
        <v>82</v>
      </c>
      <c r="AW193" s="13" t="s">
        <v>34</v>
      </c>
      <c r="AX193" s="13" t="s">
        <v>73</v>
      </c>
      <c r="AY193" s="236" t="s">
        <v>128</v>
      </c>
    </row>
    <row r="194" spans="1:51" s="13" customFormat="1" ht="12">
      <c r="A194" s="13"/>
      <c r="B194" s="226"/>
      <c r="C194" s="227"/>
      <c r="D194" s="219" t="s">
        <v>140</v>
      </c>
      <c r="E194" s="228" t="s">
        <v>21</v>
      </c>
      <c r="F194" s="229" t="s">
        <v>284</v>
      </c>
      <c r="G194" s="227"/>
      <c r="H194" s="230">
        <v>-5.129</v>
      </c>
      <c r="I194" s="231"/>
      <c r="J194" s="227"/>
      <c r="K194" s="227"/>
      <c r="L194" s="232"/>
      <c r="M194" s="233"/>
      <c r="N194" s="234"/>
      <c r="O194" s="234"/>
      <c r="P194" s="234"/>
      <c r="Q194" s="234"/>
      <c r="R194" s="234"/>
      <c r="S194" s="234"/>
      <c r="T194" s="23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6" t="s">
        <v>140</v>
      </c>
      <c r="AU194" s="236" t="s">
        <v>82</v>
      </c>
      <c r="AV194" s="13" t="s">
        <v>82</v>
      </c>
      <c r="AW194" s="13" t="s">
        <v>34</v>
      </c>
      <c r="AX194" s="13" t="s">
        <v>73</v>
      </c>
      <c r="AY194" s="236" t="s">
        <v>128</v>
      </c>
    </row>
    <row r="195" spans="1:51" s="15" customFormat="1" ht="12">
      <c r="A195" s="15"/>
      <c r="B195" s="249"/>
      <c r="C195" s="250"/>
      <c r="D195" s="219" t="s">
        <v>140</v>
      </c>
      <c r="E195" s="251" t="s">
        <v>21</v>
      </c>
      <c r="F195" s="252" t="s">
        <v>285</v>
      </c>
      <c r="G195" s="250"/>
      <c r="H195" s="253">
        <v>12.367</v>
      </c>
      <c r="I195" s="254"/>
      <c r="J195" s="250"/>
      <c r="K195" s="250"/>
      <c r="L195" s="255"/>
      <c r="M195" s="256"/>
      <c r="N195" s="257"/>
      <c r="O195" s="257"/>
      <c r="P195" s="257"/>
      <c r="Q195" s="257"/>
      <c r="R195" s="257"/>
      <c r="S195" s="257"/>
      <c r="T195" s="258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59" t="s">
        <v>140</v>
      </c>
      <c r="AU195" s="259" t="s">
        <v>82</v>
      </c>
      <c r="AV195" s="15" t="s">
        <v>150</v>
      </c>
      <c r="AW195" s="15" t="s">
        <v>34</v>
      </c>
      <c r="AX195" s="15" t="s">
        <v>73</v>
      </c>
      <c r="AY195" s="259" t="s">
        <v>128</v>
      </c>
    </row>
    <row r="196" spans="1:51" s="14" customFormat="1" ht="12">
      <c r="A196" s="14"/>
      <c r="B196" s="237"/>
      <c r="C196" s="238"/>
      <c r="D196" s="219" t="s">
        <v>140</v>
      </c>
      <c r="E196" s="239" t="s">
        <v>21</v>
      </c>
      <c r="F196" s="240" t="s">
        <v>149</v>
      </c>
      <c r="G196" s="238"/>
      <c r="H196" s="241">
        <v>17.617</v>
      </c>
      <c r="I196" s="242"/>
      <c r="J196" s="238"/>
      <c r="K196" s="238"/>
      <c r="L196" s="243"/>
      <c r="M196" s="244"/>
      <c r="N196" s="245"/>
      <c r="O196" s="245"/>
      <c r="P196" s="245"/>
      <c r="Q196" s="245"/>
      <c r="R196" s="245"/>
      <c r="S196" s="245"/>
      <c r="T196" s="246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7" t="s">
        <v>140</v>
      </c>
      <c r="AU196" s="247" t="s">
        <v>82</v>
      </c>
      <c r="AV196" s="14" t="s">
        <v>85</v>
      </c>
      <c r="AW196" s="14" t="s">
        <v>34</v>
      </c>
      <c r="AX196" s="14" t="s">
        <v>73</v>
      </c>
      <c r="AY196" s="247" t="s">
        <v>128</v>
      </c>
    </row>
    <row r="197" spans="1:51" s="13" customFormat="1" ht="12">
      <c r="A197" s="13"/>
      <c r="B197" s="226"/>
      <c r="C197" s="227"/>
      <c r="D197" s="219" t="s">
        <v>140</v>
      </c>
      <c r="E197" s="228" t="s">
        <v>21</v>
      </c>
      <c r="F197" s="229" t="s">
        <v>286</v>
      </c>
      <c r="G197" s="227"/>
      <c r="H197" s="230">
        <v>17.62</v>
      </c>
      <c r="I197" s="231"/>
      <c r="J197" s="227"/>
      <c r="K197" s="227"/>
      <c r="L197" s="232"/>
      <c r="M197" s="233"/>
      <c r="N197" s="234"/>
      <c r="O197" s="234"/>
      <c r="P197" s="234"/>
      <c r="Q197" s="234"/>
      <c r="R197" s="234"/>
      <c r="S197" s="234"/>
      <c r="T197" s="235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6" t="s">
        <v>140</v>
      </c>
      <c r="AU197" s="236" t="s">
        <v>82</v>
      </c>
      <c r="AV197" s="13" t="s">
        <v>82</v>
      </c>
      <c r="AW197" s="13" t="s">
        <v>34</v>
      </c>
      <c r="AX197" s="13" t="s">
        <v>78</v>
      </c>
      <c r="AY197" s="236" t="s">
        <v>128</v>
      </c>
    </row>
    <row r="198" spans="1:65" s="2" customFormat="1" ht="16.5" customHeight="1">
      <c r="A198" s="40"/>
      <c r="B198" s="41"/>
      <c r="C198" s="260" t="s">
        <v>7</v>
      </c>
      <c r="D198" s="260" t="s">
        <v>287</v>
      </c>
      <c r="E198" s="261" t="s">
        <v>288</v>
      </c>
      <c r="F198" s="262" t="s">
        <v>289</v>
      </c>
      <c r="G198" s="263" t="s">
        <v>269</v>
      </c>
      <c r="H198" s="264">
        <v>27.91</v>
      </c>
      <c r="I198" s="265"/>
      <c r="J198" s="266">
        <f>ROUND(I198*H198,2)</f>
        <v>0</v>
      </c>
      <c r="K198" s="262" t="s">
        <v>134</v>
      </c>
      <c r="L198" s="267"/>
      <c r="M198" s="268" t="s">
        <v>21</v>
      </c>
      <c r="N198" s="269" t="s">
        <v>44</v>
      </c>
      <c r="O198" s="86"/>
      <c r="P198" s="215">
        <f>O198*H198</f>
        <v>0</v>
      </c>
      <c r="Q198" s="215">
        <v>1</v>
      </c>
      <c r="R198" s="215">
        <f>Q198*H198</f>
        <v>27.91</v>
      </c>
      <c r="S198" s="215">
        <v>0</v>
      </c>
      <c r="T198" s="216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17" t="s">
        <v>183</v>
      </c>
      <c r="AT198" s="217" t="s">
        <v>287</v>
      </c>
      <c r="AU198" s="217" t="s">
        <v>82</v>
      </c>
      <c r="AY198" s="19" t="s">
        <v>128</v>
      </c>
      <c r="BE198" s="218">
        <f>IF(N198="základní",J198,0)</f>
        <v>0</v>
      </c>
      <c r="BF198" s="218">
        <f>IF(N198="snížená",J198,0)</f>
        <v>0</v>
      </c>
      <c r="BG198" s="218">
        <f>IF(N198="zákl. přenesená",J198,0)</f>
        <v>0</v>
      </c>
      <c r="BH198" s="218">
        <f>IF(N198="sníž. přenesená",J198,0)</f>
        <v>0</v>
      </c>
      <c r="BI198" s="218">
        <f>IF(N198="nulová",J198,0)</f>
        <v>0</v>
      </c>
      <c r="BJ198" s="19" t="s">
        <v>78</v>
      </c>
      <c r="BK198" s="218">
        <f>ROUND(I198*H198,2)</f>
        <v>0</v>
      </c>
      <c r="BL198" s="19" t="s">
        <v>85</v>
      </c>
      <c r="BM198" s="217" t="s">
        <v>290</v>
      </c>
    </row>
    <row r="199" spans="1:47" s="2" customFormat="1" ht="12">
      <c r="A199" s="40"/>
      <c r="B199" s="41"/>
      <c r="C199" s="42"/>
      <c r="D199" s="219" t="s">
        <v>136</v>
      </c>
      <c r="E199" s="42"/>
      <c r="F199" s="220" t="s">
        <v>289</v>
      </c>
      <c r="G199" s="42"/>
      <c r="H199" s="42"/>
      <c r="I199" s="221"/>
      <c r="J199" s="42"/>
      <c r="K199" s="42"/>
      <c r="L199" s="46"/>
      <c r="M199" s="222"/>
      <c r="N199" s="223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136</v>
      </c>
      <c r="AU199" s="19" t="s">
        <v>82</v>
      </c>
    </row>
    <row r="200" spans="1:51" s="13" customFormat="1" ht="12">
      <c r="A200" s="13"/>
      <c r="B200" s="226"/>
      <c r="C200" s="227"/>
      <c r="D200" s="219" t="s">
        <v>140</v>
      </c>
      <c r="E200" s="228" t="s">
        <v>21</v>
      </c>
      <c r="F200" s="229" t="s">
        <v>291</v>
      </c>
      <c r="G200" s="227"/>
      <c r="H200" s="230">
        <v>27.908</v>
      </c>
      <c r="I200" s="231"/>
      <c r="J200" s="227"/>
      <c r="K200" s="227"/>
      <c r="L200" s="232"/>
      <c r="M200" s="233"/>
      <c r="N200" s="234"/>
      <c r="O200" s="234"/>
      <c r="P200" s="234"/>
      <c r="Q200" s="234"/>
      <c r="R200" s="234"/>
      <c r="S200" s="234"/>
      <c r="T200" s="235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6" t="s">
        <v>140</v>
      </c>
      <c r="AU200" s="236" t="s">
        <v>82</v>
      </c>
      <c r="AV200" s="13" t="s">
        <v>82</v>
      </c>
      <c r="AW200" s="13" t="s">
        <v>34</v>
      </c>
      <c r="AX200" s="13" t="s">
        <v>73</v>
      </c>
      <c r="AY200" s="236" t="s">
        <v>128</v>
      </c>
    </row>
    <row r="201" spans="1:51" s="14" customFormat="1" ht="12">
      <c r="A201" s="14"/>
      <c r="B201" s="237"/>
      <c r="C201" s="238"/>
      <c r="D201" s="219" t="s">
        <v>140</v>
      </c>
      <c r="E201" s="239" t="s">
        <v>21</v>
      </c>
      <c r="F201" s="240" t="s">
        <v>149</v>
      </c>
      <c r="G201" s="238"/>
      <c r="H201" s="241">
        <v>27.908</v>
      </c>
      <c r="I201" s="242"/>
      <c r="J201" s="238"/>
      <c r="K201" s="238"/>
      <c r="L201" s="243"/>
      <c r="M201" s="244"/>
      <c r="N201" s="245"/>
      <c r="O201" s="245"/>
      <c r="P201" s="245"/>
      <c r="Q201" s="245"/>
      <c r="R201" s="245"/>
      <c r="S201" s="245"/>
      <c r="T201" s="246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47" t="s">
        <v>140</v>
      </c>
      <c r="AU201" s="247" t="s">
        <v>82</v>
      </c>
      <c r="AV201" s="14" t="s">
        <v>85</v>
      </c>
      <c r="AW201" s="14" t="s">
        <v>34</v>
      </c>
      <c r="AX201" s="14" t="s">
        <v>73</v>
      </c>
      <c r="AY201" s="247" t="s">
        <v>128</v>
      </c>
    </row>
    <row r="202" spans="1:51" s="13" customFormat="1" ht="12">
      <c r="A202" s="13"/>
      <c r="B202" s="226"/>
      <c r="C202" s="227"/>
      <c r="D202" s="219" t="s">
        <v>140</v>
      </c>
      <c r="E202" s="228" t="s">
        <v>21</v>
      </c>
      <c r="F202" s="229" t="s">
        <v>292</v>
      </c>
      <c r="G202" s="227"/>
      <c r="H202" s="230">
        <v>27.91</v>
      </c>
      <c r="I202" s="231"/>
      <c r="J202" s="227"/>
      <c r="K202" s="227"/>
      <c r="L202" s="232"/>
      <c r="M202" s="233"/>
      <c r="N202" s="234"/>
      <c r="O202" s="234"/>
      <c r="P202" s="234"/>
      <c r="Q202" s="234"/>
      <c r="R202" s="234"/>
      <c r="S202" s="234"/>
      <c r="T202" s="235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6" t="s">
        <v>140</v>
      </c>
      <c r="AU202" s="236" t="s">
        <v>82</v>
      </c>
      <c r="AV202" s="13" t="s">
        <v>82</v>
      </c>
      <c r="AW202" s="13" t="s">
        <v>34</v>
      </c>
      <c r="AX202" s="13" t="s">
        <v>78</v>
      </c>
      <c r="AY202" s="236" t="s">
        <v>128</v>
      </c>
    </row>
    <row r="203" spans="1:65" s="2" customFormat="1" ht="24.15" customHeight="1">
      <c r="A203" s="40"/>
      <c r="B203" s="41"/>
      <c r="C203" s="206" t="s">
        <v>293</v>
      </c>
      <c r="D203" s="206" t="s">
        <v>130</v>
      </c>
      <c r="E203" s="207" t="s">
        <v>294</v>
      </c>
      <c r="F203" s="208" t="s">
        <v>295</v>
      </c>
      <c r="G203" s="209" t="s">
        <v>186</v>
      </c>
      <c r="H203" s="210">
        <v>113</v>
      </c>
      <c r="I203" s="211"/>
      <c r="J203" s="212">
        <f>ROUND(I203*H203,2)</f>
        <v>0</v>
      </c>
      <c r="K203" s="208" t="s">
        <v>134</v>
      </c>
      <c r="L203" s="46"/>
      <c r="M203" s="213" t="s">
        <v>21</v>
      </c>
      <c r="N203" s="214" t="s">
        <v>44</v>
      </c>
      <c r="O203" s="86"/>
      <c r="P203" s="215">
        <f>O203*H203</f>
        <v>0</v>
      </c>
      <c r="Q203" s="215">
        <v>0</v>
      </c>
      <c r="R203" s="215">
        <f>Q203*H203</f>
        <v>0</v>
      </c>
      <c r="S203" s="215">
        <v>0</v>
      </c>
      <c r="T203" s="216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17" t="s">
        <v>85</v>
      </c>
      <c r="AT203" s="217" t="s">
        <v>130</v>
      </c>
      <c r="AU203" s="217" t="s">
        <v>82</v>
      </c>
      <c r="AY203" s="19" t="s">
        <v>128</v>
      </c>
      <c r="BE203" s="218">
        <f>IF(N203="základní",J203,0)</f>
        <v>0</v>
      </c>
      <c r="BF203" s="218">
        <f>IF(N203="snížená",J203,0)</f>
        <v>0</v>
      </c>
      <c r="BG203" s="218">
        <f>IF(N203="zákl. přenesená",J203,0)</f>
        <v>0</v>
      </c>
      <c r="BH203" s="218">
        <f>IF(N203="sníž. přenesená",J203,0)</f>
        <v>0</v>
      </c>
      <c r="BI203" s="218">
        <f>IF(N203="nulová",J203,0)</f>
        <v>0</v>
      </c>
      <c r="BJ203" s="19" t="s">
        <v>78</v>
      </c>
      <c r="BK203" s="218">
        <f>ROUND(I203*H203,2)</f>
        <v>0</v>
      </c>
      <c r="BL203" s="19" t="s">
        <v>85</v>
      </c>
      <c r="BM203" s="217" t="s">
        <v>296</v>
      </c>
    </row>
    <row r="204" spans="1:47" s="2" customFormat="1" ht="12">
      <c r="A204" s="40"/>
      <c r="B204" s="41"/>
      <c r="C204" s="42"/>
      <c r="D204" s="219" t="s">
        <v>136</v>
      </c>
      <c r="E204" s="42"/>
      <c r="F204" s="220" t="s">
        <v>297</v>
      </c>
      <c r="G204" s="42"/>
      <c r="H204" s="42"/>
      <c r="I204" s="221"/>
      <c r="J204" s="42"/>
      <c r="K204" s="42"/>
      <c r="L204" s="46"/>
      <c r="M204" s="222"/>
      <c r="N204" s="223"/>
      <c r="O204" s="86"/>
      <c r="P204" s="86"/>
      <c r="Q204" s="86"/>
      <c r="R204" s="86"/>
      <c r="S204" s="86"/>
      <c r="T204" s="87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T204" s="19" t="s">
        <v>136</v>
      </c>
      <c r="AU204" s="19" t="s">
        <v>82</v>
      </c>
    </row>
    <row r="205" spans="1:47" s="2" customFormat="1" ht="12">
      <c r="A205" s="40"/>
      <c r="B205" s="41"/>
      <c r="C205" s="42"/>
      <c r="D205" s="224" t="s">
        <v>138</v>
      </c>
      <c r="E205" s="42"/>
      <c r="F205" s="225" t="s">
        <v>298</v>
      </c>
      <c r="G205" s="42"/>
      <c r="H205" s="42"/>
      <c r="I205" s="221"/>
      <c r="J205" s="42"/>
      <c r="K205" s="42"/>
      <c r="L205" s="46"/>
      <c r="M205" s="222"/>
      <c r="N205" s="223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9" t="s">
        <v>138</v>
      </c>
      <c r="AU205" s="19" t="s">
        <v>82</v>
      </c>
    </row>
    <row r="206" spans="1:51" s="13" customFormat="1" ht="12">
      <c r="A206" s="13"/>
      <c r="B206" s="226"/>
      <c r="C206" s="227"/>
      <c r="D206" s="219" t="s">
        <v>140</v>
      </c>
      <c r="E206" s="228" t="s">
        <v>21</v>
      </c>
      <c r="F206" s="229" t="s">
        <v>299</v>
      </c>
      <c r="G206" s="227"/>
      <c r="H206" s="230">
        <v>113</v>
      </c>
      <c r="I206" s="231"/>
      <c r="J206" s="227"/>
      <c r="K206" s="227"/>
      <c r="L206" s="232"/>
      <c r="M206" s="233"/>
      <c r="N206" s="234"/>
      <c r="O206" s="234"/>
      <c r="P206" s="234"/>
      <c r="Q206" s="234"/>
      <c r="R206" s="234"/>
      <c r="S206" s="234"/>
      <c r="T206" s="23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6" t="s">
        <v>140</v>
      </c>
      <c r="AU206" s="236" t="s">
        <v>82</v>
      </c>
      <c r="AV206" s="13" t="s">
        <v>82</v>
      </c>
      <c r="AW206" s="13" t="s">
        <v>34</v>
      </c>
      <c r="AX206" s="13" t="s">
        <v>73</v>
      </c>
      <c r="AY206" s="236" t="s">
        <v>128</v>
      </c>
    </row>
    <row r="207" spans="1:51" s="14" customFormat="1" ht="12">
      <c r="A207" s="14"/>
      <c r="B207" s="237"/>
      <c r="C207" s="238"/>
      <c r="D207" s="219" t="s">
        <v>140</v>
      </c>
      <c r="E207" s="239" t="s">
        <v>21</v>
      </c>
      <c r="F207" s="240" t="s">
        <v>149</v>
      </c>
      <c r="G207" s="238"/>
      <c r="H207" s="241">
        <v>113</v>
      </c>
      <c r="I207" s="242"/>
      <c r="J207" s="238"/>
      <c r="K207" s="238"/>
      <c r="L207" s="243"/>
      <c r="M207" s="244"/>
      <c r="N207" s="245"/>
      <c r="O207" s="245"/>
      <c r="P207" s="245"/>
      <c r="Q207" s="245"/>
      <c r="R207" s="245"/>
      <c r="S207" s="245"/>
      <c r="T207" s="246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7" t="s">
        <v>140</v>
      </c>
      <c r="AU207" s="247" t="s">
        <v>82</v>
      </c>
      <c r="AV207" s="14" t="s">
        <v>85</v>
      </c>
      <c r="AW207" s="14" t="s">
        <v>34</v>
      </c>
      <c r="AX207" s="14" t="s">
        <v>78</v>
      </c>
      <c r="AY207" s="247" t="s">
        <v>128</v>
      </c>
    </row>
    <row r="208" spans="1:65" s="2" customFormat="1" ht="16.5" customHeight="1">
      <c r="A208" s="40"/>
      <c r="B208" s="41"/>
      <c r="C208" s="260" t="s">
        <v>300</v>
      </c>
      <c r="D208" s="260" t="s">
        <v>287</v>
      </c>
      <c r="E208" s="261" t="s">
        <v>301</v>
      </c>
      <c r="F208" s="262" t="s">
        <v>302</v>
      </c>
      <c r="G208" s="263" t="s">
        <v>269</v>
      </c>
      <c r="H208" s="264">
        <v>215.71</v>
      </c>
      <c r="I208" s="265"/>
      <c r="J208" s="266">
        <f>ROUND(I208*H208,2)</f>
        <v>0</v>
      </c>
      <c r="K208" s="262" t="s">
        <v>134</v>
      </c>
      <c r="L208" s="267"/>
      <c r="M208" s="268" t="s">
        <v>21</v>
      </c>
      <c r="N208" s="269" t="s">
        <v>44</v>
      </c>
      <c r="O208" s="86"/>
      <c r="P208" s="215">
        <f>O208*H208</f>
        <v>0</v>
      </c>
      <c r="Q208" s="215">
        <v>1</v>
      </c>
      <c r="R208" s="215">
        <f>Q208*H208</f>
        <v>215.71</v>
      </c>
      <c r="S208" s="215">
        <v>0</v>
      </c>
      <c r="T208" s="216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17" t="s">
        <v>183</v>
      </c>
      <c r="AT208" s="217" t="s">
        <v>287</v>
      </c>
      <c r="AU208" s="217" t="s">
        <v>82</v>
      </c>
      <c r="AY208" s="19" t="s">
        <v>128</v>
      </c>
      <c r="BE208" s="218">
        <f>IF(N208="základní",J208,0)</f>
        <v>0</v>
      </c>
      <c r="BF208" s="218">
        <f>IF(N208="snížená",J208,0)</f>
        <v>0</v>
      </c>
      <c r="BG208" s="218">
        <f>IF(N208="zákl. přenesená",J208,0)</f>
        <v>0</v>
      </c>
      <c r="BH208" s="218">
        <f>IF(N208="sníž. přenesená",J208,0)</f>
        <v>0</v>
      </c>
      <c r="BI208" s="218">
        <f>IF(N208="nulová",J208,0)</f>
        <v>0</v>
      </c>
      <c r="BJ208" s="19" t="s">
        <v>78</v>
      </c>
      <c r="BK208" s="218">
        <f>ROUND(I208*H208,2)</f>
        <v>0</v>
      </c>
      <c r="BL208" s="19" t="s">
        <v>85</v>
      </c>
      <c r="BM208" s="217" t="s">
        <v>303</v>
      </c>
    </row>
    <row r="209" spans="1:47" s="2" customFormat="1" ht="12">
      <c r="A209" s="40"/>
      <c r="B209" s="41"/>
      <c r="C209" s="42"/>
      <c r="D209" s="219" t="s">
        <v>136</v>
      </c>
      <c r="E209" s="42"/>
      <c r="F209" s="220" t="s">
        <v>302</v>
      </c>
      <c r="G209" s="42"/>
      <c r="H209" s="42"/>
      <c r="I209" s="221"/>
      <c r="J209" s="42"/>
      <c r="K209" s="42"/>
      <c r="L209" s="46"/>
      <c r="M209" s="222"/>
      <c r="N209" s="223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136</v>
      </c>
      <c r="AU209" s="19" t="s">
        <v>82</v>
      </c>
    </row>
    <row r="210" spans="1:51" s="13" customFormat="1" ht="12">
      <c r="A210" s="13"/>
      <c r="B210" s="226"/>
      <c r="C210" s="227"/>
      <c r="D210" s="219" t="s">
        <v>140</v>
      </c>
      <c r="E210" s="228" t="s">
        <v>21</v>
      </c>
      <c r="F210" s="229" t="s">
        <v>304</v>
      </c>
      <c r="G210" s="227"/>
      <c r="H210" s="230">
        <v>215.706</v>
      </c>
      <c r="I210" s="231"/>
      <c r="J210" s="227"/>
      <c r="K210" s="227"/>
      <c r="L210" s="232"/>
      <c r="M210" s="233"/>
      <c r="N210" s="234"/>
      <c r="O210" s="234"/>
      <c r="P210" s="234"/>
      <c r="Q210" s="234"/>
      <c r="R210" s="234"/>
      <c r="S210" s="234"/>
      <c r="T210" s="23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6" t="s">
        <v>140</v>
      </c>
      <c r="AU210" s="236" t="s">
        <v>82</v>
      </c>
      <c r="AV210" s="13" t="s">
        <v>82</v>
      </c>
      <c r="AW210" s="13" t="s">
        <v>34</v>
      </c>
      <c r="AX210" s="13" t="s">
        <v>73</v>
      </c>
      <c r="AY210" s="236" t="s">
        <v>128</v>
      </c>
    </row>
    <row r="211" spans="1:51" s="14" customFormat="1" ht="12">
      <c r="A211" s="14"/>
      <c r="B211" s="237"/>
      <c r="C211" s="238"/>
      <c r="D211" s="219" t="s">
        <v>140</v>
      </c>
      <c r="E211" s="239" t="s">
        <v>21</v>
      </c>
      <c r="F211" s="240" t="s">
        <v>149</v>
      </c>
      <c r="G211" s="238"/>
      <c r="H211" s="241">
        <v>215.706</v>
      </c>
      <c r="I211" s="242"/>
      <c r="J211" s="238"/>
      <c r="K211" s="238"/>
      <c r="L211" s="243"/>
      <c r="M211" s="244"/>
      <c r="N211" s="245"/>
      <c r="O211" s="245"/>
      <c r="P211" s="245"/>
      <c r="Q211" s="245"/>
      <c r="R211" s="245"/>
      <c r="S211" s="245"/>
      <c r="T211" s="246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47" t="s">
        <v>140</v>
      </c>
      <c r="AU211" s="247" t="s">
        <v>82</v>
      </c>
      <c r="AV211" s="14" t="s">
        <v>85</v>
      </c>
      <c r="AW211" s="14" t="s">
        <v>34</v>
      </c>
      <c r="AX211" s="14" t="s">
        <v>73</v>
      </c>
      <c r="AY211" s="247" t="s">
        <v>128</v>
      </c>
    </row>
    <row r="212" spans="1:51" s="13" customFormat="1" ht="12">
      <c r="A212" s="13"/>
      <c r="B212" s="226"/>
      <c r="C212" s="227"/>
      <c r="D212" s="219" t="s">
        <v>140</v>
      </c>
      <c r="E212" s="228" t="s">
        <v>21</v>
      </c>
      <c r="F212" s="229" t="s">
        <v>305</v>
      </c>
      <c r="G212" s="227"/>
      <c r="H212" s="230">
        <v>215.71</v>
      </c>
      <c r="I212" s="231"/>
      <c r="J212" s="227"/>
      <c r="K212" s="227"/>
      <c r="L212" s="232"/>
      <c r="M212" s="233"/>
      <c r="N212" s="234"/>
      <c r="O212" s="234"/>
      <c r="P212" s="234"/>
      <c r="Q212" s="234"/>
      <c r="R212" s="234"/>
      <c r="S212" s="234"/>
      <c r="T212" s="235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6" t="s">
        <v>140</v>
      </c>
      <c r="AU212" s="236" t="s">
        <v>82</v>
      </c>
      <c r="AV212" s="13" t="s">
        <v>82</v>
      </c>
      <c r="AW212" s="13" t="s">
        <v>34</v>
      </c>
      <c r="AX212" s="13" t="s">
        <v>78</v>
      </c>
      <c r="AY212" s="236" t="s">
        <v>128</v>
      </c>
    </row>
    <row r="213" spans="1:65" s="2" customFormat="1" ht="24.15" customHeight="1">
      <c r="A213" s="40"/>
      <c r="B213" s="41"/>
      <c r="C213" s="206" t="s">
        <v>306</v>
      </c>
      <c r="D213" s="206" t="s">
        <v>130</v>
      </c>
      <c r="E213" s="207" t="s">
        <v>307</v>
      </c>
      <c r="F213" s="208" t="s">
        <v>308</v>
      </c>
      <c r="G213" s="209" t="s">
        <v>133</v>
      </c>
      <c r="H213" s="210">
        <v>2787</v>
      </c>
      <c r="I213" s="211"/>
      <c r="J213" s="212">
        <f>ROUND(I213*H213,2)</f>
        <v>0</v>
      </c>
      <c r="K213" s="208" t="s">
        <v>134</v>
      </c>
      <c r="L213" s="46"/>
      <c r="M213" s="213" t="s">
        <v>21</v>
      </c>
      <c r="N213" s="214" t="s">
        <v>44</v>
      </c>
      <c r="O213" s="86"/>
      <c r="P213" s="215">
        <f>O213*H213</f>
        <v>0</v>
      </c>
      <c r="Q213" s="215">
        <v>0</v>
      </c>
      <c r="R213" s="215">
        <f>Q213*H213</f>
        <v>0</v>
      </c>
      <c r="S213" s="215">
        <v>0</v>
      </c>
      <c r="T213" s="216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17" t="s">
        <v>85</v>
      </c>
      <c r="AT213" s="217" t="s">
        <v>130</v>
      </c>
      <c r="AU213" s="217" t="s">
        <v>82</v>
      </c>
      <c r="AY213" s="19" t="s">
        <v>128</v>
      </c>
      <c r="BE213" s="218">
        <f>IF(N213="základní",J213,0)</f>
        <v>0</v>
      </c>
      <c r="BF213" s="218">
        <f>IF(N213="snížená",J213,0)</f>
        <v>0</v>
      </c>
      <c r="BG213" s="218">
        <f>IF(N213="zákl. přenesená",J213,0)</f>
        <v>0</v>
      </c>
      <c r="BH213" s="218">
        <f>IF(N213="sníž. přenesená",J213,0)</f>
        <v>0</v>
      </c>
      <c r="BI213" s="218">
        <f>IF(N213="nulová",J213,0)</f>
        <v>0</v>
      </c>
      <c r="BJ213" s="19" t="s">
        <v>78</v>
      </c>
      <c r="BK213" s="218">
        <f>ROUND(I213*H213,2)</f>
        <v>0</v>
      </c>
      <c r="BL213" s="19" t="s">
        <v>85</v>
      </c>
      <c r="BM213" s="217" t="s">
        <v>309</v>
      </c>
    </row>
    <row r="214" spans="1:47" s="2" customFormat="1" ht="12">
      <c r="A214" s="40"/>
      <c r="B214" s="41"/>
      <c r="C214" s="42"/>
      <c r="D214" s="219" t="s">
        <v>136</v>
      </c>
      <c r="E214" s="42"/>
      <c r="F214" s="220" t="s">
        <v>310</v>
      </c>
      <c r="G214" s="42"/>
      <c r="H214" s="42"/>
      <c r="I214" s="221"/>
      <c r="J214" s="42"/>
      <c r="K214" s="42"/>
      <c r="L214" s="46"/>
      <c r="M214" s="222"/>
      <c r="N214" s="223"/>
      <c r="O214" s="86"/>
      <c r="P214" s="86"/>
      <c r="Q214" s="86"/>
      <c r="R214" s="86"/>
      <c r="S214" s="86"/>
      <c r="T214" s="87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19" t="s">
        <v>136</v>
      </c>
      <c r="AU214" s="19" t="s">
        <v>82</v>
      </c>
    </row>
    <row r="215" spans="1:47" s="2" customFormat="1" ht="12">
      <c r="A215" s="40"/>
      <c r="B215" s="41"/>
      <c r="C215" s="42"/>
      <c r="D215" s="224" t="s">
        <v>138</v>
      </c>
      <c r="E215" s="42"/>
      <c r="F215" s="225" t="s">
        <v>311</v>
      </c>
      <c r="G215" s="42"/>
      <c r="H215" s="42"/>
      <c r="I215" s="221"/>
      <c r="J215" s="42"/>
      <c r="K215" s="42"/>
      <c r="L215" s="46"/>
      <c r="M215" s="222"/>
      <c r="N215" s="223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138</v>
      </c>
      <c r="AU215" s="19" t="s">
        <v>82</v>
      </c>
    </row>
    <row r="216" spans="1:51" s="13" customFormat="1" ht="12">
      <c r="A216" s="13"/>
      <c r="B216" s="226"/>
      <c r="C216" s="227"/>
      <c r="D216" s="219" t="s">
        <v>140</v>
      </c>
      <c r="E216" s="228" t="s">
        <v>21</v>
      </c>
      <c r="F216" s="229" t="s">
        <v>312</v>
      </c>
      <c r="G216" s="227"/>
      <c r="H216" s="230">
        <v>2787</v>
      </c>
      <c r="I216" s="231"/>
      <c r="J216" s="227"/>
      <c r="K216" s="227"/>
      <c r="L216" s="232"/>
      <c r="M216" s="233"/>
      <c r="N216" s="234"/>
      <c r="O216" s="234"/>
      <c r="P216" s="234"/>
      <c r="Q216" s="234"/>
      <c r="R216" s="234"/>
      <c r="S216" s="234"/>
      <c r="T216" s="235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6" t="s">
        <v>140</v>
      </c>
      <c r="AU216" s="236" t="s">
        <v>82</v>
      </c>
      <c r="AV216" s="13" t="s">
        <v>82</v>
      </c>
      <c r="AW216" s="13" t="s">
        <v>34</v>
      </c>
      <c r="AX216" s="13" t="s">
        <v>78</v>
      </c>
      <c r="AY216" s="236" t="s">
        <v>128</v>
      </c>
    </row>
    <row r="217" spans="1:63" s="12" customFormat="1" ht="22.8" customHeight="1">
      <c r="A217" s="12"/>
      <c r="B217" s="190"/>
      <c r="C217" s="191"/>
      <c r="D217" s="192" t="s">
        <v>72</v>
      </c>
      <c r="E217" s="204" t="s">
        <v>82</v>
      </c>
      <c r="F217" s="204" t="s">
        <v>313</v>
      </c>
      <c r="G217" s="191"/>
      <c r="H217" s="191"/>
      <c r="I217" s="194"/>
      <c r="J217" s="205">
        <f>BK217</f>
        <v>0</v>
      </c>
      <c r="K217" s="191"/>
      <c r="L217" s="196"/>
      <c r="M217" s="197"/>
      <c r="N217" s="198"/>
      <c r="O217" s="198"/>
      <c r="P217" s="199">
        <f>SUM(P218:P221)</f>
        <v>0</v>
      </c>
      <c r="Q217" s="198"/>
      <c r="R217" s="199">
        <f>SUM(R218:R221)</f>
        <v>130.2777</v>
      </c>
      <c r="S217" s="198"/>
      <c r="T217" s="200">
        <f>SUM(T218:T221)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01" t="s">
        <v>78</v>
      </c>
      <c r="AT217" s="202" t="s">
        <v>72</v>
      </c>
      <c r="AU217" s="202" t="s">
        <v>78</v>
      </c>
      <c r="AY217" s="201" t="s">
        <v>128</v>
      </c>
      <c r="BK217" s="203">
        <f>SUM(BK218:BK221)</f>
        <v>0</v>
      </c>
    </row>
    <row r="218" spans="1:65" s="2" customFormat="1" ht="37.8" customHeight="1">
      <c r="A218" s="40"/>
      <c r="B218" s="41"/>
      <c r="C218" s="206" t="s">
        <v>314</v>
      </c>
      <c r="D218" s="206" t="s">
        <v>130</v>
      </c>
      <c r="E218" s="207" t="s">
        <v>315</v>
      </c>
      <c r="F218" s="208" t="s">
        <v>316</v>
      </c>
      <c r="G218" s="209" t="s">
        <v>317</v>
      </c>
      <c r="H218" s="210">
        <v>565</v>
      </c>
      <c r="I218" s="211"/>
      <c r="J218" s="212">
        <f>ROUND(I218*H218,2)</f>
        <v>0</v>
      </c>
      <c r="K218" s="208" t="s">
        <v>21</v>
      </c>
      <c r="L218" s="46"/>
      <c r="M218" s="213" t="s">
        <v>21</v>
      </c>
      <c r="N218" s="214" t="s">
        <v>44</v>
      </c>
      <c r="O218" s="86"/>
      <c r="P218" s="215">
        <f>O218*H218</f>
        <v>0</v>
      </c>
      <c r="Q218" s="215">
        <v>0.23058</v>
      </c>
      <c r="R218" s="215">
        <f>Q218*H218</f>
        <v>130.2777</v>
      </c>
      <c r="S218" s="215">
        <v>0</v>
      </c>
      <c r="T218" s="216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17" t="s">
        <v>85</v>
      </c>
      <c r="AT218" s="217" t="s">
        <v>130</v>
      </c>
      <c r="AU218" s="217" t="s">
        <v>82</v>
      </c>
      <c r="AY218" s="19" t="s">
        <v>128</v>
      </c>
      <c r="BE218" s="218">
        <f>IF(N218="základní",J218,0)</f>
        <v>0</v>
      </c>
      <c r="BF218" s="218">
        <f>IF(N218="snížená",J218,0)</f>
        <v>0</v>
      </c>
      <c r="BG218" s="218">
        <f>IF(N218="zákl. přenesená",J218,0)</f>
        <v>0</v>
      </c>
      <c r="BH218" s="218">
        <f>IF(N218="sníž. přenesená",J218,0)</f>
        <v>0</v>
      </c>
      <c r="BI218" s="218">
        <f>IF(N218="nulová",J218,0)</f>
        <v>0</v>
      </c>
      <c r="BJ218" s="19" t="s">
        <v>78</v>
      </c>
      <c r="BK218" s="218">
        <f>ROUND(I218*H218,2)</f>
        <v>0</v>
      </c>
      <c r="BL218" s="19" t="s">
        <v>85</v>
      </c>
      <c r="BM218" s="217" t="s">
        <v>318</v>
      </c>
    </row>
    <row r="219" spans="1:47" s="2" customFormat="1" ht="12">
      <c r="A219" s="40"/>
      <c r="B219" s="41"/>
      <c r="C219" s="42"/>
      <c r="D219" s="219" t="s">
        <v>136</v>
      </c>
      <c r="E219" s="42"/>
      <c r="F219" s="220" t="s">
        <v>319</v>
      </c>
      <c r="G219" s="42"/>
      <c r="H219" s="42"/>
      <c r="I219" s="221"/>
      <c r="J219" s="42"/>
      <c r="K219" s="42"/>
      <c r="L219" s="46"/>
      <c r="M219" s="222"/>
      <c r="N219" s="223"/>
      <c r="O219" s="86"/>
      <c r="P219" s="86"/>
      <c r="Q219" s="86"/>
      <c r="R219" s="86"/>
      <c r="S219" s="86"/>
      <c r="T219" s="87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9" t="s">
        <v>136</v>
      </c>
      <c r="AU219" s="19" t="s">
        <v>82</v>
      </c>
    </row>
    <row r="220" spans="1:51" s="13" customFormat="1" ht="12">
      <c r="A220" s="13"/>
      <c r="B220" s="226"/>
      <c r="C220" s="227"/>
      <c r="D220" s="219" t="s">
        <v>140</v>
      </c>
      <c r="E220" s="228" t="s">
        <v>21</v>
      </c>
      <c r="F220" s="229" t="s">
        <v>320</v>
      </c>
      <c r="G220" s="227"/>
      <c r="H220" s="230">
        <v>565</v>
      </c>
      <c r="I220" s="231"/>
      <c r="J220" s="227"/>
      <c r="K220" s="227"/>
      <c r="L220" s="232"/>
      <c r="M220" s="233"/>
      <c r="N220" s="234"/>
      <c r="O220" s="234"/>
      <c r="P220" s="234"/>
      <c r="Q220" s="234"/>
      <c r="R220" s="234"/>
      <c r="S220" s="234"/>
      <c r="T220" s="235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6" t="s">
        <v>140</v>
      </c>
      <c r="AU220" s="236" t="s">
        <v>82</v>
      </c>
      <c r="AV220" s="13" t="s">
        <v>82</v>
      </c>
      <c r="AW220" s="13" t="s">
        <v>34</v>
      </c>
      <c r="AX220" s="13" t="s">
        <v>73</v>
      </c>
      <c r="AY220" s="236" t="s">
        <v>128</v>
      </c>
    </row>
    <row r="221" spans="1:51" s="14" customFormat="1" ht="12">
      <c r="A221" s="14"/>
      <c r="B221" s="237"/>
      <c r="C221" s="238"/>
      <c r="D221" s="219" t="s">
        <v>140</v>
      </c>
      <c r="E221" s="239" t="s">
        <v>21</v>
      </c>
      <c r="F221" s="240" t="s">
        <v>149</v>
      </c>
      <c r="G221" s="238"/>
      <c r="H221" s="241">
        <v>565</v>
      </c>
      <c r="I221" s="242"/>
      <c r="J221" s="238"/>
      <c r="K221" s="238"/>
      <c r="L221" s="243"/>
      <c r="M221" s="244"/>
      <c r="N221" s="245"/>
      <c r="O221" s="245"/>
      <c r="P221" s="245"/>
      <c r="Q221" s="245"/>
      <c r="R221" s="245"/>
      <c r="S221" s="245"/>
      <c r="T221" s="246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7" t="s">
        <v>140</v>
      </c>
      <c r="AU221" s="247" t="s">
        <v>82</v>
      </c>
      <c r="AV221" s="14" t="s">
        <v>85</v>
      </c>
      <c r="AW221" s="14" t="s">
        <v>34</v>
      </c>
      <c r="AX221" s="14" t="s">
        <v>78</v>
      </c>
      <c r="AY221" s="247" t="s">
        <v>128</v>
      </c>
    </row>
    <row r="222" spans="1:63" s="12" customFormat="1" ht="22.8" customHeight="1">
      <c r="A222" s="12"/>
      <c r="B222" s="190"/>
      <c r="C222" s="191"/>
      <c r="D222" s="192" t="s">
        <v>72</v>
      </c>
      <c r="E222" s="204" t="s">
        <v>85</v>
      </c>
      <c r="F222" s="204" t="s">
        <v>321</v>
      </c>
      <c r="G222" s="191"/>
      <c r="H222" s="191"/>
      <c r="I222" s="194"/>
      <c r="J222" s="205">
        <f>BK222</f>
        <v>0</v>
      </c>
      <c r="K222" s="191"/>
      <c r="L222" s="196"/>
      <c r="M222" s="197"/>
      <c r="N222" s="198"/>
      <c r="O222" s="198"/>
      <c r="P222" s="199">
        <f>SUM(P223:P269)</f>
        <v>0</v>
      </c>
      <c r="Q222" s="198"/>
      <c r="R222" s="199">
        <f>SUM(R223:R269)</f>
        <v>68.8187489</v>
      </c>
      <c r="S222" s="198"/>
      <c r="T222" s="200">
        <f>SUM(T223:T269)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01" t="s">
        <v>78</v>
      </c>
      <c r="AT222" s="202" t="s">
        <v>72</v>
      </c>
      <c r="AU222" s="202" t="s">
        <v>78</v>
      </c>
      <c r="AY222" s="201" t="s">
        <v>128</v>
      </c>
      <c r="BK222" s="203">
        <f>SUM(BK223:BK269)</f>
        <v>0</v>
      </c>
    </row>
    <row r="223" spans="1:65" s="2" customFormat="1" ht="24.15" customHeight="1">
      <c r="A223" s="40"/>
      <c r="B223" s="41"/>
      <c r="C223" s="206" t="s">
        <v>322</v>
      </c>
      <c r="D223" s="206" t="s">
        <v>130</v>
      </c>
      <c r="E223" s="207" t="s">
        <v>323</v>
      </c>
      <c r="F223" s="208" t="s">
        <v>324</v>
      </c>
      <c r="G223" s="209" t="s">
        <v>133</v>
      </c>
      <c r="H223" s="210">
        <v>254.25</v>
      </c>
      <c r="I223" s="211"/>
      <c r="J223" s="212">
        <f>ROUND(I223*H223,2)</f>
        <v>0</v>
      </c>
      <c r="K223" s="208" t="s">
        <v>134</v>
      </c>
      <c r="L223" s="46"/>
      <c r="M223" s="213" t="s">
        <v>21</v>
      </c>
      <c r="N223" s="214" t="s">
        <v>44</v>
      </c>
      <c r="O223" s="86"/>
      <c r="P223" s="215">
        <f>O223*H223</f>
        <v>0</v>
      </c>
      <c r="Q223" s="215">
        <v>0.24533</v>
      </c>
      <c r="R223" s="215">
        <f>Q223*H223</f>
        <v>62.3751525</v>
      </c>
      <c r="S223" s="215">
        <v>0</v>
      </c>
      <c r="T223" s="216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17" t="s">
        <v>85</v>
      </c>
      <c r="AT223" s="217" t="s">
        <v>130</v>
      </c>
      <c r="AU223" s="217" t="s">
        <v>82</v>
      </c>
      <c r="AY223" s="19" t="s">
        <v>128</v>
      </c>
      <c r="BE223" s="218">
        <f>IF(N223="základní",J223,0)</f>
        <v>0</v>
      </c>
      <c r="BF223" s="218">
        <f>IF(N223="snížená",J223,0)</f>
        <v>0</v>
      </c>
      <c r="BG223" s="218">
        <f>IF(N223="zákl. přenesená",J223,0)</f>
        <v>0</v>
      </c>
      <c r="BH223" s="218">
        <f>IF(N223="sníž. přenesená",J223,0)</f>
        <v>0</v>
      </c>
      <c r="BI223" s="218">
        <f>IF(N223="nulová",J223,0)</f>
        <v>0</v>
      </c>
      <c r="BJ223" s="19" t="s">
        <v>78</v>
      </c>
      <c r="BK223" s="218">
        <f>ROUND(I223*H223,2)</f>
        <v>0</v>
      </c>
      <c r="BL223" s="19" t="s">
        <v>85</v>
      </c>
      <c r="BM223" s="217" t="s">
        <v>325</v>
      </c>
    </row>
    <row r="224" spans="1:47" s="2" customFormat="1" ht="12">
      <c r="A224" s="40"/>
      <c r="B224" s="41"/>
      <c r="C224" s="42"/>
      <c r="D224" s="219" t="s">
        <v>136</v>
      </c>
      <c r="E224" s="42"/>
      <c r="F224" s="220" t="s">
        <v>326</v>
      </c>
      <c r="G224" s="42"/>
      <c r="H224" s="42"/>
      <c r="I224" s="221"/>
      <c r="J224" s="42"/>
      <c r="K224" s="42"/>
      <c r="L224" s="46"/>
      <c r="M224" s="222"/>
      <c r="N224" s="223"/>
      <c r="O224" s="86"/>
      <c r="P224" s="86"/>
      <c r="Q224" s="86"/>
      <c r="R224" s="86"/>
      <c r="S224" s="86"/>
      <c r="T224" s="87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19" t="s">
        <v>136</v>
      </c>
      <c r="AU224" s="19" t="s">
        <v>82</v>
      </c>
    </row>
    <row r="225" spans="1:47" s="2" customFormat="1" ht="12">
      <c r="A225" s="40"/>
      <c r="B225" s="41"/>
      <c r="C225" s="42"/>
      <c r="D225" s="224" t="s">
        <v>138</v>
      </c>
      <c r="E225" s="42"/>
      <c r="F225" s="225" t="s">
        <v>327</v>
      </c>
      <c r="G225" s="42"/>
      <c r="H225" s="42"/>
      <c r="I225" s="221"/>
      <c r="J225" s="42"/>
      <c r="K225" s="42"/>
      <c r="L225" s="46"/>
      <c r="M225" s="222"/>
      <c r="N225" s="223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138</v>
      </c>
      <c r="AU225" s="19" t="s">
        <v>82</v>
      </c>
    </row>
    <row r="226" spans="1:51" s="13" customFormat="1" ht="12">
      <c r="A226" s="13"/>
      <c r="B226" s="226"/>
      <c r="C226" s="227"/>
      <c r="D226" s="219" t="s">
        <v>140</v>
      </c>
      <c r="E226" s="228" t="s">
        <v>21</v>
      </c>
      <c r="F226" s="229" t="s">
        <v>328</v>
      </c>
      <c r="G226" s="227"/>
      <c r="H226" s="230">
        <v>226</v>
      </c>
      <c r="I226" s="231"/>
      <c r="J226" s="227"/>
      <c r="K226" s="227"/>
      <c r="L226" s="232"/>
      <c r="M226" s="233"/>
      <c r="N226" s="234"/>
      <c r="O226" s="234"/>
      <c r="P226" s="234"/>
      <c r="Q226" s="234"/>
      <c r="R226" s="234"/>
      <c r="S226" s="234"/>
      <c r="T226" s="235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6" t="s">
        <v>140</v>
      </c>
      <c r="AU226" s="236" t="s">
        <v>82</v>
      </c>
      <c r="AV226" s="13" t="s">
        <v>82</v>
      </c>
      <c r="AW226" s="13" t="s">
        <v>34</v>
      </c>
      <c r="AX226" s="13" t="s">
        <v>73</v>
      </c>
      <c r="AY226" s="236" t="s">
        <v>128</v>
      </c>
    </row>
    <row r="227" spans="1:51" s="14" customFormat="1" ht="12">
      <c r="A227" s="14"/>
      <c r="B227" s="237"/>
      <c r="C227" s="238"/>
      <c r="D227" s="219" t="s">
        <v>140</v>
      </c>
      <c r="E227" s="239" t="s">
        <v>21</v>
      </c>
      <c r="F227" s="240" t="s">
        <v>149</v>
      </c>
      <c r="G227" s="238"/>
      <c r="H227" s="241">
        <v>226</v>
      </c>
      <c r="I227" s="242"/>
      <c r="J227" s="238"/>
      <c r="K227" s="238"/>
      <c r="L227" s="243"/>
      <c r="M227" s="244"/>
      <c r="N227" s="245"/>
      <c r="O227" s="245"/>
      <c r="P227" s="245"/>
      <c r="Q227" s="245"/>
      <c r="R227" s="245"/>
      <c r="S227" s="245"/>
      <c r="T227" s="246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7" t="s">
        <v>140</v>
      </c>
      <c r="AU227" s="247" t="s">
        <v>82</v>
      </c>
      <c r="AV227" s="14" t="s">
        <v>85</v>
      </c>
      <c r="AW227" s="14" t="s">
        <v>34</v>
      </c>
      <c r="AX227" s="14" t="s">
        <v>73</v>
      </c>
      <c r="AY227" s="247" t="s">
        <v>128</v>
      </c>
    </row>
    <row r="228" spans="1:51" s="13" customFormat="1" ht="12">
      <c r="A228" s="13"/>
      <c r="B228" s="226"/>
      <c r="C228" s="227"/>
      <c r="D228" s="219" t="s">
        <v>140</v>
      </c>
      <c r="E228" s="228" t="s">
        <v>21</v>
      </c>
      <c r="F228" s="229" t="s">
        <v>329</v>
      </c>
      <c r="G228" s="227"/>
      <c r="H228" s="230">
        <v>254.25</v>
      </c>
      <c r="I228" s="231"/>
      <c r="J228" s="227"/>
      <c r="K228" s="227"/>
      <c r="L228" s="232"/>
      <c r="M228" s="233"/>
      <c r="N228" s="234"/>
      <c r="O228" s="234"/>
      <c r="P228" s="234"/>
      <c r="Q228" s="234"/>
      <c r="R228" s="234"/>
      <c r="S228" s="234"/>
      <c r="T228" s="235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6" t="s">
        <v>140</v>
      </c>
      <c r="AU228" s="236" t="s">
        <v>82</v>
      </c>
      <c r="AV228" s="13" t="s">
        <v>82</v>
      </c>
      <c r="AW228" s="13" t="s">
        <v>34</v>
      </c>
      <c r="AX228" s="13" t="s">
        <v>78</v>
      </c>
      <c r="AY228" s="236" t="s">
        <v>128</v>
      </c>
    </row>
    <row r="229" spans="1:65" s="2" customFormat="1" ht="21.75" customHeight="1">
      <c r="A229" s="40"/>
      <c r="B229" s="41"/>
      <c r="C229" s="206" t="s">
        <v>330</v>
      </c>
      <c r="D229" s="206" t="s">
        <v>130</v>
      </c>
      <c r="E229" s="207" t="s">
        <v>331</v>
      </c>
      <c r="F229" s="208" t="s">
        <v>332</v>
      </c>
      <c r="G229" s="209" t="s">
        <v>186</v>
      </c>
      <c r="H229" s="210">
        <v>0.9</v>
      </c>
      <c r="I229" s="211"/>
      <c r="J229" s="212">
        <f>ROUND(I229*H229,2)</f>
        <v>0</v>
      </c>
      <c r="K229" s="208" t="s">
        <v>134</v>
      </c>
      <c r="L229" s="46"/>
      <c r="M229" s="213" t="s">
        <v>21</v>
      </c>
      <c r="N229" s="214" t="s">
        <v>44</v>
      </c>
      <c r="O229" s="86"/>
      <c r="P229" s="215">
        <f>O229*H229</f>
        <v>0</v>
      </c>
      <c r="Q229" s="215">
        <v>0</v>
      </c>
      <c r="R229" s="215">
        <f>Q229*H229</f>
        <v>0</v>
      </c>
      <c r="S229" s="215">
        <v>0</v>
      </c>
      <c r="T229" s="216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17" t="s">
        <v>85</v>
      </c>
      <c r="AT229" s="217" t="s">
        <v>130</v>
      </c>
      <c r="AU229" s="217" t="s">
        <v>82</v>
      </c>
      <c r="AY229" s="19" t="s">
        <v>128</v>
      </c>
      <c r="BE229" s="218">
        <f>IF(N229="základní",J229,0)</f>
        <v>0</v>
      </c>
      <c r="BF229" s="218">
        <f>IF(N229="snížená",J229,0)</f>
        <v>0</v>
      </c>
      <c r="BG229" s="218">
        <f>IF(N229="zákl. přenesená",J229,0)</f>
        <v>0</v>
      </c>
      <c r="BH229" s="218">
        <f>IF(N229="sníž. přenesená",J229,0)</f>
        <v>0</v>
      </c>
      <c r="BI229" s="218">
        <f>IF(N229="nulová",J229,0)</f>
        <v>0</v>
      </c>
      <c r="BJ229" s="19" t="s">
        <v>78</v>
      </c>
      <c r="BK229" s="218">
        <f>ROUND(I229*H229,2)</f>
        <v>0</v>
      </c>
      <c r="BL229" s="19" t="s">
        <v>85</v>
      </c>
      <c r="BM229" s="217" t="s">
        <v>333</v>
      </c>
    </row>
    <row r="230" spans="1:47" s="2" customFormat="1" ht="12">
      <c r="A230" s="40"/>
      <c r="B230" s="41"/>
      <c r="C230" s="42"/>
      <c r="D230" s="219" t="s">
        <v>136</v>
      </c>
      <c r="E230" s="42"/>
      <c r="F230" s="220" t="s">
        <v>334</v>
      </c>
      <c r="G230" s="42"/>
      <c r="H230" s="42"/>
      <c r="I230" s="221"/>
      <c r="J230" s="42"/>
      <c r="K230" s="42"/>
      <c r="L230" s="46"/>
      <c r="M230" s="222"/>
      <c r="N230" s="223"/>
      <c r="O230" s="86"/>
      <c r="P230" s="86"/>
      <c r="Q230" s="86"/>
      <c r="R230" s="86"/>
      <c r="S230" s="86"/>
      <c r="T230" s="87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T230" s="19" t="s">
        <v>136</v>
      </c>
      <c r="AU230" s="19" t="s">
        <v>82</v>
      </c>
    </row>
    <row r="231" spans="1:47" s="2" customFormat="1" ht="12">
      <c r="A231" s="40"/>
      <c r="B231" s="41"/>
      <c r="C231" s="42"/>
      <c r="D231" s="224" t="s">
        <v>138</v>
      </c>
      <c r="E231" s="42"/>
      <c r="F231" s="225" t="s">
        <v>335</v>
      </c>
      <c r="G231" s="42"/>
      <c r="H231" s="42"/>
      <c r="I231" s="221"/>
      <c r="J231" s="42"/>
      <c r="K231" s="42"/>
      <c r="L231" s="46"/>
      <c r="M231" s="222"/>
      <c r="N231" s="223"/>
      <c r="O231" s="86"/>
      <c r="P231" s="86"/>
      <c r="Q231" s="86"/>
      <c r="R231" s="86"/>
      <c r="S231" s="86"/>
      <c r="T231" s="87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T231" s="19" t="s">
        <v>138</v>
      </c>
      <c r="AU231" s="19" t="s">
        <v>82</v>
      </c>
    </row>
    <row r="232" spans="1:47" s="2" customFormat="1" ht="12">
      <c r="A232" s="40"/>
      <c r="B232" s="41"/>
      <c r="C232" s="42"/>
      <c r="D232" s="219" t="s">
        <v>210</v>
      </c>
      <c r="E232" s="42"/>
      <c r="F232" s="248" t="s">
        <v>336</v>
      </c>
      <c r="G232" s="42"/>
      <c r="H232" s="42"/>
      <c r="I232" s="221"/>
      <c r="J232" s="42"/>
      <c r="K232" s="42"/>
      <c r="L232" s="46"/>
      <c r="M232" s="222"/>
      <c r="N232" s="223"/>
      <c r="O232" s="86"/>
      <c r="P232" s="86"/>
      <c r="Q232" s="86"/>
      <c r="R232" s="86"/>
      <c r="S232" s="86"/>
      <c r="T232" s="87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9" t="s">
        <v>210</v>
      </c>
      <c r="AU232" s="19" t="s">
        <v>82</v>
      </c>
    </row>
    <row r="233" spans="1:51" s="13" customFormat="1" ht="12">
      <c r="A233" s="13"/>
      <c r="B233" s="226"/>
      <c r="C233" s="227"/>
      <c r="D233" s="219" t="s">
        <v>140</v>
      </c>
      <c r="E233" s="228" t="s">
        <v>21</v>
      </c>
      <c r="F233" s="229" t="s">
        <v>337</v>
      </c>
      <c r="G233" s="227"/>
      <c r="H233" s="230">
        <v>0.897</v>
      </c>
      <c r="I233" s="231"/>
      <c r="J233" s="227"/>
      <c r="K233" s="227"/>
      <c r="L233" s="232"/>
      <c r="M233" s="233"/>
      <c r="N233" s="234"/>
      <c r="O233" s="234"/>
      <c r="P233" s="234"/>
      <c r="Q233" s="234"/>
      <c r="R233" s="234"/>
      <c r="S233" s="234"/>
      <c r="T233" s="235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6" t="s">
        <v>140</v>
      </c>
      <c r="AU233" s="236" t="s">
        <v>82</v>
      </c>
      <c r="AV233" s="13" t="s">
        <v>82</v>
      </c>
      <c r="AW233" s="13" t="s">
        <v>34</v>
      </c>
      <c r="AX233" s="13" t="s">
        <v>73</v>
      </c>
      <c r="AY233" s="236" t="s">
        <v>128</v>
      </c>
    </row>
    <row r="234" spans="1:51" s="14" customFormat="1" ht="12">
      <c r="A234" s="14"/>
      <c r="B234" s="237"/>
      <c r="C234" s="238"/>
      <c r="D234" s="219" t="s">
        <v>140</v>
      </c>
      <c r="E234" s="239" t="s">
        <v>21</v>
      </c>
      <c r="F234" s="240" t="s">
        <v>149</v>
      </c>
      <c r="G234" s="238"/>
      <c r="H234" s="241">
        <v>0.897</v>
      </c>
      <c r="I234" s="242"/>
      <c r="J234" s="238"/>
      <c r="K234" s="238"/>
      <c r="L234" s="243"/>
      <c r="M234" s="244"/>
      <c r="N234" s="245"/>
      <c r="O234" s="245"/>
      <c r="P234" s="245"/>
      <c r="Q234" s="245"/>
      <c r="R234" s="245"/>
      <c r="S234" s="245"/>
      <c r="T234" s="246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47" t="s">
        <v>140</v>
      </c>
      <c r="AU234" s="247" t="s">
        <v>82</v>
      </c>
      <c r="AV234" s="14" t="s">
        <v>85</v>
      </c>
      <c r="AW234" s="14" t="s">
        <v>34</v>
      </c>
      <c r="AX234" s="14" t="s">
        <v>73</v>
      </c>
      <c r="AY234" s="247" t="s">
        <v>128</v>
      </c>
    </row>
    <row r="235" spans="1:51" s="13" customFormat="1" ht="12">
      <c r="A235" s="13"/>
      <c r="B235" s="226"/>
      <c r="C235" s="227"/>
      <c r="D235" s="219" t="s">
        <v>140</v>
      </c>
      <c r="E235" s="228" t="s">
        <v>21</v>
      </c>
      <c r="F235" s="229" t="s">
        <v>338</v>
      </c>
      <c r="G235" s="227"/>
      <c r="H235" s="230">
        <v>0.9</v>
      </c>
      <c r="I235" s="231"/>
      <c r="J235" s="227"/>
      <c r="K235" s="227"/>
      <c r="L235" s="232"/>
      <c r="M235" s="233"/>
      <c r="N235" s="234"/>
      <c r="O235" s="234"/>
      <c r="P235" s="234"/>
      <c r="Q235" s="234"/>
      <c r="R235" s="234"/>
      <c r="S235" s="234"/>
      <c r="T235" s="235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6" t="s">
        <v>140</v>
      </c>
      <c r="AU235" s="236" t="s">
        <v>82</v>
      </c>
      <c r="AV235" s="13" t="s">
        <v>82</v>
      </c>
      <c r="AW235" s="13" t="s">
        <v>34</v>
      </c>
      <c r="AX235" s="13" t="s">
        <v>78</v>
      </c>
      <c r="AY235" s="236" t="s">
        <v>128</v>
      </c>
    </row>
    <row r="236" spans="1:65" s="2" customFormat="1" ht="24.15" customHeight="1">
      <c r="A236" s="40"/>
      <c r="B236" s="41"/>
      <c r="C236" s="206" t="s">
        <v>339</v>
      </c>
      <c r="D236" s="206" t="s">
        <v>130</v>
      </c>
      <c r="E236" s="207" t="s">
        <v>340</v>
      </c>
      <c r="F236" s="208" t="s">
        <v>341</v>
      </c>
      <c r="G236" s="209" t="s">
        <v>342</v>
      </c>
      <c r="H236" s="210">
        <v>17</v>
      </c>
      <c r="I236" s="211"/>
      <c r="J236" s="212">
        <f>ROUND(I236*H236,2)</f>
        <v>0</v>
      </c>
      <c r="K236" s="208" t="s">
        <v>134</v>
      </c>
      <c r="L236" s="46"/>
      <c r="M236" s="213" t="s">
        <v>21</v>
      </c>
      <c r="N236" s="214" t="s">
        <v>44</v>
      </c>
      <c r="O236" s="86"/>
      <c r="P236" s="215">
        <f>O236*H236</f>
        <v>0</v>
      </c>
      <c r="Q236" s="215">
        <v>0.08742</v>
      </c>
      <c r="R236" s="215">
        <f>Q236*H236</f>
        <v>1.48614</v>
      </c>
      <c r="S236" s="215">
        <v>0</v>
      </c>
      <c r="T236" s="216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17" t="s">
        <v>85</v>
      </c>
      <c r="AT236" s="217" t="s">
        <v>130</v>
      </c>
      <c r="AU236" s="217" t="s">
        <v>82</v>
      </c>
      <c r="AY236" s="19" t="s">
        <v>128</v>
      </c>
      <c r="BE236" s="218">
        <f>IF(N236="základní",J236,0)</f>
        <v>0</v>
      </c>
      <c r="BF236" s="218">
        <f>IF(N236="snížená",J236,0)</f>
        <v>0</v>
      </c>
      <c r="BG236" s="218">
        <f>IF(N236="zákl. přenesená",J236,0)</f>
        <v>0</v>
      </c>
      <c r="BH236" s="218">
        <f>IF(N236="sníž. přenesená",J236,0)</f>
        <v>0</v>
      </c>
      <c r="BI236" s="218">
        <f>IF(N236="nulová",J236,0)</f>
        <v>0</v>
      </c>
      <c r="BJ236" s="19" t="s">
        <v>78</v>
      </c>
      <c r="BK236" s="218">
        <f>ROUND(I236*H236,2)</f>
        <v>0</v>
      </c>
      <c r="BL236" s="19" t="s">
        <v>85</v>
      </c>
      <c r="BM236" s="217" t="s">
        <v>343</v>
      </c>
    </row>
    <row r="237" spans="1:47" s="2" customFormat="1" ht="12">
      <c r="A237" s="40"/>
      <c r="B237" s="41"/>
      <c r="C237" s="42"/>
      <c r="D237" s="219" t="s">
        <v>136</v>
      </c>
      <c r="E237" s="42"/>
      <c r="F237" s="220" t="s">
        <v>344</v>
      </c>
      <c r="G237" s="42"/>
      <c r="H237" s="42"/>
      <c r="I237" s="221"/>
      <c r="J237" s="42"/>
      <c r="K237" s="42"/>
      <c r="L237" s="46"/>
      <c r="M237" s="222"/>
      <c r="N237" s="223"/>
      <c r="O237" s="86"/>
      <c r="P237" s="86"/>
      <c r="Q237" s="86"/>
      <c r="R237" s="86"/>
      <c r="S237" s="86"/>
      <c r="T237" s="87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9" t="s">
        <v>136</v>
      </c>
      <c r="AU237" s="19" t="s">
        <v>82</v>
      </c>
    </row>
    <row r="238" spans="1:47" s="2" customFormat="1" ht="12">
      <c r="A238" s="40"/>
      <c r="B238" s="41"/>
      <c r="C238" s="42"/>
      <c r="D238" s="224" t="s">
        <v>138</v>
      </c>
      <c r="E238" s="42"/>
      <c r="F238" s="225" t="s">
        <v>345</v>
      </c>
      <c r="G238" s="42"/>
      <c r="H238" s="42"/>
      <c r="I238" s="221"/>
      <c r="J238" s="42"/>
      <c r="K238" s="42"/>
      <c r="L238" s="46"/>
      <c r="M238" s="222"/>
      <c r="N238" s="223"/>
      <c r="O238" s="86"/>
      <c r="P238" s="86"/>
      <c r="Q238" s="86"/>
      <c r="R238" s="86"/>
      <c r="S238" s="86"/>
      <c r="T238" s="87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T238" s="19" t="s">
        <v>138</v>
      </c>
      <c r="AU238" s="19" t="s">
        <v>82</v>
      </c>
    </row>
    <row r="239" spans="1:51" s="13" customFormat="1" ht="12">
      <c r="A239" s="13"/>
      <c r="B239" s="226"/>
      <c r="C239" s="227"/>
      <c r="D239" s="219" t="s">
        <v>140</v>
      </c>
      <c r="E239" s="228" t="s">
        <v>21</v>
      </c>
      <c r="F239" s="229" t="s">
        <v>252</v>
      </c>
      <c r="G239" s="227"/>
      <c r="H239" s="230">
        <v>17</v>
      </c>
      <c r="I239" s="231"/>
      <c r="J239" s="227"/>
      <c r="K239" s="227"/>
      <c r="L239" s="232"/>
      <c r="M239" s="233"/>
      <c r="N239" s="234"/>
      <c r="O239" s="234"/>
      <c r="P239" s="234"/>
      <c r="Q239" s="234"/>
      <c r="R239" s="234"/>
      <c r="S239" s="234"/>
      <c r="T239" s="235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6" t="s">
        <v>140</v>
      </c>
      <c r="AU239" s="236" t="s">
        <v>82</v>
      </c>
      <c r="AV239" s="13" t="s">
        <v>82</v>
      </c>
      <c r="AW239" s="13" t="s">
        <v>34</v>
      </c>
      <c r="AX239" s="13" t="s">
        <v>78</v>
      </c>
      <c r="AY239" s="236" t="s">
        <v>128</v>
      </c>
    </row>
    <row r="240" spans="1:65" s="2" customFormat="1" ht="24.15" customHeight="1">
      <c r="A240" s="40"/>
      <c r="B240" s="41"/>
      <c r="C240" s="260" t="s">
        <v>346</v>
      </c>
      <c r="D240" s="260" t="s">
        <v>287</v>
      </c>
      <c r="E240" s="261" t="s">
        <v>347</v>
      </c>
      <c r="F240" s="262" t="s">
        <v>348</v>
      </c>
      <c r="G240" s="263" t="s">
        <v>342</v>
      </c>
      <c r="H240" s="264">
        <v>17.17</v>
      </c>
      <c r="I240" s="265"/>
      <c r="J240" s="266">
        <f>ROUND(I240*H240,2)</f>
        <v>0</v>
      </c>
      <c r="K240" s="262" t="s">
        <v>134</v>
      </c>
      <c r="L240" s="267"/>
      <c r="M240" s="268" t="s">
        <v>21</v>
      </c>
      <c r="N240" s="269" t="s">
        <v>44</v>
      </c>
      <c r="O240" s="86"/>
      <c r="P240" s="215">
        <f>O240*H240</f>
        <v>0</v>
      </c>
      <c r="Q240" s="215">
        <v>0.027</v>
      </c>
      <c r="R240" s="215">
        <f>Q240*H240</f>
        <v>0.46359000000000006</v>
      </c>
      <c r="S240" s="215">
        <v>0</v>
      </c>
      <c r="T240" s="216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17" t="s">
        <v>183</v>
      </c>
      <c r="AT240" s="217" t="s">
        <v>287</v>
      </c>
      <c r="AU240" s="217" t="s">
        <v>82</v>
      </c>
      <c r="AY240" s="19" t="s">
        <v>128</v>
      </c>
      <c r="BE240" s="218">
        <f>IF(N240="základní",J240,0)</f>
        <v>0</v>
      </c>
      <c r="BF240" s="218">
        <f>IF(N240="snížená",J240,0)</f>
        <v>0</v>
      </c>
      <c r="BG240" s="218">
        <f>IF(N240="zákl. přenesená",J240,0)</f>
        <v>0</v>
      </c>
      <c r="BH240" s="218">
        <f>IF(N240="sníž. přenesená",J240,0)</f>
        <v>0</v>
      </c>
      <c r="BI240" s="218">
        <f>IF(N240="nulová",J240,0)</f>
        <v>0</v>
      </c>
      <c r="BJ240" s="19" t="s">
        <v>78</v>
      </c>
      <c r="BK240" s="218">
        <f>ROUND(I240*H240,2)</f>
        <v>0</v>
      </c>
      <c r="BL240" s="19" t="s">
        <v>85</v>
      </c>
      <c r="BM240" s="217" t="s">
        <v>349</v>
      </c>
    </row>
    <row r="241" spans="1:47" s="2" customFormat="1" ht="12">
      <c r="A241" s="40"/>
      <c r="B241" s="41"/>
      <c r="C241" s="42"/>
      <c r="D241" s="219" t="s">
        <v>136</v>
      </c>
      <c r="E241" s="42"/>
      <c r="F241" s="220" t="s">
        <v>348</v>
      </c>
      <c r="G241" s="42"/>
      <c r="H241" s="42"/>
      <c r="I241" s="221"/>
      <c r="J241" s="42"/>
      <c r="K241" s="42"/>
      <c r="L241" s="46"/>
      <c r="M241" s="222"/>
      <c r="N241" s="223"/>
      <c r="O241" s="86"/>
      <c r="P241" s="86"/>
      <c r="Q241" s="86"/>
      <c r="R241" s="86"/>
      <c r="S241" s="86"/>
      <c r="T241" s="87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T241" s="19" t="s">
        <v>136</v>
      </c>
      <c r="AU241" s="19" t="s">
        <v>82</v>
      </c>
    </row>
    <row r="242" spans="1:51" s="13" customFormat="1" ht="12">
      <c r="A242" s="13"/>
      <c r="B242" s="226"/>
      <c r="C242" s="227"/>
      <c r="D242" s="219" t="s">
        <v>140</v>
      </c>
      <c r="E242" s="228" t="s">
        <v>21</v>
      </c>
      <c r="F242" s="229" t="s">
        <v>350</v>
      </c>
      <c r="G242" s="227"/>
      <c r="H242" s="230">
        <v>17.17</v>
      </c>
      <c r="I242" s="231"/>
      <c r="J242" s="227"/>
      <c r="K242" s="227"/>
      <c r="L242" s="232"/>
      <c r="M242" s="233"/>
      <c r="N242" s="234"/>
      <c r="O242" s="234"/>
      <c r="P242" s="234"/>
      <c r="Q242" s="234"/>
      <c r="R242" s="234"/>
      <c r="S242" s="234"/>
      <c r="T242" s="235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6" t="s">
        <v>140</v>
      </c>
      <c r="AU242" s="236" t="s">
        <v>82</v>
      </c>
      <c r="AV242" s="13" t="s">
        <v>82</v>
      </c>
      <c r="AW242" s="13" t="s">
        <v>34</v>
      </c>
      <c r="AX242" s="13" t="s">
        <v>73</v>
      </c>
      <c r="AY242" s="236" t="s">
        <v>128</v>
      </c>
    </row>
    <row r="243" spans="1:51" s="14" customFormat="1" ht="12">
      <c r="A243" s="14"/>
      <c r="B243" s="237"/>
      <c r="C243" s="238"/>
      <c r="D243" s="219" t="s">
        <v>140</v>
      </c>
      <c r="E243" s="239" t="s">
        <v>21</v>
      </c>
      <c r="F243" s="240" t="s">
        <v>149</v>
      </c>
      <c r="G243" s="238"/>
      <c r="H243" s="241">
        <v>17.17</v>
      </c>
      <c r="I243" s="242"/>
      <c r="J243" s="238"/>
      <c r="K243" s="238"/>
      <c r="L243" s="243"/>
      <c r="M243" s="244"/>
      <c r="N243" s="245"/>
      <c r="O243" s="245"/>
      <c r="P243" s="245"/>
      <c r="Q243" s="245"/>
      <c r="R243" s="245"/>
      <c r="S243" s="245"/>
      <c r="T243" s="246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47" t="s">
        <v>140</v>
      </c>
      <c r="AU243" s="247" t="s">
        <v>82</v>
      </c>
      <c r="AV243" s="14" t="s">
        <v>85</v>
      </c>
      <c r="AW243" s="14" t="s">
        <v>34</v>
      </c>
      <c r="AX243" s="14" t="s">
        <v>78</v>
      </c>
      <c r="AY243" s="247" t="s">
        <v>128</v>
      </c>
    </row>
    <row r="244" spans="1:65" s="2" customFormat="1" ht="24.15" customHeight="1">
      <c r="A244" s="40"/>
      <c r="B244" s="41"/>
      <c r="C244" s="206" t="s">
        <v>351</v>
      </c>
      <c r="D244" s="206" t="s">
        <v>130</v>
      </c>
      <c r="E244" s="207" t="s">
        <v>352</v>
      </c>
      <c r="F244" s="208" t="s">
        <v>353</v>
      </c>
      <c r="G244" s="209" t="s">
        <v>342</v>
      </c>
      <c r="H244" s="210">
        <v>12</v>
      </c>
      <c r="I244" s="211"/>
      <c r="J244" s="212">
        <f>ROUND(I244*H244,2)</f>
        <v>0</v>
      </c>
      <c r="K244" s="208" t="s">
        <v>134</v>
      </c>
      <c r="L244" s="46"/>
      <c r="M244" s="213" t="s">
        <v>21</v>
      </c>
      <c r="N244" s="214" t="s">
        <v>44</v>
      </c>
      <c r="O244" s="86"/>
      <c r="P244" s="215">
        <f>O244*H244</f>
        <v>0</v>
      </c>
      <c r="Q244" s="215">
        <v>0.08742</v>
      </c>
      <c r="R244" s="215">
        <f>Q244*H244</f>
        <v>1.04904</v>
      </c>
      <c r="S244" s="215">
        <v>0</v>
      </c>
      <c r="T244" s="216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17" t="s">
        <v>85</v>
      </c>
      <c r="AT244" s="217" t="s">
        <v>130</v>
      </c>
      <c r="AU244" s="217" t="s">
        <v>82</v>
      </c>
      <c r="AY244" s="19" t="s">
        <v>128</v>
      </c>
      <c r="BE244" s="218">
        <f>IF(N244="základní",J244,0)</f>
        <v>0</v>
      </c>
      <c r="BF244" s="218">
        <f>IF(N244="snížená",J244,0)</f>
        <v>0</v>
      </c>
      <c r="BG244" s="218">
        <f>IF(N244="zákl. přenesená",J244,0)</f>
        <v>0</v>
      </c>
      <c r="BH244" s="218">
        <f>IF(N244="sníž. přenesená",J244,0)</f>
        <v>0</v>
      </c>
      <c r="BI244" s="218">
        <f>IF(N244="nulová",J244,0)</f>
        <v>0</v>
      </c>
      <c r="BJ244" s="19" t="s">
        <v>78</v>
      </c>
      <c r="BK244" s="218">
        <f>ROUND(I244*H244,2)</f>
        <v>0</v>
      </c>
      <c r="BL244" s="19" t="s">
        <v>85</v>
      </c>
      <c r="BM244" s="217" t="s">
        <v>354</v>
      </c>
    </row>
    <row r="245" spans="1:47" s="2" customFormat="1" ht="12">
      <c r="A245" s="40"/>
      <c r="B245" s="41"/>
      <c r="C245" s="42"/>
      <c r="D245" s="219" t="s">
        <v>136</v>
      </c>
      <c r="E245" s="42"/>
      <c r="F245" s="220" t="s">
        <v>355</v>
      </c>
      <c r="G245" s="42"/>
      <c r="H245" s="42"/>
      <c r="I245" s="221"/>
      <c r="J245" s="42"/>
      <c r="K245" s="42"/>
      <c r="L245" s="46"/>
      <c r="M245" s="222"/>
      <c r="N245" s="223"/>
      <c r="O245" s="86"/>
      <c r="P245" s="86"/>
      <c r="Q245" s="86"/>
      <c r="R245" s="86"/>
      <c r="S245" s="86"/>
      <c r="T245" s="87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19" t="s">
        <v>136</v>
      </c>
      <c r="AU245" s="19" t="s">
        <v>82</v>
      </c>
    </row>
    <row r="246" spans="1:47" s="2" customFormat="1" ht="12">
      <c r="A246" s="40"/>
      <c r="B246" s="41"/>
      <c r="C246" s="42"/>
      <c r="D246" s="224" t="s">
        <v>138</v>
      </c>
      <c r="E246" s="42"/>
      <c r="F246" s="225" t="s">
        <v>356</v>
      </c>
      <c r="G246" s="42"/>
      <c r="H246" s="42"/>
      <c r="I246" s="221"/>
      <c r="J246" s="42"/>
      <c r="K246" s="42"/>
      <c r="L246" s="46"/>
      <c r="M246" s="222"/>
      <c r="N246" s="223"/>
      <c r="O246" s="86"/>
      <c r="P246" s="86"/>
      <c r="Q246" s="86"/>
      <c r="R246" s="86"/>
      <c r="S246" s="86"/>
      <c r="T246" s="87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T246" s="19" t="s">
        <v>138</v>
      </c>
      <c r="AU246" s="19" t="s">
        <v>82</v>
      </c>
    </row>
    <row r="247" spans="1:51" s="13" customFormat="1" ht="12">
      <c r="A247" s="13"/>
      <c r="B247" s="226"/>
      <c r="C247" s="227"/>
      <c r="D247" s="219" t="s">
        <v>140</v>
      </c>
      <c r="E247" s="228" t="s">
        <v>21</v>
      </c>
      <c r="F247" s="229" t="s">
        <v>213</v>
      </c>
      <c r="G247" s="227"/>
      <c r="H247" s="230">
        <v>12</v>
      </c>
      <c r="I247" s="231"/>
      <c r="J247" s="227"/>
      <c r="K247" s="227"/>
      <c r="L247" s="232"/>
      <c r="M247" s="233"/>
      <c r="N247" s="234"/>
      <c r="O247" s="234"/>
      <c r="P247" s="234"/>
      <c r="Q247" s="234"/>
      <c r="R247" s="234"/>
      <c r="S247" s="234"/>
      <c r="T247" s="235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6" t="s">
        <v>140</v>
      </c>
      <c r="AU247" s="236" t="s">
        <v>82</v>
      </c>
      <c r="AV247" s="13" t="s">
        <v>82</v>
      </c>
      <c r="AW247" s="13" t="s">
        <v>34</v>
      </c>
      <c r="AX247" s="13" t="s">
        <v>78</v>
      </c>
      <c r="AY247" s="236" t="s">
        <v>128</v>
      </c>
    </row>
    <row r="248" spans="1:65" s="2" customFormat="1" ht="24.15" customHeight="1">
      <c r="A248" s="40"/>
      <c r="B248" s="41"/>
      <c r="C248" s="260" t="s">
        <v>357</v>
      </c>
      <c r="D248" s="260" t="s">
        <v>287</v>
      </c>
      <c r="E248" s="261" t="s">
        <v>358</v>
      </c>
      <c r="F248" s="262" t="s">
        <v>359</v>
      </c>
      <c r="G248" s="263" t="s">
        <v>342</v>
      </c>
      <c r="H248" s="264">
        <v>12.12</v>
      </c>
      <c r="I248" s="265"/>
      <c r="J248" s="266">
        <f>ROUND(I248*H248,2)</f>
        <v>0</v>
      </c>
      <c r="K248" s="262" t="s">
        <v>21</v>
      </c>
      <c r="L248" s="267"/>
      <c r="M248" s="268" t="s">
        <v>21</v>
      </c>
      <c r="N248" s="269" t="s">
        <v>44</v>
      </c>
      <c r="O248" s="86"/>
      <c r="P248" s="215">
        <f>O248*H248</f>
        <v>0</v>
      </c>
      <c r="Q248" s="215">
        <v>0.282</v>
      </c>
      <c r="R248" s="215">
        <f>Q248*H248</f>
        <v>3.4178399999999995</v>
      </c>
      <c r="S248" s="215">
        <v>0</v>
      </c>
      <c r="T248" s="216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17" t="s">
        <v>183</v>
      </c>
      <c r="AT248" s="217" t="s">
        <v>287</v>
      </c>
      <c r="AU248" s="217" t="s">
        <v>82</v>
      </c>
      <c r="AY248" s="19" t="s">
        <v>128</v>
      </c>
      <c r="BE248" s="218">
        <f>IF(N248="základní",J248,0)</f>
        <v>0</v>
      </c>
      <c r="BF248" s="218">
        <f>IF(N248="snížená",J248,0)</f>
        <v>0</v>
      </c>
      <c r="BG248" s="218">
        <f>IF(N248="zákl. přenesená",J248,0)</f>
        <v>0</v>
      </c>
      <c r="BH248" s="218">
        <f>IF(N248="sníž. přenesená",J248,0)</f>
        <v>0</v>
      </c>
      <c r="BI248" s="218">
        <f>IF(N248="nulová",J248,0)</f>
        <v>0</v>
      </c>
      <c r="BJ248" s="19" t="s">
        <v>78</v>
      </c>
      <c r="BK248" s="218">
        <f>ROUND(I248*H248,2)</f>
        <v>0</v>
      </c>
      <c r="BL248" s="19" t="s">
        <v>85</v>
      </c>
      <c r="BM248" s="217" t="s">
        <v>360</v>
      </c>
    </row>
    <row r="249" spans="1:47" s="2" customFormat="1" ht="12">
      <c r="A249" s="40"/>
      <c r="B249" s="41"/>
      <c r="C249" s="42"/>
      <c r="D249" s="219" t="s">
        <v>136</v>
      </c>
      <c r="E249" s="42"/>
      <c r="F249" s="220" t="s">
        <v>359</v>
      </c>
      <c r="G249" s="42"/>
      <c r="H249" s="42"/>
      <c r="I249" s="221"/>
      <c r="J249" s="42"/>
      <c r="K249" s="42"/>
      <c r="L249" s="46"/>
      <c r="M249" s="222"/>
      <c r="N249" s="223"/>
      <c r="O249" s="86"/>
      <c r="P249" s="86"/>
      <c r="Q249" s="86"/>
      <c r="R249" s="86"/>
      <c r="S249" s="86"/>
      <c r="T249" s="87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T249" s="19" t="s">
        <v>136</v>
      </c>
      <c r="AU249" s="19" t="s">
        <v>82</v>
      </c>
    </row>
    <row r="250" spans="1:51" s="13" customFormat="1" ht="12">
      <c r="A250" s="13"/>
      <c r="B250" s="226"/>
      <c r="C250" s="227"/>
      <c r="D250" s="219" t="s">
        <v>140</v>
      </c>
      <c r="E250" s="228" t="s">
        <v>21</v>
      </c>
      <c r="F250" s="229" t="s">
        <v>361</v>
      </c>
      <c r="G250" s="227"/>
      <c r="H250" s="230">
        <v>12.12</v>
      </c>
      <c r="I250" s="231"/>
      <c r="J250" s="227"/>
      <c r="K250" s="227"/>
      <c r="L250" s="232"/>
      <c r="M250" s="233"/>
      <c r="N250" s="234"/>
      <c r="O250" s="234"/>
      <c r="P250" s="234"/>
      <c r="Q250" s="234"/>
      <c r="R250" s="234"/>
      <c r="S250" s="234"/>
      <c r="T250" s="235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6" t="s">
        <v>140</v>
      </c>
      <c r="AU250" s="236" t="s">
        <v>82</v>
      </c>
      <c r="AV250" s="13" t="s">
        <v>82</v>
      </c>
      <c r="AW250" s="13" t="s">
        <v>34</v>
      </c>
      <c r="AX250" s="13" t="s">
        <v>78</v>
      </c>
      <c r="AY250" s="236" t="s">
        <v>128</v>
      </c>
    </row>
    <row r="251" spans="1:65" s="2" customFormat="1" ht="33" customHeight="1">
      <c r="A251" s="40"/>
      <c r="B251" s="41"/>
      <c r="C251" s="206" t="s">
        <v>362</v>
      </c>
      <c r="D251" s="206" t="s">
        <v>130</v>
      </c>
      <c r="E251" s="207" t="s">
        <v>363</v>
      </c>
      <c r="F251" s="208" t="s">
        <v>364</v>
      </c>
      <c r="G251" s="209" t="s">
        <v>186</v>
      </c>
      <c r="H251" s="210">
        <v>0.9</v>
      </c>
      <c r="I251" s="211"/>
      <c r="J251" s="212">
        <f>ROUND(I251*H251,2)</f>
        <v>0</v>
      </c>
      <c r="K251" s="208" t="s">
        <v>134</v>
      </c>
      <c r="L251" s="46"/>
      <c r="M251" s="213" t="s">
        <v>21</v>
      </c>
      <c r="N251" s="214" t="s">
        <v>44</v>
      </c>
      <c r="O251" s="86"/>
      <c r="P251" s="215">
        <f>O251*H251</f>
        <v>0</v>
      </c>
      <c r="Q251" s="215">
        <v>0</v>
      </c>
      <c r="R251" s="215">
        <f>Q251*H251</f>
        <v>0</v>
      </c>
      <c r="S251" s="215">
        <v>0</v>
      </c>
      <c r="T251" s="216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17" t="s">
        <v>85</v>
      </c>
      <c r="AT251" s="217" t="s">
        <v>130</v>
      </c>
      <c r="AU251" s="217" t="s">
        <v>82</v>
      </c>
      <c r="AY251" s="19" t="s">
        <v>128</v>
      </c>
      <c r="BE251" s="218">
        <f>IF(N251="základní",J251,0)</f>
        <v>0</v>
      </c>
      <c r="BF251" s="218">
        <f>IF(N251="snížená",J251,0)</f>
        <v>0</v>
      </c>
      <c r="BG251" s="218">
        <f>IF(N251="zákl. přenesená",J251,0)</f>
        <v>0</v>
      </c>
      <c r="BH251" s="218">
        <f>IF(N251="sníž. přenesená",J251,0)</f>
        <v>0</v>
      </c>
      <c r="BI251" s="218">
        <f>IF(N251="nulová",J251,0)</f>
        <v>0</v>
      </c>
      <c r="BJ251" s="19" t="s">
        <v>78</v>
      </c>
      <c r="BK251" s="218">
        <f>ROUND(I251*H251,2)</f>
        <v>0</v>
      </c>
      <c r="BL251" s="19" t="s">
        <v>85</v>
      </c>
      <c r="BM251" s="217" t="s">
        <v>365</v>
      </c>
    </row>
    <row r="252" spans="1:47" s="2" customFormat="1" ht="12">
      <c r="A252" s="40"/>
      <c r="B252" s="41"/>
      <c r="C252" s="42"/>
      <c r="D252" s="219" t="s">
        <v>136</v>
      </c>
      <c r="E252" s="42"/>
      <c r="F252" s="220" t="s">
        <v>366</v>
      </c>
      <c r="G252" s="42"/>
      <c r="H252" s="42"/>
      <c r="I252" s="221"/>
      <c r="J252" s="42"/>
      <c r="K252" s="42"/>
      <c r="L252" s="46"/>
      <c r="M252" s="222"/>
      <c r="N252" s="223"/>
      <c r="O252" s="86"/>
      <c r="P252" s="86"/>
      <c r="Q252" s="86"/>
      <c r="R252" s="86"/>
      <c r="S252" s="86"/>
      <c r="T252" s="87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T252" s="19" t="s">
        <v>136</v>
      </c>
      <c r="AU252" s="19" t="s">
        <v>82</v>
      </c>
    </row>
    <row r="253" spans="1:47" s="2" customFormat="1" ht="12">
      <c r="A253" s="40"/>
      <c r="B253" s="41"/>
      <c r="C253" s="42"/>
      <c r="D253" s="224" t="s">
        <v>138</v>
      </c>
      <c r="E253" s="42"/>
      <c r="F253" s="225" t="s">
        <v>367</v>
      </c>
      <c r="G253" s="42"/>
      <c r="H253" s="42"/>
      <c r="I253" s="221"/>
      <c r="J253" s="42"/>
      <c r="K253" s="42"/>
      <c r="L253" s="46"/>
      <c r="M253" s="222"/>
      <c r="N253" s="223"/>
      <c r="O253" s="86"/>
      <c r="P253" s="86"/>
      <c r="Q253" s="86"/>
      <c r="R253" s="86"/>
      <c r="S253" s="86"/>
      <c r="T253" s="87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T253" s="19" t="s">
        <v>138</v>
      </c>
      <c r="AU253" s="19" t="s">
        <v>82</v>
      </c>
    </row>
    <row r="254" spans="1:51" s="13" customFormat="1" ht="12">
      <c r="A254" s="13"/>
      <c r="B254" s="226"/>
      <c r="C254" s="227"/>
      <c r="D254" s="219" t="s">
        <v>140</v>
      </c>
      <c r="E254" s="228" t="s">
        <v>21</v>
      </c>
      <c r="F254" s="229" t="s">
        <v>368</v>
      </c>
      <c r="G254" s="227"/>
      <c r="H254" s="230">
        <v>0.897</v>
      </c>
      <c r="I254" s="231"/>
      <c r="J254" s="227"/>
      <c r="K254" s="227"/>
      <c r="L254" s="232"/>
      <c r="M254" s="233"/>
      <c r="N254" s="234"/>
      <c r="O254" s="234"/>
      <c r="P254" s="234"/>
      <c r="Q254" s="234"/>
      <c r="R254" s="234"/>
      <c r="S254" s="234"/>
      <c r="T254" s="235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6" t="s">
        <v>140</v>
      </c>
      <c r="AU254" s="236" t="s">
        <v>82</v>
      </c>
      <c r="AV254" s="13" t="s">
        <v>82</v>
      </c>
      <c r="AW254" s="13" t="s">
        <v>34</v>
      </c>
      <c r="AX254" s="13" t="s">
        <v>73</v>
      </c>
      <c r="AY254" s="236" t="s">
        <v>128</v>
      </c>
    </row>
    <row r="255" spans="1:51" s="15" customFormat="1" ht="12">
      <c r="A255" s="15"/>
      <c r="B255" s="249"/>
      <c r="C255" s="250"/>
      <c r="D255" s="219" t="s">
        <v>140</v>
      </c>
      <c r="E255" s="251" t="s">
        <v>21</v>
      </c>
      <c r="F255" s="252" t="s">
        <v>369</v>
      </c>
      <c r="G255" s="250"/>
      <c r="H255" s="253">
        <v>0.897</v>
      </c>
      <c r="I255" s="254"/>
      <c r="J255" s="250"/>
      <c r="K255" s="250"/>
      <c r="L255" s="255"/>
      <c r="M255" s="256"/>
      <c r="N255" s="257"/>
      <c r="O255" s="257"/>
      <c r="P255" s="257"/>
      <c r="Q255" s="257"/>
      <c r="R255" s="257"/>
      <c r="S255" s="257"/>
      <c r="T255" s="258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59" t="s">
        <v>140</v>
      </c>
      <c r="AU255" s="259" t="s">
        <v>82</v>
      </c>
      <c r="AV255" s="15" t="s">
        <v>150</v>
      </c>
      <c r="AW255" s="15" t="s">
        <v>34</v>
      </c>
      <c r="AX255" s="15" t="s">
        <v>73</v>
      </c>
      <c r="AY255" s="259" t="s">
        <v>128</v>
      </c>
    </row>
    <row r="256" spans="1:51" s="14" customFormat="1" ht="12">
      <c r="A256" s="14"/>
      <c r="B256" s="237"/>
      <c r="C256" s="238"/>
      <c r="D256" s="219" t="s">
        <v>140</v>
      </c>
      <c r="E256" s="239" t="s">
        <v>21</v>
      </c>
      <c r="F256" s="240" t="s">
        <v>149</v>
      </c>
      <c r="G256" s="238"/>
      <c r="H256" s="241">
        <v>0.897</v>
      </c>
      <c r="I256" s="242"/>
      <c r="J256" s="238"/>
      <c r="K256" s="238"/>
      <c r="L256" s="243"/>
      <c r="M256" s="244"/>
      <c r="N256" s="245"/>
      <c r="O256" s="245"/>
      <c r="P256" s="245"/>
      <c r="Q256" s="245"/>
      <c r="R256" s="245"/>
      <c r="S256" s="245"/>
      <c r="T256" s="246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47" t="s">
        <v>140</v>
      </c>
      <c r="AU256" s="247" t="s">
        <v>82</v>
      </c>
      <c r="AV256" s="14" t="s">
        <v>85</v>
      </c>
      <c r="AW256" s="14" t="s">
        <v>34</v>
      </c>
      <c r="AX256" s="14" t="s">
        <v>73</v>
      </c>
      <c r="AY256" s="247" t="s">
        <v>128</v>
      </c>
    </row>
    <row r="257" spans="1:51" s="13" customFormat="1" ht="12">
      <c r="A257" s="13"/>
      <c r="B257" s="226"/>
      <c r="C257" s="227"/>
      <c r="D257" s="219" t="s">
        <v>140</v>
      </c>
      <c r="E257" s="228" t="s">
        <v>21</v>
      </c>
      <c r="F257" s="229" t="s">
        <v>338</v>
      </c>
      <c r="G257" s="227"/>
      <c r="H257" s="230">
        <v>0.9</v>
      </c>
      <c r="I257" s="231"/>
      <c r="J257" s="227"/>
      <c r="K257" s="227"/>
      <c r="L257" s="232"/>
      <c r="M257" s="233"/>
      <c r="N257" s="234"/>
      <c r="O257" s="234"/>
      <c r="P257" s="234"/>
      <c r="Q257" s="234"/>
      <c r="R257" s="234"/>
      <c r="S257" s="234"/>
      <c r="T257" s="235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6" t="s">
        <v>140</v>
      </c>
      <c r="AU257" s="236" t="s">
        <v>82</v>
      </c>
      <c r="AV257" s="13" t="s">
        <v>82</v>
      </c>
      <c r="AW257" s="13" t="s">
        <v>34</v>
      </c>
      <c r="AX257" s="13" t="s">
        <v>78</v>
      </c>
      <c r="AY257" s="236" t="s">
        <v>128</v>
      </c>
    </row>
    <row r="258" spans="1:65" s="2" customFormat="1" ht="33" customHeight="1">
      <c r="A258" s="40"/>
      <c r="B258" s="41"/>
      <c r="C258" s="206" t="s">
        <v>370</v>
      </c>
      <c r="D258" s="206" t="s">
        <v>130</v>
      </c>
      <c r="E258" s="207" t="s">
        <v>371</v>
      </c>
      <c r="F258" s="208" t="s">
        <v>372</v>
      </c>
      <c r="G258" s="209" t="s">
        <v>186</v>
      </c>
      <c r="H258" s="210">
        <v>2.3</v>
      </c>
      <c r="I258" s="211"/>
      <c r="J258" s="212">
        <f>ROUND(I258*H258,2)</f>
        <v>0</v>
      </c>
      <c r="K258" s="208" t="s">
        <v>134</v>
      </c>
      <c r="L258" s="46"/>
      <c r="M258" s="213" t="s">
        <v>21</v>
      </c>
      <c r="N258" s="214" t="s">
        <v>44</v>
      </c>
      <c r="O258" s="86"/>
      <c r="P258" s="215">
        <f>O258*H258</f>
        <v>0</v>
      </c>
      <c r="Q258" s="215">
        <v>0</v>
      </c>
      <c r="R258" s="215">
        <f>Q258*H258</f>
        <v>0</v>
      </c>
      <c r="S258" s="215">
        <v>0</v>
      </c>
      <c r="T258" s="216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17" t="s">
        <v>85</v>
      </c>
      <c r="AT258" s="217" t="s">
        <v>130</v>
      </c>
      <c r="AU258" s="217" t="s">
        <v>82</v>
      </c>
      <c r="AY258" s="19" t="s">
        <v>128</v>
      </c>
      <c r="BE258" s="218">
        <f>IF(N258="základní",J258,0)</f>
        <v>0</v>
      </c>
      <c r="BF258" s="218">
        <f>IF(N258="snížená",J258,0)</f>
        <v>0</v>
      </c>
      <c r="BG258" s="218">
        <f>IF(N258="zákl. přenesená",J258,0)</f>
        <v>0</v>
      </c>
      <c r="BH258" s="218">
        <f>IF(N258="sníž. přenesená",J258,0)</f>
        <v>0</v>
      </c>
      <c r="BI258" s="218">
        <f>IF(N258="nulová",J258,0)</f>
        <v>0</v>
      </c>
      <c r="BJ258" s="19" t="s">
        <v>78</v>
      </c>
      <c r="BK258" s="218">
        <f>ROUND(I258*H258,2)</f>
        <v>0</v>
      </c>
      <c r="BL258" s="19" t="s">
        <v>85</v>
      </c>
      <c r="BM258" s="217" t="s">
        <v>373</v>
      </c>
    </row>
    <row r="259" spans="1:47" s="2" customFormat="1" ht="12">
      <c r="A259" s="40"/>
      <c r="B259" s="41"/>
      <c r="C259" s="42"/>
      <c r="D259" s="219" t="s">
        <v>136</v>
      </c>
      <c r="E259" s="42"/>
      <c r="F259" s="220" t="s">
        <v>374</v>
      </c>
      <c r="G259" s="42"/>
      <c r="H259" s="42"/>
      <c r="I259" s="221"/>
      <c r="J259" s="42"/>
      <c r="K259" s="42"/>
      <c r="L259" s="46"/>
      <c r="M259" s="222"/>
      <c r="N259" s="223"/>
      <c r="O259" s="86"/>
      <c r="P259" s="86"/>
      <c r="Q259" s="86"/>
      <c r="R259" s="86"/>
      <c r="S259" s="86"/>
      <c r="T259" s="87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T259" s="19" t="s">
        <v>136</v>
      </c>
      <c r="AU259" s="19" t="s">
        <v>82</v>
      </c>
    </row>
    <row r="260" spans="1:47" s="2" customFormat="1" ht="12">
      <c r="A260" s="40"/>
      <c r="B260" s="41"/>
      <c r="C260" s="42"/>
      <c r="D260" s="224" t="s">
        <v>138</v>
      </c>
      <c r="E260" s="42"/>
      <c r="F260" s="225" t="s">
        <v>375</v>
      </c>
      <c r="G260" s="42"/>
      <c r="H260" s="42"/>
      <c r="I260" s="221"/>
      <c r="J260" s="42"/>
      <c r="K260" s="42"/>
      <c r="L260" s="46"/>
      <c r="M260" s="222"/>
      <c r="N260" s="223"/>
      <c r="O260" s="86"/>
      <c r="P260" s="86"/>
      <c r="Q260" s="86"/>
      <c r="R260" s="86"/>
      <c r="S260" s="86"/>
      <c r="T260" s="87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T260" s="19" t="s">
        <v>138</v>
      </c>
      <c r="AU260" s="19" t="s">
        <v>82</v>
      </c>
    </row>
    <row r="261" spans="1:51" s="13" customFormat="1" ht="12">
      <c r="A261" s="13"/>
      <c r="B261" s="226"/>
      <c r="C261" s="227"/>
      <c r="D261" s="219" t="s">
        <v>140</v>
      </c>
      <c r="E261" s="228" t="s">
        <v>21</v>
      </c>
      <c r="F261" s="229" t="s">
        <v>376</v>
      </c>
      <c r="G261" s="227"/>
      <c r="H261" s="230">
        <v>2.299</v>
      </c>
      <c r="I261" s="231"/>
      <c r="J261" s="227"/>
      <c r="K261" s="227"/>
      <c r="L261" s="232"/>
      <c r="M261" s="233"/>
      <c r="N261" s="234"/>
      <c r="O261" s="234"/>
      <c r="P261" s="234"/>
      <c r="Q261" s="234"/>
      <c r="R261" s="234"/>
      <c r="S261" s="234"/>
      <c r="T261" s="235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6" t="s">
        <v>140</v>
      </c>
      <c r="AU261" s="236" t="s">
        <v>82</v>
      </c>
      <c r="AV261" s="13" t="s">
        <v>82</v>
      </c>
      <c r="AW261" s="13" t="s">
        <v>34</v>
      </c>
      <c r="AX261" s="13" t="s">
        <v>73</v>
      </c>
      <c r="AY261" s="236" t="s">
        <v>128</v>
      </c>
    </row>
    <row r="262" spans="1:51" s="15" customFormat="1" ht="12">
      <c r="A262" s="15"/>
      <c r="B262" s="249"/>
      <c r="C262" s="250"/>
      <c r="D262" s="219" t="s">
        <v>140</v>
      </c>
      <c r="E262" s="251" t="s">
        <v>21</v>
      </c>
      <c r="F262" s="252" t="s">
        <v>377</v>
      </c>
      <c r="G262" s="250"/>
      <c r="H262" s="253">
        <v>2.299</v>
      </c>
      <c r="I262" s="254"/>
      <c r="J262" s="250"/>
      <c r="K262" s="250"/>
      <c r="L262" s="255"/>
      <c r="M262" s="256"/>
      <c r="N262" s="257"/>
      <c r="O262" s="257"/>
      <c r="P262" s="257"/>
      <c r="Q262" s="257"/>
      <c r="R262" s="257"/>
      <c r="S262" s="257"/>
      <c r="T262" s="258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T262" s="259" t="s">
        <v>140</v>
      </c>
      <c r="AU262" s="259" t="s">
        <v>82</v>
      </c>
      <c r="AV262" s="15" t="s">
        <v>150</v>
      </c>
      <c r="AW262" s="15" t="s">
        <v>34</v>
      </c>
      <c r="AX262" s="15" t="s">
        <v>73</v>
      </c>
      <c r="AY262" s="259" t="s">
        <v>128</v>
      </c>
    </row>
    <row r="263" spans="1:51" s="14" customFormat="1" ht="12">
      <c r="A263" s="14"/>
      <c r="B263" s="237"/>
      <c r="C263" s="238"/>
      <c r="D263" s="219" t="s">
        <v>140</v>
      </c>
      <c r="E263" s="239" t="s">
        <v>21</v>
      </c>
      <c r="F263" s="240" t="s">
        <v>149</v>
      </c>
      <c r="G263" s="238"/>
      <c r="H263" s="241">
        <v>2.299</v>
      </c>
      <c r="I263" s="242"/>
      <c r="J263" s="238"/>
      <c r="K263" s="238"/>
      <c r="L263" s="243"/>
      <c r="M263" s="244"/>
      <c r="N263" s="245"/>
      <c r="O263" s="245"/>
      <c r="P263" s="245"/>
      <c r="Q263" s="245"/>
      <c r="R263" s="245"/>
      <c r="S263" s="245"/>
      <c r="T263" s="246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47" t="s">
        <v>140</v>
      </c>
      <c r="AU263" s="247" t="s">
        <v>82</v>
      </c>
      <c r="AV263" s="14" t="s">
        <v>85</v>
      </c>
      <c r="AW263" s="14" t="s">
        <v>34</v>
      </c>
      <c r="AX263" s="14" t="s">
        <v>73</v>
      </c>
      <c r="AY263" s="247" t="s">
        <v>128</v>
      </c>
    </row>
    <row r="264" spans="1:51" s="13" customFormat="1" ht="12">
      <c r="A264" s="13"/>
      <c r="B264" s="226"/>
      <c r="C264" s="227"/>
      <c r="D264" s="219" t="s">
        <v>140</v>
      </c>
      <c r="E264" s="228" t="s">
        <v>21</v>
      </c>
      <c r="F264" s="229" t="s">
        <v>378</v>
      </c>
      <c r="G264" s="227"/>
      <c r="H264" s="230">
        <v>2.3</v>
      </c>
      <c r="I264" s="231"/>
      <c r="J264" s="227"/>
      <c r="K264" s="227"/>
      <c r="L264" s="232"/>
      <c r="M264" s="233"/>
      <c r="N264" s="234"/>
      <c r="O264" s="234"/>
      <c r="P264" s="234"/>
      <c r="Q264" s="234"/>
      <c r="R264" s="234"/>
      <c r="S264" s="234"/>
      <c r="T264" s="235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6" t="s">
        <v>140</v>
      </c>
      <c r="AU264" s="236" t="s">
        <v>82</v>
      </c>
      <c r="AV264" s="13" t="s">
        <v>82</v>
      </c>
      <c r="AW264" s="13" t="s">
        <v>34</v>
      </c>
      <c r="AX264" s="13" t="s">
        <v>78</v>
      </c>
      <c r="AY264" s="236" t="s">
        <v>128</v>
      </c>
    </row>
    <row r="265" spans="1:65" s="2" customFormat="1" ht="24.15" customHeight="1">
      <c r="A265" s="40"/>
      <c r="B265" s="41"/>
      <c r="C265" s="206" t="s">
        <v>379</v>
      </c>
      <c r="D265" s="206" t="s">
        <v>130</v>
      </c>
      <c r="E265" s="207" t="s">
        <v>380</v>
      </c>
      <c r="F265" s="208" t="s">
        <v>381</v>
      </c>
      <c r="G265" s="209" t="s">
        <v>133</v>
      </c>
      <c r="H265" s="210">
        <v>4.27</v>
      </c>
      <c r="I265" s="211"/>
      <c r="J265" s="212">
        <f>ROUND(I265*H265,2)</f>
        <v>0</v>
      </c>
      <c r="K265" s="208" t="s">
        <v>134</v>
      </c>
      <c r="L265" s="46"/>
      <c r="M265" s="213" t="s">
        <v>21</v>
      </c>
      <c r="N265" s="214" t="s">
        <v>44</v>
      </c>
      <c r="O265" s="86"/>
      <c r="P265" s="215">
        <f>O265*H265</f>
        <v>0</v>
      </c>
      <c r="Q265" s="215">
        <v>0.00632</v>
      </c>
      <c r="R265" s="215">
        <f>Q265*H265</f>
        <v>0.026986399999999997</v>
      </c>
      <c r="S265" s="215">
        <v>0</v>
      </c>
      <c r="T265" s="216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17" t="s">
        <v>85</v>
      </c>
      <c r="AT265" s="217" t="s">
        <v>130</v>
      </c>
      <c r="AU265" s="217" t="s">
        <v>82</v>
      </c>
      <c r="AY265" s="19" t="s">
        <v>128</v>
      </c>
      <c r="BE265" s="218">
        <f>IF(N265="základní",J265,0)</f>
        <v>0</v>
      </c>
      <c r="BF265" s="218">
        <f>IF(N265="snížená",J265,0)</f>
        <v>0</v>
      </c>
      <c r="BG265" s="218">
        <f>IF(N265="zákl. přenesená",J265,0)</f>
        <v>0</v>
      </c>
      <c r="BH265" s="218">
        <f>IF(N265="sníž. přenesená",J265,0)</f>
        <v>0</v>
      </c>
      <c r="BI265" s="218">
        <f>IF(N265="nulová",J265,0)</f>
        <v>0</v>
      </c>
      <c r="BJ265" s="19" t="s">
        <v>78</v>
      </c>
      <c r="BK265" s="218">
        <f>ROUND(I265*H265,2)</f>
        <v>0</v>
      </c>
      <c r="BL265" s="19" t="s">
        <v>85</v>
      </c>
      <c r="BM265" s="217" t="s">
        <v>382</v>
      </c>
    </row>
    <row r="266" spans="1:47" s="2" customFormat="1" ht="12">
      <c r="A266" s="40"/>
      <c r="B266" s="41"/>
      <c r="C266" s="42"/>
      <c r="D266" s="219" t="s">
        <v>136</v>
      </c>
      <c r="E266" s="42"/>
      <c r="F266" s="220" t="s">
        <v>383</v>
      </c>
      <c r="G266" s="42"/>
      <c r="H266" s="42"/>
      <c r="I266" s="221"/>
      <c r="J266" s="42"/>
      <c r="K266" s="42"/>
      <c r="L266" s="46"/>
      <c r="M266" s="222"/>
      <c r="N266" s="223"/>
      <c r="O266" s="86"/>
      <c r="P266" s="86"/>
      <c r="Q266" s="86"/>
      <c r="R266" s="86"/>
      <c r="S266" s="86"/>
      <c r="T266" s="87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T266" s="19" t="s">
        <v>136</v>
      </c>
      <c r="AU266" s="19" t="s">
        <v>82</v>
      </c>
    </row>
    <row r="267" spans="1:47" s="2" customFormat="1" ht="12">
      <c r="A267" s="40"/>
      <c r="B267" s="41"/>
      <c r="C267" s="42"/>
      <c r="D267" s="224" t="s">
        <v>138</v>
      </c>
      <c r="E267" s="42"/>
      <c r="F267" s="225" t="s">
        <v>384</v>
      </c>
      <c r="G267" s="42"/>
      <c r="H267" s="42"/>
      <c r="I267" s="221"/>
      <c r="J267" s="42"/>
      <c r="K267" s="42"/>
      <c r="L267" s="46"/>
      <c r="M267" s="222"/>
      <c r="N267" s="223"/>
      <c r="O267" s="86"/>
      <c r="P267" s="86"/>
      <c r="Q267" s="86"/>
      <c r="R267" s="86"/>
      <c r="S267" s="86"/>
      <c r="T267" s="87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T267" s="19" t="s">
        <v>138</v>
      </c>
      <c r="AU267" s="19" t="s">
        <v>82</v>
      </c>
    </row>
    <row r="268" spans="1:51" s="13" customFormat="1" ht="12">
      <c r="A268" s="13"/>
      <c r="B268" s="226"/>
      <c r="C268" s="227"/>
      <c r="D268" s="219" t="s">
        <v>140</v>
      </c>
      <c r="E268" s="228" t="s">
        <v>21</v>
      </c>
      <c r="F268" s="229" t="s">
        <v>385</v>
      </c>
      <c r="G268" s="227"/>
      <c r="H268" s="230">
        <v>4.27</v>
      </c>
      <c r="I268" s="231"/>
      <c r="J268" s="227"/>
      <c r="K268" s="227"/>
      <c r="L268" s="232"/>
      <c r="M268" s="233"/>
      <c r="N268" s="234"/>
      <c r="O268" s="234"/>
      <c r="P268" s="234"/>
      <c r="Q268" s="234"/>
      <c r="R268" s="234"/>
      <c r="S268" s="234"/>
      <c r="T268" s="235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6" t="s">
        <v>140</v>
      </c>
      <c r="AU268" s="236" t="s">
        <v>82</v>
      </c>
      <c r="AV268" s="13" t="s">
        <v>82</v>
      </c>
      <c r="AW268" s="13" t="s">
        <v>34</v>
      </c>
      <c r="AX268" s="13" t="s">
        <v>73</v>
      </c>
      <c r="AY268" s="236" t="s">
        <v>128</v>
      </c>
    </row>
    <row r="269" spans="1:51" s="14" customFormat="1" ht="12">
      <c r="A269" s="14"/>
      <c r="B269" s="237"/>
      <c r="C269" s="238"/>
      <c r="D269" s="219" t="s">
        <v>140</v>
      </c>
      <c r="E269" s="239" t="s">
        <v>21</v>
      </c>
      <c r="F269" s="240" t="s">
        <v>149</v>
      </c>
      <c r="G269" s="238"/>
      <c r="H269" s="241">
        <v>4.27</v>
      </c>
      <c r="I269" s="242"/>
      <c r="J269" s="238"/>
      <c r="K269" s="238"/>
      <c r="L269" s="243"/>
      <c r="M269" s="244"/>
      <c r="N269" s="245"/>
      <c r="O269" s="245"/>
      <c r="P269" s="245"/>
      <c r="Q269" s="245"/>
      <c r="R269" s="245"/>
      <c r="S269" s="245"/>
      <c r="T269" s="246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47" t="s">
        <v>140</v>
      </c>
      <c r="AU269" s="247" t="s">
        <v>82</v>
      </c>
      <c r="AV269" s="14" t="s">
        <v>85</v>
      </c>
      <c r="AW269" s="14" t="s">
        <v>34</v>
      </c>
      <c r="AX269" s="14" t="s">
        <v>78</v>
      </c>
      <c r="AY269" s="247" t="s">
        <v>128</v>
      </c>
    </row>
    <row r="270" spans="1:63" s="12" customFormat="1" ht="22.8" customHeight="1">
      <c r="A270" s="12"/>
      <c r="B270" s="190"/>
      <c r="C270" s="191"/>
      <c r="D270" s="192" t="s">
        <v>72</v>
      </c>
      <c r="E270" s="204" t="s">
        <v>88</v>
      </c>
      <c r="F270" s="204" t="s">
        <v>386</v>
      </c>
      <c r="G270" s="191"/>
      <c r="H270" s="191"/>
      <c r="I270" s="194"/>
      <c r="J270" s="205">
        <f>BK270</f>
        <v>0</v>
      </c>
      <c r="K270" s="191"/>
      <c r="L270" s="196"/>
      <c r="M270" s="197"/>
      <c r="N270" s="198"/>
      <c r="O270" s="198"/>
      <c r="P270" s="199">
        <f>SUM(P271:P381)</f>
        <v>0</v>
      </c>
      <c r="Q270" s="198"/>
      <c r="R270" s="199">
        <f>SUM(R271:R381)</f>
        <v>87.8032</v>
      </c>
      <c r="S270" s="198"/>
      <c r="T270" s="200">
        <f>SUM(T271:T381)</f>
        <v>0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R270" s="201" t="s">
        <v>78</v>
      </c>
      <c r="AT270" s="202" t="s">
        <v>72</v>
      </c>
      <c r="AU270" s="202" t="s">
        <v>78</v>
      </c>
      <c r="AY270" s="201" t="s">
        <v>128</v>
      </c>
      <c r="BK270" s="203">
        <f>SUM(BK271:BK381)</f>
        <v>0</v>
      </c>
    </row>
    <row r="271" spans="1:65" s="2" customFormat="1" ht="24.15" customHeight="1">
      <c r="A271" s="40"/>
      <c r="B271" s="41"/>
      <c r="C271" s="206" t="s">
        <v>387</v>
      </c>
      <c r="D271" s="206" t="s">
        <v>130</v>
      </c>
      <c r="E271" s="207" t="s">
        <v>388</v>
      </c>
      <c r="F271" s="208" t="s">
        <v>389</v>
      </c>
      <c r="G271" s="209" t="s">
        <v>133</v>
      </c>
      <c r="H271" s="210">
        <v>2787</v>
      </c>
      <c r="I271" s="211"/>
      <c r="J271" s="212">
        <f>ROUND(I271*H271,2)</f>
        <v>0</v>
      </c>
      <c r="K271" s="208" t="s">
        <v>134</v>
      </c>
      <c r="L271" s="46"/>
      <c r="M271" s="213" t="s">
        <v>21</v>
      </c>
      <c r="N271" s="214" t="s">
        <v>44</v>
      </c>
      <c r="O271" s="86"/>
      <c r="P271" s="215">
        <f>O271*H271</f>
        <v>0</v>
      </c>
      <c r="Q271" s="215">
        <v>0</v>
      </c>
      <c r="R271" s="215">
        <f>Q271*H271</f>
        <v>0</v>
      </c>
      <c r="S271" s="215">
        <v>0</v>
      </c>
      <c r="T271" s="216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17" t="s">
        <v>85</v>
      </c>
      <c r="AT271" s="217" t="s">
        <v>130</v>
      </c>
      <c r="AU271" s="217" t="s">
        <v>82</v>
      </c>
      <c r="AY271" s="19" t="s">
        <v>128</v>
      </c>
      <c r="BE271" s="218">
        <f>IF(N271="základní",J271,0)</f>
        <v>0</v>
      </c>
      <c r="BF271" s="218">
        <f>IF(N271="snížená",J271,0)</f>
        <v>0</v>
      </c>
      <c r="BG271" s="218">
        <f>IF(N271="zákl. přenesená",J271,0)</f>
        <v>0</v>
      </c>
      <c r="BH271" s="218">
        <f>IF(N271="sníž. přenesená",J271,0)</f>
        <v>0</v>
      </c>
      <c r="BI271" s="218">
        <f>IF(N271="nulová",J271,0)</f>
        <v>0</v>
      </c>
      <c r="BJ271" s="19" t="s">
        <v>78</v>
      </c>
      <c r="BK271" s="218">
        <f>ROUND(I271*H271,2)</f>
        <v>0</v>
      </c>
      <c r="BL271" s="19" t="s">
        <v>85</v>
      </c>
      <c r="BM271" s="217" t="s">
        <v>390</v>
      </c>
    </row>
    <row r="272" spans="1:47" s="2" customFormat="1" ht="12">
      <c r="A272" s="40"/>
      <c r="B272" s="41"/>
      <c r="C272" s="42"/>
      <c r="D272" s="219" t="s">
        <v>136</v>
      </c>
      <c r="E272" s="42"/>
      <c r="F272" s="220" t="s">
        <v>391</v>
      </c>
      <c r="G272" s="42"/>
      <c r="H272" s="42"/>
      <c r="I272" s="221"/>
      <c r="J272" s="42"/>
      <c r="K272" s="42"/>
      <c r="L272" s="46"/>
      <c r="M272" s="222"/>
      <c r="N272" s="223"/>
      <c r="O272" s="86"/>
      <c r="P272" s="86"/>
      <c r="Q272" s="86"/>
      <c r="R272" s="86"/>
      <c r="S272" s="86"/>
      <c r="T272" s="87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T272" s="19" t="s">
        <v>136</v>
      </c>
      <c r="AU272" s="19" t="s">
        <v>82</v>
      </c>
    </row>
    <row r="273" spans="1:47" s="2" customFormat="1" ht="12">
      <c r="A273" s="40"/>
      <c r="B273" s="41"/>
      <c r="C273" s="42"/>
      <c r="D273" s="224" t="s">
        <v>138</v>
      </c>
      <c r="E273" s="42"/>
      <c r="F273" s="225" t="s">
        <v>392</v>
      </c>
      <c r="G273" s="42"/>
      <c r="H273" s="42"/>
      <c r="I273" s="221"/>
      <c r="J273" s="42"/>
      <c r="K273" s="42"/>
      <c r="L273" s="46"/>
      <c r="M273" s="222"/>
      <c r="N273" s="223"/>
      <c r="O273" s="86"/>
      <c r="P273" s="86"/>
      <c r="Q273" s="86"/>
      <c r="R273" s="86"/>
      <c r="S273" s="86"/>
      <c r="T273" s="87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T273" s="19" t="s">
        <v>138</v>
      </c>
      <c r="AU273" s="19" t="s">
        <v>82</v>
      </c>
    </row>
    <row r="274" spans="1:47" s="2" customFormat="1" ht="12">
      <c r="A274" s="40"/>
      <c r="B274" s="41"/>
      <c r="C274" s="42"/>
      <c r="D274" s="219" t="s">
        <v>210</v>
      </c>
      <c r="E274" s="42"/>
      <c r="F274" s="248" t="s">
        <v>393</v>
      </c>
      <c r="G274" s="42"/>
      <c r="H274" s="42"/>
      <c r="I274" s="221"/>
      <c r="J274" s="42"/>
      <c r="K274" s="42"/>
      <c r="L274" s="46"/>
      <c r="M274" s="222"/>
      <c r="N274" s="223"/>
      <c r="O274" s="86"/>
      <c r="P274" s="86"/>
      <c r="Q274" s="86"/>
      <c r="R274" s="86"/>
      <c r="S274" s="86"/>
      <c r="T274" s="87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T274" s="19" t="s">
        <v>210</v>
      </c>
      <c r="AU274" s="19" t="s">
        <v>82</v>
      </c>
    </row>
    <row r="275" spans="1:51" s="13" customFormat="1" ht="12">
      <c r="A275" s="13"/>
      <c r="B275" s="226"/>
      <c r="C275" s="227"/>
      <c r="D275" s="219" t="s">
        <v>140</v>
      </c>
      <c r="E275" s="228" t="s">
        <v>21</v>
      </c>
      <c r="F275" s="229" t="s">
        <v>394</v>
      </c>
      <c r="G275" s="227"/>
      <c r="H275" s="230">
        <v>2787</v>
      </c>
      <c r="I275" s="231"/>
      <c r="J275" s="227"/>
      <c r="K275" s="227"/>
      <c r="L275" s="232"/>
      <c r="M275" s="233"/>
      <c r="N275" s="234"/>
      <c r="O275" s="234"/>
      <c r="P275" s="234"/>
      <c r="Q275" s="234"/>
      <c r="R275" s="234"/>
      <c r="S275" s="234"/>
      <c r="T275" s="235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6" t="s">
        <v>140</v>
      </c>
      <c r="AU275" s="236" t="s">
        <v>82</v>
      </c>
      <c r="AV275" s="13" t="s">
        <v>82</v>
      </c>
      <c r="AW275" s="13" t="s">
        <v>34</v>
      </c>
      <c r="AX275" s="13" t="s">
        <v>73</v>
      </c>
      <c r="AY275" s="236" t="s">
        <v>128</v>
      </c>
    </row>
    <row r="276" spans="1:51" s="14" customFormat="1" ht="12">
      <c r="A276" s="14"/>
      <c r="B276" s="237"/>
      <c r="C276" s="238"/>
      <c r="D276" s="219" t="s">
        <v>140</v>
      </c>
      <c r="E276" s="239" t="s">
        <v>21</v>
      </c>
      <c r="F276" s="240" t="s">
        <v>149</v>
      </c>
      <c r="G276" s="238"/>
      <c r="H276" s="241">
        <v>2787</v>
      </c>
      <c r="I276" s="242"/>
      <c r="J276" s="238"/>
      <c r="K276" s="238"/>
      <c r="L276" s="243"/>
      <c r="M276" s="244"/>
      <c r="N276" s="245"/>
      <c r="O276" s="245"/>
      <c r="P276" s="245"/>
      <c r="Q276" s="245"/>
      <c r="R276" s="245"/>
      <c r="S276" s="245"/>
      <c r="T276" s="246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47" t="s">
        <v>140</v>
      </c>
      <c r="AU276" s="247" t="s">
        <v>82</v>
      </c>
      <c r="AV276" s="14" t="s">
        <v>85</v>
      </c>
      <c r="AW276" s="14" t="s">
        <v>34</v>
      </c>
      <c r="AX276" s="14" t="s">
        <v>78</v>
      </c>
      <c r="AY276" s="247" t="s">
        <v>128</v>
      </c>
    </row>
    <row r="277" spans="1:65" s="2" customFormat="1" ht="24.15" customHeight="1">
      <c r="A277" s="40"/>
      <c r="B277" s="41"/>
      <c r="C277" s="206" t="s">
        <v>395</v>
      </c>
      <c r="D277" s="206" t="s">
        <v>130</v>
      </c>
      <c r="E277" s="207" t="s">
        <v>396</v>
      </c>
      <c r="F277" s="208" t="s">
        <v>397</v>
      </c>
      <c r="G277" s="209" t="s">
        <v>133</v>
      </c>
      <c r="H277" s="210">
        <v>148</v>
      </c>
      <c r="I277" s="211"/>
      <c r="J277" s="212">
        <f>ROUND(I277*H277,2)</f>
        <v>0</v>
      </c>
      <c r="K277" s="208" t="s">
        <v>134</v>
      </c>
      <c r="L277" s="46"/>
      <c r="M277" s="213" t="s">
        <v>21</v>
      </c>
      <c r="N277" s="214" t="s">
        <v>44</v>
      </c>
      <c r="O277" s="86"/>
      <c r="P277" s="215">
        <f>O277*H277</f>
        <v>0</v>
      </c>
      <c r="Q277" s="215">
        <v>0</v>
      </c>
      <c r="R277" s="215">
        <f>Q277*H277</f>
        <v>0</v>
      </c>
      <c r="S277" s="215">
        <v>0</v>
      </c>
      <c r="T277" s="216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17" t="s">
        <v>85</v>
      </c>
      <c r="AT277" s="217" t="s">
        <v>130</v>
      </c>
      <c r="AU277" s="217" t="s">
        <v>82</v>
      </c>
      <c r="AY277" s="19" t="s">
        <v>128</v>
      </c>
      <c r="BE277" s="218">
        <f>IF(N277="základní",J277,0)</f>
        <v>0</v>
      </c>
      <c r="BF277" s="218">
        <f>IF(N277="snížená",J277,0)</f>
        <v>0</v>
      </c>
      <c r="BG277" s="218">
        <f>IF(N277="zákl. přenesená",J277,0)</f>
        <v>0</v>
      </c>
      <c r="BH277" s="218">
        <f>IF(N277="sníž. přenesená",J277,0)</f>
        <v>0</v>
      </c>
      <c r="BI277" s="218">
        <f>IF(N277="nulová",J277,0)</f>
        <v>0</v>
      </c>
      <c r="BJ277" s="19" t="s">
        <v>78</v>
      </c>
      <c r="BK277" s="218">
        <f>ROUND(I277*H277,2)</f>
        <v>0</v>
      </c>
      <c r="BL277" s="19" t="s">
        <v>85</v>
      </c>
      <c r="BM277" s="217" t="s">
        <v>398</v>
      </c>
    </row>
    <row r="278" spans="1:47" s="2" customFormat="1" ht="12">
      <c r="A278" s="40"/>
      <c r="B278" s="41"/>
      <c r="C278" s="42"/>
      <c r="D278" s="219" t="s">
        <v>136</v>
      </c>
      <c r="E278" s="42"/>
      <c r="F278" s="220" t="s">
        <v>399</v>
      </c>
      <c r="G278" s="42"/>
      <c r="H278" s="42"/>
      <c r="I278" s="221"/>
      <c r="J278" s="42"/>
      <c r="K278" s="42"/>
      <c r="L278" s="46"/>
      <c r="M278" s="222"/>
      <c r="N278" s="223"/>
      <c r="O278" s="86"/>
      <c r="P278" s="86"/>
      <c r="Q278" s="86"/>
      <c r="R278" s="86"/>
      <c r="S278" s="86"/>
      <c r="T278" s="87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T278" s="19" t="s">
        <v>136</v>
      </c>
      <c r="AU278" s="19" t="s">
        <v>82</v>
      </c>
    </row>
    <row r="279" spans="1:47" s="2" customFormat="1" ht="12">
      <c r="A279" s="40"/>
      <c r="B279" s="41"/>
      <c r="C279" s="42"/>
      <c r="D279" s="224" t="s">
        <v>138</v>
      </c>
      <c r="E279" s="42"/>
      <c r="F279" s="225" t="s">
        <v>400</v>
      </c>
      <c r="G279" s="42"/>
      <c r="H279" s="42"/>
      <c r="I279" s="221"/>
      <c r="J279" s="42"/>
      <c r="K279" s="42"/>
      <c r="L279" s="46"/>
      <c r="M279" s="222"/>
      <c r="N279" s="223"/>
      <c r="O279" s="86"/>
      <c r="P279" s="86"/>
      <c r="Q279" s="86"/>
      <c r="R279" s="86"/>
      <c r="S279" s="86"/>
      <c r="T279" s="87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T279" s="19" t="s">
        <v>138</v>
      </c>
      <c r="AU279" s="19" t="s">
        <v>82</v>
      </c>
    </row>
    <row r="280" spans="1:51" s="13" customFormat="1" ht="12">
      <c r="A280" s="13"/>
      <c r="B280" s="226"/>
      <c r="C280" s="227"/>
      <c r="D280" s="219" t="s">
        <v>140</v>
      </c>
      <c r="E280" s="228" t="s">
        <v>21</v>
      </c>
      <c r="F280" s="229" t="s">
        <v>401</v>
      </c>
      <c r="G280" s="227"/>
      <c r="H280" s="230">
        <v>148</v>
      </c>
      <c r="I280" s="231"/>
      <c r="J280" s="227"/>
      <c r="K280" s="227"/>
      <c r="L280" s="232"/>
      <c r="M280" s="233"/>
      <c r="N280" s="234"/>
      <c r="O280" s="234"/>
      <c r="P280" s="234"/>
      <c r="Q280" s="234"/>
      <c r="R280" s="234"/>
      <c r="S280" s="234"/>
      <c r="T280" s="235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6" t="s">
        <v>140</v>
      </c>
      <c r="AU280" s="236" t="s">
        <v>82</v>
      </c>
      <c r="AV280" s="13" t="s">
        <v>82</v>
      </c>
      <c r="AW280" s="13" t="s">
        <v>34</v>
      </c>
      <c r="AX280" s="13" t="s">
        <v>78</v>
      </c>
      <c r="AY280" s="236" t="s">
        <v>128</v>
      </c>
    </row>
    <row r="281" spans="1:65" s="2" customFormat="1" ht="24.15" customHeight="1">
      <c r="A281" s="40"/>
      <c r="B281" s="41"/>
      <c r="C281" s="206" t="s">
        <v>402</v>
      </c>
      <c r="D281" s="206" t="s">
        <v>130</v>
      </c>
      <c r="E281" s="207" t="s">
        <v>403</v>
      </c>
      <c r="F281" s="208" t="s">
        <v>404</v>
      </c>
      <c r="G281" s="209" t="s">
        <v>133</v>
      </c>
      <c r="H281" s="210">
        <v>6410.1</v>
      </c>
      <c r="I281" s="211"/>
      <c r="J281" s="212">
        <f>ROUND(I281*H281,2)</f>
        <v>0</v>
      </c>
      <c r="K281" s="208" t="s">
        <v>134</v>
      </c>
      <c r="L281" s="46"/>
      <c r="M281" s="213" t="s">
        <v>21</v>
      </c>
      <c r="N281" s="214" t="s">
        <v>44</v>
      </c>
      <c r="O281" s="86"/>
      <c r="P281" s="215">
        <f>O281*H281</f>
        <v>0</v>
      </c>
      <c r="Q281" s="215">
        <v>0</v>
      </c>
      <c r="R281" s="215">
        <f>Q281*H281</f>
        <v>0</v>
      </c>
      <c r="S281" s="215">
        <v>0</v>
      </c>
      <c r="T281" s="216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17" t="s">
        <v>85</v>
      </c>
      <c r="AT281" s="217" t="s">
        <v>130</v>
      </c>
      <c r="AU281" s="217" t="s">
        <v>82</v>
      </c>
      <c r="AY281" s="19" t="s">
        <v>128</v>
      </c>
      <c r="BE281" s="218">
        <f>IF(N281="základní",J281,0)</f>
        <v>0</v>
      </c>
      <c r="BF281" s="218">
        <f>IF(N281="snížená",J281,0)</f>
        <v>0</v>
      </c>
      <c r="BG281" s="218">
        <f>IF(N281="zákl. přenesená",J281,0)</f>
        <v>0</v>
      </c>
      <c r="BH281" s="218">
        <f>IF(N281="sníž. přenesená",J281,0)</f>
        <v>0</v>
      </c>
      <c r="BI281" s="218">
        <f>IF(N281="nulová",J281,0)</f>
        <v>0</v>
      </c>
      <c r="BJ281" s="19" t="s">
        <v>78</v>
      </c>
      <c r="BK281" s="218">
        <f>ROUND(I281*H281,2)</f>
        <v>0</v>
      </c>
      <c r="BL281" s="19" t="s">
        <v>85</v>
      </c>
      <c r="BM281" s="217" t="s">
        <v>405</v>
      </c>
    </row>
    <row r="282" spans="1:47" s="2" customFormat="1" ht="12">
      <c r="A282" s="40"/>
      <c r="B282" s="41"/>
      <c r="C282" s="42"/>
      <c r="D282" s="219" t="s">
        <v>136</v>
      </c>
      <c r="E282" s="42"/>
      <c r="F282" s="220" t="s">
        <v>406</v>
      </c>
      <c r="G282" s="42"/>
      <c r="H282" s="42"/>
      <c r="I282" s="221"/>
      <c r="J282" s="42"/>
      <c r="K282" s="42"/>
      <c r="L282" s="46"/>
      <c r="M282" s="222"/>
      <c r="N282" s="223"/>
      <c r="O282" s="86"/>
      <c r="P282" s="86"/>
      <c r="Q282" s="86"/>
      <c r="R282" s="86"/>
      <c r="S282" s="86"/>
      <c r="T282" s="87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T282" s="19" t="s">
        <v>136</v>
      </c>
      <c r="AU282" s="19" t="s">
        <v>82</v>
      </c>
    </row>
    <row r="283" spans="1:47" s="2" customFormat="1" ht="12">
      <c r="A283" s="40"/>
      <c r="B283" s="41"/>
      <c r="C283" s="42"/>
      <c r="D283" s="224" t="s">
        <v>138</v>
      </c>
      <c r="E283" s="42"/>
      <c r="F283" s="225" t="s">
        <v>407</v>
      </c>
      <c r="G283" s="42"/>
      <c r="H283" s="42"/>
      <c r="I283" s="221"/>
      <c r="J283" s="42"/>
      <c r="K283" s="42"/>
      <c r="L283" s="46"/>
      <c r="M283" s="222"/>
      <c r="N283" s="223"/>
      <c r="O283" s="86"/>
      <c r="P283" s="86"/>
      <c r="Q283" s="86"/>
      <c r="R283" s="86"/>
      <c r="S283" s="86"/>
      <c r="T283" s="87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T283" s="19" t="s">
        <v>138</v>
      </c>
      <c r="AU283" s="19" t="s">
        <v>82</v>
      </c>
    </row>
    <row r="284" spans="1:51" s="13" customFormat="1" ht="12">
      <c r="A284" s="13"/>
      <c r="B284" s="226"/>
      <c r="C284" s="227"/>
      <c r="D284" s="219" t="s">
        <v>140</v>
      </c>
      <c r="E284" s="228" t="s">
        <v>21</v>
      </c>
      <c r="F284" s="229" t="s">
        <v>408</v>
      </c>
      <c r="G284" s="227"/>
      <c r="H284" s="230">
        <v>6410.1</v>
      </c>
      <c r="I284" s="231"/>
      <c r="J284" s="227"/>
      <c r="K284" s="227"/>
      <c r="L284" s="232"/>
      <c r="M284" s="233"/>
      <c r="N284" s="234"/>
      <c r="O284" s="234"/>
      <c r="P284" s="234"/>
      <c r="Q284" s="234"/>
      <c r="R284" s="234"/>
      <c r="S284" s="234"/>
      <c r="T284" s="235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6" t="s">
        <v>140</v>
      </c>
      <c r="AU284" s="236" t="s">
        <v>82</v>
      </c>
      <c r="AV284" s="13" t="s">
        <v>82</v>
      </c>
      <c r="AW284" s="13" t="s">
        <v>34</v>
      </c>
      <c r="AX284" s="13" t="s">
        <v>73</v>
      </c>
      <c r="AY284" s="236" t="s">
        <v>128</v>
      </c>
    </row>
    <row r="285" spans="1:51" s="15" customFormat="1" ht="12">
      <c r="A285" s="15"/>
      <c r="B285" s="249"/>
      <c r="C285" s="250"/>
      <c r="D285" s="219" t="s">
        <v>140</v>
      </c>
      <c r="E285" s="251" t="s">
        <v>21</v>
      </c>
      <c r="F285" s="252" t="s">
        <v>409</v>
      </c>
      <c r="G285" s="250"/>
      <c r="H285" s="253">
        <v>6410.1</v>
      </c>
      <c r="I285" s="254"/>
      <c r="J285" s="250"/>
      <c r="K285" s="250"/>
      <c r="L285" s="255"/>
      <c r="M285" s="256"/>
      <c r="N285" s="257"/>
      <c r="O285" s="257"/>
      <c r="P285" s="257"/>
      <c r="Q285" s="257"/>
      <c r="R285" s="257"/>
      <c r="S285" s="257"/>
      <c r="T285" s="258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259" t="s">
        <v>140</v>
      </c>
      <c r="AU285" s="259" t="s">
        <v>82</v>
      </c>
      <c r="AV285" s="15" t="s">
        <v>150</v>
      </c>
      <c r="AW285" s="15" t="s">
        <v>34</v>
      </c>
      <c r="AX285" s="15" t="s">
        <v>73</v>
      </c>
      <c r="AY285" s="259" t="s">
        <v>128</v>
      </c>
    </row>
    <row r="286" spans="1:51" s="14" customFormat="1" ht="12">
      <c r="A286" s="14"/>
      <c r="B286" s="237"/>
      <c r="C286" s="238"/>
      <c r="D286" s="219" t="s">
        <v>140</v>
      </c>
      <c r="E286" s="239" t="s">
        <v>21</v>
      </c>
      <c r="F286" s="240" t="s">
        <v>149</v>
      </c>
      <c r="G286" s="238"/>
      <c r="H286" s="241">
        <v>6410.1</v>
      </c>
      <c r="I286" s="242"/>
      <c r="J286" s="238"/>
      <c r="K286" s="238"/>
      <c r="L286" s="243"/>
      <c r="M286" s="244"/>
      <c r="N286" s="245"/>
      <c r="O286" s="245"/>
      <c r="P286" s="245"/>
      <c r="Q286" s="245"/>
      <c r="R286" s="245"/>
      <c r="S286" s="245"/>
      <c r="T286" s="246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47" t="s">
        <v>140</v>
      </c>
      <c r="AU286" s="247" t="s">
        <v>82</v>
      </c>
      <c r="AV286" s="14" t="s">
        <v>85</v>
      </c>
      <c r="AW286" s="14" t="s">
        <v>34</v>
      </c>
      <c r="AX286" s="14" t="s">
        <v>78</v>
      </c>
      <c r="AY286" s="247" t="s">
        <v>128</v>
      </c>
    </row>
    <row r="287" spans="1:65" s="2" customFormat="1" ht="24.15" customHeight="1">
      <c r="A287" s="40"/>
      <c r="B287" s="41"/>
      <c r="C287" s="206" t="s">
        <v>410</v>
      </c>
      <c r="D287" s="206" t="s">
        <v>130</v>
      </c>
      <c r="E287" s="207" t="s">
        <v>411</v>
      </c>
      <c r="F287" s="208" t="s">
        <v>412</v>
      </c>
      <c r="G287" s="209" t="s">
        <v>133</v>
      </c>
      <c r="H287" s="210">
        <v>2871.4</v>
      </c>
      <c r="I287" s="211"/>
      <c r="J287" s="212">
        <f>ROUND(I287*H287,2)</f>
        <v>0</v>
      </c>
      <c r="K287" s="208" t="s">
        <v>134</v>
      </c>
      <c r="L287" s="46"/>
      <c r="M287" s="213" t="s">
        <v>21</v>
      </c>
      <c r="N287" s="214" t="s">
        <v>44</v>
      </c>
      <c r="O287" s="86"/>
      <c r="P287" s="215">
        <f>O287*H287</f>
        <v>0</v>
      </c>
      <c r="Q287" s="215">
        <v>0</v>
      </c>
      <c r="R287" s="215">
        <f>Q287*H287</f>
        <v>0</v>
      </c>
      <c r="S287" s="215">
        <v>0</v>
      </c>
      <c r="T287" s="216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17" t="s">
        <v>85</v>
      </c>
      <c r="AT287" s="217" t="s">
        <v>130</v>
      </c>
      <c r="AU287" s="217" t="s">
        <v>82</v>
      </c>
      <c r="AY287" s="19" t="s">
        <v>128</v>
      </c>
      <c r="BE287" s="218">
        <f>IF(N287="základní",J287,0)</f>
        <v>0</v>
      </c>
      <c r="BF287" s="218">
        <f>IF(N287="snížená",J287,0)</f>
        <v>0</v>
      </c>
      <c r="BG287" s="218">
        <f>IF(N287="zákl. přenesená",J287,0)</f>
        <v>0</v>
      </c>
      <c r="BH287" s="218">
        <f>IF(N287="sníž. přenesená",J287,0)</f>
        <v>0</v>
      </c>
      <c r="BI287" s="218">
        <f>IF(N287="nulová",J287,0)</f>
        <v>0</v>
      </c>
      <c r="BJ287" s="19" t="s">
        <v>78</v>
      </c>
      <c r="BK287" s="218">
        <f>ROUND(I287*H287,2)</f>
        <v>0</v>
      </c>
      <c r="BL287" s="19" t="s">
        <v>85</v>
      </c>
      <c r="BM287" s="217" t="s">
        <v>413</v>
      </c>
    </row>
    <row r="288" spans="1:47" s="2" customFormat="1" ht="12">
      <c r="A288" s="40"/>
      <c r="B288" s="41"/>
      <c r="C288" s="42"/>
      <c r="D288" s="219" t="s">
        <v>136</v>
      </c>
      <c r="E288" s="42"/>
      <c r="F288" s="220" t="s">
        <v>414</v>
      </c>
      <c r="G288" s="42"/>
      <c r="H288" s="42"/>
      <c r="I288" s="221"/>
      <c r="J288" s="42"/>
      <c r="K288" s="42"/>
      <c r="L288" s="46"/>
      <c r="M288" s="222"/>
      <c r="N288" s="223"/>
      <c r="O288" s="86"/>
      <c r="P288" s="86"/>
      <c r="Q288" s="86"/>
      <c r="R288" s="86"/>
      <c r="S288" s="86"/>
      <c r="T288" s="87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T288" s="19" t="s">
        <v>136</v>
      </c>
      <c r="AU288" s="19" t="s">
        <v>82</v>
      </c>
    </row>
    <row r="289" spans="1:47" s="2" customFormat="1" ht="12">
      <c r="A289" s="40"/>
      <c r="B289" s="41"/>
      <c r="C289" s="42"/>
      <c r="D289" s="224" t="s">
        <v>138</v>
      </c>
      <c r="E289" s="42"/>
      <c r="F289" s="225" t="s">
        <v>415</v>
      </c>
      <c r="G289" s="42"/>
      <c r="H289" s="42"/>
      <c r="I289" s="221"/>
      <c r="J289" s="42"/>
      <c r="K289" s="42"/>
      <c r="L289" s="46"/>
      <c r="M289" s="222"/>
      <c r="N289" s="223"/>
      <c r="O289" s="86"/>
      <c r="P289" s="86"/>
      <c r="Q289" s="86"/>
      <c r="R289" s="86"/>
      <c r="S289" s="86"/>
      <c r="T289" s="87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T289" s="19" t="s">
        <v>138</v>
      </c>
      <c r="AU289" s="19" t="s">
        <v>82</v>
      </c>
    </row>
    <row r="290" spans="1:51" s="13" customFormat="1" ht="12">
      <c r="A290" s="13"/>
      <c r="B290" s="226"/>
      <c r="C290" s="227"/>
      <c r="D290" s="219" t="s">
        <v>140</v>
      </c>
      <c r="E290" s="228" t="s">
        <v>21</v>
      </c>
      <c r="F290" s="229" t="s">
        <v>394</v>
      </c>
      <c r="G290" s="227"/>
      <c r="H290" s="230">
        <v>2787</v>
      </c>
      <c r="I290" s="231"/>
      <c r="J290" s="227"/>
      <c r="K290" s="227"/>
      <c r="L290" s="232"/>
      <c r="M290" s="233"/>
      <c r="N290" s="234"/>
      <c r="O290" s="234"/>
      <c r="P290" s="234"/>
      <c r="Q290" s="234"/>
      <c r="R290" s="234"/>
      <c r="S290" s="234"/>
      <c r="T290" s="235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6" t="s">
        <v>140</v>
      </c>
      <c r="AU290" s="236" t="s">
        <v>82</v>
      </c>
      <c r="AV290" s="13" t="s">
        <v>82</v>
      </c>
      <c r="AW290" s="13" t="s">
        <v>34</v>
      </c>
      <c r="AX290" s="13" t="s">
        <v>73</v>
      </c>
      <c r="AY290" s="236" t="s">
        <v>128</v>
      </c>
    </row>
    <row r="291" spans="1:51" s="15" customFormat="1" ht="12">
      <c r="A291" s="15"/>
      <c r="B291" s="249"/>
      <c r="C291" s="250"/>
      <c r="D291" s="219" t="s">
        <v>140</v>
      </c>
      <c r="E291" s="251" t="s">
        <v>21</v>
      </c>
      <c r="F291" s="252" t="s">
        <v>416</v>
      </c>
      <c r="G291" s="250"/>
      <c r="H291" s="253">
        <v>2787</v>
      </c>
      <c r="I291" s="254"/>
      <c r="J291" s="250"/>
      <c r="K291" s="250"/>
      <c r="L291" s="255"/>
      <c r="M291" s="256"/>
      <c r="N291" s="257"/>
      <c r="O291" s="257"/>
      <c r="P291" s="257"/>
      <c r="Q291" s="257"/>
      <c r="R291" s="257"/>
      <c r="S291" s="257"/>
      <c r="T291" s="258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T291" s="259" t="s">
        <v>140</v>
      </c>
      <c r="AU291" s="259" t="s">
        <v>82</v>
      </c>
      <c r="AV291" s="15" t="s">
        <v>150</v>
      </c>
      <c r="AW291" s="15" t="s">
        <v>34</v>
      </c>
      <c r="AX291" s="15" t="s">
        <v>73</v>
      </c>
      <c r="AY291" s="259" t="s">
        <v>128</v>
      </c>
    </row>
    <row r="292" spans="1:51" s="13" customFormat="1" ht="12">
      <c r="A292" s="13"/>
      <c r="B292" s="226"/>
      <c r="C292" s="227"/>
      <c r="D292" s="219" t="s">
        <v>140</v>
      </c>
      <c r="E292" s="228" t="s">
        <v>21</v>
      </c>
      <c r="F292" s="229" t="s">
        <v>417</v>
      </c>
      <c r="G292" s="227"/>
      <c r="H292" s="230">
        <v>84.4</v>
      </c>
      <c r="I292" s="231"/>
      <c r="J292" s="227"/>
      <c r="K292" s="227"/>
      <c r="L292" s="232"/>
      <c r="M292" s="233"/>
      <c r="N292" s="234"/>
      <c r="O292" s="234"/>
      <c r="P292" s="234"/>
      <c r="Q292" s="234"/>
      <c r="R292" s="234"/>
      <c r="S292" s="234"/>
      <c r="T292" s="235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6" t="s">
        <v>140</v>
      </c>
      <c r="AU292" s="236" t="s">
        <v>82</v>
      </c>
      <c r="AV292" s="13" t="s">
        <v>82</v>
      </c>
      <c r="AW292" s="13" t="s">
        <v>34</v>
      </c>
      <c r="AX292" s="13" t="s">
        <v>73</v>
      </c>
      <c r="AY292" s="236" t="s">
        <v>128</v>
      </c>
    </row>
    <row r="293" spans="1:51" s="15" customFormat="1" ht="12">
      <c r="A293" s="15"/>
      <c r="B293" s="249"/>
      <c r="C293" s="250"/>
      <c r="D293" s="219" t="s">
        <v>140</v>
      </c>
      <c r="E293" s="251" t="s">
        <v>21</v>
      </c>
      <c r="F293" s="252" t="s">
        <v>418</v>
      </c>
      <c r="G293" s="250"/>
      <c r="H293" s="253">
        <v>84.4</v>
      </c>
      <c r="I293" s="254"/>
      <c r="J293" s="250"/>
      <c r="K293" s="250"/>
      <c r="L293" s="255"/>
      <c r="M293" s="256"/>
      <c r="N293" s="257"/>
      <c r="O293" s="257"/>
      <c r="P293" s="257"/>
      <c r="Q293" s="257"/>
      <c r="R293" s="257"/>
      <c r="S293" s="257"/>
      <c r="T293" s="258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T293" s="259" t="s">
        <v>140</v>
      </c>
      <c r="AU293" s="259" t="s">
        <v>82</v>
      </c>
      <c r="AV293" s="15" t="s">
        <v>150</v>
      </c>
      <c r="AW293" s="15" t="s">
        <v>34</v>
      </c>
      <c r="AX293" s="15" t="s">
        <v>73</v>
      </c>
      <c r="AY293" s="259" t="s">
        <v>128</v>
      </c>
    </row>
    <row r="294" spans="1:51" s="14" customFormat="1" ht="12">
      <c r="A294" s="14"/>
      <c r="B294" s="237"/>
      <c r="C294" s="238"/>
      <c r="D294" s="219" t="s">
        <v>140</v>
      </c>
      <c r="E294" s="239" t="s">
        <v>21</v>
      </c>
      <c r="F294" s="240" t="s">
        <v>149</v>
      </c>
      <c r="G294" s="238"/>
      <c r="H294" s="241">
        <v>2871.4</v>
      </c>
      <c r="I294" s="242"/>
      <c r="J294" s="238"/>
      <c r="K294" s="238"/>
      <c r="L294" s="243"/>
      <c r="M294" s="244"/>
      <c r="N294" s="245"/>
      <c r="O294" s="245"/>
      <c r="P294" s="245"/>
      <c r="Q294" s="245"/>
      <c r="R294" s="245"/>
      <c r="S294" s="245"/>
      <c r="T294" s="246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47" t="s">
        <v>140</v>
      </c>
      <c r="AU294" s="247" t="s">
        <v>82</v>
      </c>
      <c r="AV294" s="14" t="s">
        <v>85</v>
      </c>
      <c r="AW294" s="14" t="s">
        <v>34</v>
      </c>
      <c r="AX294" s="14" t="s">
        <v>78</v>
      </c>
      <c r="AY294" s="247" t="s">
        <v>128</v>
      </c>
    </row>
    <row r="295" spans="1:65" s="2" customFormat="1" ht="24.15" customHeight="1">
      <c r="A295" s="40"/>
      <c r="B295" s="41"/>
      <c r="C295" s="206" t="s">
        <v>419</v>
      </c>
      <c r="D295" s="206" t="s">
        <v>130</v>
      </c>
      <c r="E295" s="207" t="s">
        <v>420</v>
      </c>
      <c r="F295" s="208" t="s">
        <v>421</v>
      </c>
      <c r="G295" s="209" t="s">
        <v>133</v>
      </c>
      <c r="H295" s="210">
        <v>84.4</v>
      </c>
      <c r="I295" s="211"/>
      <c r="J295" s="212">
        <f>ROUND(I295*H295,2)</f>
        <v>0</v>
      </c>
      <c r="K295" s="208" t="s">
        <v>134</v>
      </c>
      <c r="L295" s="46"/>
      <c r="M295" s="213" t="s">
        <v>21</v>
      </c>
      <c r="N295" s="214" t="s">
        <v>44</v>
      </c>
      <c r="O295" s="86"/>
      <c r="P295" s="215">
        <f>O295*H295</f>
        <v>0</v>
      </c>
      <c r="Q295" s="215">
        <v>0</v>
      </c>
      <c r="R295" s="215">
        <f>Q295*H295</f>
        <v>0</v>
      </c>
      <c r="S295" s="215">
        <v>0</v>
      </c>
      <c r="T295" s="216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17" t="s">
        <v>85</v>
      </c>
      <c r="AT295" s="217" t="s">
        <v>130</v>
      </c>
      <c r="AU295" s="217" t="s">
        <v>82</v>
      </c>
      <c r="AY295" s="19" t="s">
        <v>128</v>
      </c>
      <c r="BE295" s="218">
        <f>IF(N295="základní",J295,0)</f>
        <v>0</v>
      </c>
      <c r="BF295" s="218">
        <f>IF(N295="snížená",J295,0)</f>
        <v>0</v>
      </c>
      <c r="BG295" s="218">
        <f>IF(N295="zákl. přenesená",J295,0)</f>
        <v>0</v>
      </c>
      <c r="BH295" s="218">
        <f>IF(N295="sníž. přenesená",J295,0)</f>
        <v>0</v>
      </c>
      <c r="BI295" s="218">
        <f>IF(N295="nulová",J295,0)</f>
        <v>0</v>
      </c>
      <c r="BJ295" s="19" t="s">
        <v>78</v>
      </c>
      <c r="BK295" s="218">
        <f>ROUND(I295*H295,2)</f>
        <v>0</v>
      </c>
      <c r="BL295" s="19" t="s">
        <v>85</v>
      </c>
      <c r="BM295" s="217" t="s">
        <v>422</v>
      </c>
    </row>
    <row r="296" spans="1:47" s="2" customFormat="1" ht="12">
      <c r="A296" s="40"/>
      <c r="B296" s="41"/>
      <c r="C296" s="42"/>
      <c r="D296" s="219" t="s">
        <v>136</v>
      </c>
      <c r="E296" s="42"/>
      <c r="F296" s="220" t="s">
        <v>423</v>
      </c>
      <c r="G296" s="42"/>
      <c r="H296" s="42"/>
      <c r="I296" s="221"/>
      <c r="J296" s="42"/>
      <c r="K296" s="42"/>
      <c r="L296" s="46"/>
      <c r="M296" s="222"/>
      <c r="N296" s="223"/>
      <c r="O296" s="86"/>
      <c r="P296" s="86"/>
      <c r="Q296" s="86"/>
      <c r="R296" s="86"/>
      <c r="S296" s="86"/>
      <c r="T296" s="87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T296" s="19" t="s">
        <v>136</v>
      </c>
      <c r="AU296" s="19" t="s">
        <v>82</v>
      </c>
    </row>
    <row r="297" spans="1:47" s="2" customFormat="1" ht="12">
      <c r="A297" s="40"/>
      <c r="B297" s="41"/>
      <c r="C297" s="42"/>
      <c r="D297" s="224" t="s">
        <v>138</v>
      </c>
      <c r="E297" s="42"/>
      <c r="F297" s="225" t="s">
        <v>424</v>
      </c>
      <c r="G297" s="42"/>
      <c r="H297" s="42"/>
      <c r="I297" s="221"/>
      <c r="J297" s="42"/>
      <c r="K297" s="42"/>
      <c r="L297" s="46"/>
      <c r="M297" s="222"/>
      <c r="N297" s="223"/>
      <c r="O297" s="86"/>
      <c r="P297" s="86"/>
      <c r="Q297" s="86"/>
      <c r="R297" s="86"/>
      <c r="S297" s="86"/>
      <c r="T297" s="87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T297" s="19" t="s">
        <v>138</v>
      </c>
      <c r="AU297" s="19" t="s">
        <v>82</v>
      </c>
    </row>
    <row r="298" spans="1:51" s="13" customFormat="1" ht="12">
      <c r="A298" s="13"/>
      <c r="B298" s="226"/>
      <c r="C298" s="227"/>
      <c r="D298" s="219" t="s">
        <v>140</v>
      </c>
      <c r="E298" s="228" t="s">
        <v>21</v>
      </c>
      <c r="F298" s="229" t="s">
        <v>425</v>
      </c>
      <c r="G298" s="227"/>
      <c r="H298" s="230">
        <v>84.4</v>
      </c>
      <c r="I298" s="231"/>
      <c r="J298" s="227"/>
      <c r="K298" s="227"/>
      <c r="L298" s="232"/>
      <c r="M298" s="233"/>
      <c r="N298" s="234"/>
      <c r="O298" s="234"/>
      <c r="P298" s="234"/>
      <c r="Q298" s="234"/>
      <c r="R298" s="234"/>
      <c r="S298" s="234"/>
      <c r="T298" s="235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6" t="s">
        <v>140</v>
      </c>
      <c r="AU298" s="236" t="s">
        <v>82</v>
      </c>
      <c r="AV298" s="13" t="s">
        <v>82</v>
      </c>
      <c r="AW298" s="13" t="s">
        <v>34</v>
      </c>
      <c r="AX298" s="13" t="s">
        <v>73</v>
      </c>
      <c r="AY298" s="236" t="s">
        <v>128</v>
      </c>
    </row>
    <row r="299" spans="1:51" s="15" customFormat="1" ht="12">
      <c r="A299" s="15"/>
      <c r="B299" s="249"/>
      <c r="C299" s="250"/>
      <c r="D299" s="219" t="s">
        <v>140</v>
      </c>
      <c r="E299" s="251" t="s">
        <v>21</v>
      </c>
      <c r="F299" s="252" t="s">
        <v>418</v>
      </c>
      <c r="G299" s="250"/>
      <c r="H299" s="253">
        <v>84.4</v>
      </c>
      <c r="I299" s="254"/>
      <c r="J299" s="250"/>
      <c r="K299" s="250"/>
      <c r="L299" s="255"/>
      <c r="M299" s="256"/>
      <c r="N299" s="257"/>
      <c r="O299" s="257"/>
      <c r="P299" s="257"/>
      <c r="Q299" s="257"/>
      <c r="R299" s="257"/>
      <c r="S299" s="257"/>
      <c r="T299" s="258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T299" s="259" t="s">
        <v>140</v>
      </c>
      <c r="AU299" s="259" t="s">
        <v>82</v>
      </c>
      <c r="AV299" s="15" t="s">
        <v>150</v>
      </c>
      <c r="AW299" s="15" t="s">
        <v>34</v>
      </c>
      <c r="AX299" s="15" t="s">
        <v>73</v>
      </c>
      <c r="AY299" s="259" t="s">
        <v>128</v>
      </c>
    </row>
    <row r="300" spans="1:51" s="14" customFormat="1" ht="12">
      <c r="A300" s="14"/>
      <c r="B300" s="237"/>
      <c r="C300" s="238"/>
      <c r="D300" s="219" t="s">
        <v>140</v>
      </c>
      <c r="E300" s="239" t="s">
        <v>21</v>
      </c>
      <c r="F300" s="240" t="s">
        <v>149</v>
      </c>
      <c r="G300" s="238"/>
      <c r="H300" s="241">
        <v>84.4</v>
      </c>
      <c r="I300" s="242"/>
      <c r="J300" s="238"/>
      <c r="K300" s="238"/>
      <c r="L300" s="243"/>
      <c r="M300" s="244"/>
      <c r="N300" s="245"/>
      <c r="O300" s="245"/>
      <c r="P300" s="245"/>
      <c r="Q300" s="245"/>
      <c r="R300" s="245"/>
      <c r="S300" s="245"/>
      <c r="T300" s="246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47" t="s">
        <v>140</v>
      </c>
      <c r="AU300" s="247" t="s">
        <v>82</v>
      </c>
      <c r="AV300" s="14" t="s">
        <v>85</v>
      </c>
      <c r="AW300" s="14" t="s">
        <v>34</v>
      </c>
      <c r="AX300" s="14" t="s">
        <v>78</v>
      </c>
      <c r="AY300" s="247" t="s">
        <v>128</v>
      </c>
    </row>
    <row r="301" spans="1:65" s="2" customFormat="1" ht="24.15" customHeight="1">
      <c r="A301" s="40"/>
      <c r="B301" s="41"/>
      <c r="C301" s="206" t="s">
        <v>426</v>
      </c>
      <c r="D301" s="206" t="s">
        <v>130</v>
      </c>
      <c r="E301" s="207" t="s">
        <v>427</v>
      </c>
      <c r="F301" s="208" t="s">
        <v>428</v>
      </c>
      <c r="G301" s="209" t="s">
        <v>133</v>
      </c>
      <c r="H301" s="210">
        <v>2787</v>
      </c>
      <c r="I301" s="211"/>
      <c r="J301" s="212">
        <f>ROUND(I301*H301,2)</f>
        <v>0</v>
      </c>
      <c r="K301" s="208" t="s">
        <v>134</v>
      </c>
      <c r="L301" s="46"/>
      <c r="M301" s="213" t="s">
        <v>21</v>
      </c>
      <c r="N301" s="214" t="s">
        <v>44</v>
      </c>
      <c r="O301" s="86"/>
      <c r="P301" s="215">
        <f>O301*H301</f>
        <v>0</v>
      </c>
      <c r="Q301" s="215">
        <v>0</v>
      </c>
      <c r="R301" s="215">
        <f>Q301*H301</f>
        <v>0</v>
      </c>
      <c r="S301" s="215">
        <v>0</v>
      </c>
      <c r="T301" s="216">
        <f>S301*H301</f>
        <v>0</v>
      </c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R301" s="217" t="s">
        <v>85</v>
      </c>
      <c r="AT301" s="217" t="s">
        <v>130</v>
      </c>
      <c r="AU301" s="217" t="s">
        <v>82</v>
      </c>
      <c r="AY301" s="19" t="s">
        <v>128</v>
      </c>
      <c r="BE301" s="218">
        <f>IF(N301="základní",J301,0)</f>
        <v>0</v>
      </c>
      <c r="BF301" s="218">
        <f>IF(N301="snížená",J301,0)</f>
        <v>0</v>
      </c>
      <c r="BG301" s="218">
        <f>IF(N301="zákl. přenesená",J301,0)</f>
        <v>0</v>
      </c>
      <c r="BH301" s="218">
        <f>IF(N301="sníž. přenesená",J301,0)</f>
        <v>0</v>
      </c>
      <c r="BI301" s="218">
        <f>IF(N301="nulová",J301,0)</f>
        <v>0</v>
      </c>
      <c r="BJ301" s="19" t="s">
        <v>78</v>
      </c>
      <c r="BK301" s="218">
        <f>ROUND(I301*H301,2)</f>
        <v>0</v>
      </c>
      <c r="BL301" s="19" t="s">
        <v>85</v>
      </c>
      <c r="BM301" s="217" t="s">
        <v>429</v>
      </c>
    </row>
    <row r="302" spans="1:47" s="2" customFormat="1" ht="12">
      <c r="A302" s="40"/>
      <c r="B302" s="41"/>
      <c r="C302" s="42"/>
      <c r="D302" s="219" t="s">
        <v>136</v>
      </c>
      <c r="E302" s="42"/>
      <c r="F302" s="220" t="s">
        <v>430</v>
      </c>
      <c r="G302" s="42"/>
      <c r="H302" s="42"/>
      <c r="I302" s="221"/>
      <c r="J302" s="42"/>
      <c r="K302" s="42"/>
      <c r="L302" s="46"/>
      <c r="M302" s="222"/>
      <c r="N302" s="223"/>
      <c r="O302" s="86"/>
      <c r="P302" s="86"/>
      <c r="Q302" s="86"/>
      <c r="R302" s="86"/>
      <c r="S302" s="86"/>
      <c r="T302" s="87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T302" s="19" t="s">
        <v>136</v>
      </c>
      <c r="AU302" s="19" t="s">
        <v>82</v>
      </c>
    </row>
    <row r="303" spans="1:47" s="2" customFormat="1" ht="12">
      <c r="A303" s="40"/>
      <c r="B303" s="41"/>
      <c r="C303" s="42"/>
      <c r="D303" s="224" t="s">
        <v>138</v>
      </c>
      <c r="E303" s="42"/>
      <c r="F303" s="225" t="s">
        <v>431</v>
      </c>
      <c r="G303" s="42"/>
      <c r="H303" s="42"/>
      <c r="I303" s="221"/>
      <c r="J303" s="42"/>
      <c r="K303" s="42"/>
      <c r="L303" s="46"/>
      <c r="M303" s="222"/>
      <c r="N303" s="223"/>
      <c r="O303" s="86"/>
      <c r="P303" s="86"/>
      <c r="Q303" s="86"/>
      <c r="R303" s="86"/>
      <c r="S303" s="86"/>
      <c r="T303" s="87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T303" s="19" t="s">
        <v>138</v>
      </c>
      <c r="AU303" s="19" t="s">
        <v>82</v>
      </c>
    </row>
    <row r="304" spans="1:51" s="13" customFormat="1" ht="12">
      <c r="A304" s="13"/>
      <c r="B304" s="226"/>
      <c r="C304" s="227"/>
      <c r="D304" s="219" t="s">
        <v>140</v>
      </c>
      <c r="E304" s="228" t="s">
        <v>21</v>
      </c>
      <c r="F304" s="229" t="s">
        <v>394</v>
      </c>
      <c r="G304" s="227"/>
      <c r="H304" s="230">
        <v>2787</v>
      </c>
      <c r="I304" s="231"/>
      <c r="J304" s="227"/>
      <c r="K304" s="227"/>
      <c r="L304" s="232"/>
      <c r="M304" s="233"/>
      <c r="N304" s="234"/>
      <c r="O304" s="234"/>
      <c r="P304" s="234"/>
      <c r="Q304" s="234"/>
      <c r="R304" s="234"/>
      <c r="S304" s="234"/>
      <c r="T304" s="235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6" t="s">
        <v>140</v>
      </c>
      <c r="AU304" s="236" t="s">
        <v>82</v>
      </c>
      <c r="AV304" s="13" t="s">
        <v>82</v>
      </c>
      <c r="AW304" s="13" t="s">
        <v>34</v>
      </c>
      <c r="AX304" s="13" t="s">
        <v>73</v>
      </c>
      <c r="AY304" s="236" t="s">
        <v>128</v>
      </c>
    </row>
    <row r="305" spans="1:51" s="14" customFormat="1" ht="12">
      <c r="A305" s="14"/>
      <c r="B305" s="237"/>
      <c r="C305" s="238"/>
      <c r="D305" s="219" t="s">
        <v>140</v>
      </c>
      <c r="E305" s="239" t="s">
        <v>21</v>
      </c>
      <c r="F305" s="240" t="s">
        <v>149</v>
      </c>
      <c r="G305" s="238"/>
      <c r="H305" s="241">
        <v>2787</v>
      </c>
      <c r="I305" s="242"/>
      <c r="J305" s="238"/>
      <c r="K305" s="238"/>
      <c r="L305" s="243"/>
      <c r="M305" s="244"/>
      <c r="N305" s="245"/>
      <c r="O305" s="245"/>
      <c r="P305" s="245"/>
      <c r="Q305" s="245"/>
      <c r="R305" s="245"/>
      <c r="S305" s="245"/>
      <c r="T305" s="246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47" t="s">
        <v>140</v>
      </c>
      <c r="AU305" s="247" t="s">
        <v>82</v>
      </c>
      <c r="AV305" s="14" t="s">
        <v>85</v>
      </c>
      <c r="AW305" s="14" t="s">
        <v>34</v>
      </c>
      <c r="AX305" s="14" t="s">
        <v>78</v>
      </c>
      <c r="AY305" s="247" t="s">
        <v>128</v>
      </c>
    </row>
    <row r="306" spans="1:65" s="2" customFormat="1" ht="24.15" customHeight="1">
      <c r="A306" s="40"/>
      <c r="B306" s="41"/>
      <c r="C306" s="206" t="s">
        <v>432</v>
      </c>
      <c r="D306" s="206" t="s">
        <v>130</v>
      </c>
      <c r="E306" s="207" t="s">
        <v>433</v>
      </c>
      <c r="F306" s="208" t="s">
        <v>434</v>
      </c>
      <c r="G306" s="209" t="s">
        <v>133</v>
      </c>
      <c r="H306" s="210">
        <v>165.6</v>
      </c>
      <c r="I306" s="211"/>
      <c r="J306" s="212">
        <f>ROUND(I306*H306,2)</f>
        <v>0</v>
      </c>
      <c r="K306" s="208" t="s">
        <v>21</v>
      </c>
      <c r="L306" s="46"/>
      <c r="M306" s="213" t="s">
        <v>21</v>
      </c>
      <c r="N306" s="214" t="s">
        <v>44</v>
      </c>
      <c r="O306" s="86"/>
      <c r="P306" s="215">
        <f>O306*H306</f>
        <v>0</v>
      </c>
      <c r="Q306" s="215">
        <v>0.216</v>
      </c>
      <c r="R306" s="215">
        <f>Q306*H306</f>
        <v>35.7696</v>
      </c>
      <c r="S306" s="215">
        <v>0</v>
      </c>
      <c r="T306" s="216">
        <f>S306*H306</f>
        <v>0</v>
      </c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R306" s="217" t="s">
        <v>85</v>
      </c>
      <c r="AT306" s="217" t="s">
        <v>130</v>
      </c>
      <c r="AU306" s="217" t="s">
        <v>82</v>
      </c>
      <c r="AY306" s="19" t="s">
        <v>128</v>
      </c>
      <c r="BE306" s="218">
        <f>IF(N306="základní",J306,0)</f>
        <v>0</v>
      </c>
      <c r="BF306" s="218">
        <f>IF(N306="snížená",J306,0)</f>
        <v>0</v>
      </c>
      <c r="BG306" s="218">
        <f>IF(N306="zákl. přenesená",J306,0)</f>
        <v>0</v>
      </c>
      <c r="BH306" s="218">
        <f>IF(N306="sníž. přenesená",J306,0)</f>
        <v>0</v>
      </c>
      <c r="BI306" s="218">
        <f>IF(N306="nulová",J306,0)</f>
        <v>0</v>
      </c>
      <c r="BJ306" s="19" t="s">
        <v>78</v>
      </c>
      <c r="BK306" s="218">
        <f>ROUND(I306*H306,2)</f>
        <v>0</v>
      </c>
      <c r="BL306" s="19" t="s">
        <v>85</v>
      </c>
      <c r="BM306" s="217" t="s">
        <v>435</v>
      </c>
    </row>
    <row r="307" spans="1:47" s="2" customFormat="1" ht="12">
      <c r="A307" s="40"/>
      <c r="B307" s="41"/>
      <c r="C307" s="42"/>
      <c r="D307" s="219" t="s">
        <v>136</v>
      </c>
      <c r="E307" s="42"/>
      <c r="F307" s="220" t="s">
        <v>434</v>
      </c>
      <c r="G307" s="42"/>
      <c r="H307" s="42"/>
      <c r="I307" s="221"/>
      <c r="J307" s="42"/>
      <c r="K307" s="42"/>
      <c r="L307" s="46"/>
      <c r="M307" s="222"/>
      <c r="N307" s="223"/>
      <c r="O307" s="86"/>
      <c r="P307" s="86"/>
      <c r="Q307" s="86"/>
      <c r="R307" s="86"/>
      <c r="S307" s="86"/>
      <c r="T307" s="87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T307" s="19" t="s">
        <v>136</v>
      </c>
      <c r="AU307" s="19" t="s">
        <v>82</v>
      </c>
    </row>
    <row r="308" spans="1:51" s="13" customFormat="1" ht="12">
      <c r="A308" s="13"/>
      <c r="B308" s="226"/>
      <c r="C308" s="227"/>
      <c r="D308" s="219" t="s">
        <v>140</v>
      </c>
      <c r="E308" s="228" t="s">
        <v>21</v>
      </c>
      <c r="F308" s="229" t="s">
        <v>436</v>
      </c>
      <c r="G308" s="227"/>
      <c r="H308" s="230">
        <v>165.6</v>
      </c>
      <c r="I308" s="231"/>
      <c r="J308" s="227"/>
      <c r="K308" s="227"/>
      <c r="L308" s="232"/>
      <c r="M308" s="233"/>
      <c r="N308" s="234"/>
      <c r="O308" s="234"/>
      <c r="P308" s="234"/>
      <c r="Q308" s="234"/>
      <c r="R308" s="234"/>
      <c r="S308" s="234"/>
      <c r="T308" s="235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6" t="s">
        <v>140</v>
      </c>
      <c r="AU308" s="236" t="s">
        <v>82</v>
      </c>
      <c r="AV308" s="13" t="s">
        <v>82</v>
      </c>
      <c r="AW308" s="13" t="s">
        <v>34</v>
      </c>
      <c r="AX308" s="13" t="s">
        <v>78</v>
      </c>
      <c r="AY308" s="236" t="s">
        <v>128</v>
      </c>
    </row>
    <row r="309" spans="1:65" s="2" customFormat="1" ht="24.15" customHeight="1">
      <c r="A309" s="40"/>
      <c r="B309" s="41"/>
      <c r="C309" s="206" t="s">
        <v>437</v>
      </c>
      <c r="D309" s="206" t="s">
        <v>130</v>
      </c>
      <c r="E309" s="207" t="s">
        <v>438</v>
      </c>
      <c r="F309" s="208" t="s">
        <v>439</v>
      </c>
      <c r="G309" s="209" t="s">
        <v>133</v>
      </c>
      <c r="H309" s="210">
        <v>2787</v>
      </c>
      <c r="I309" s="211"/>
      <c r="J309" s="212">
        <f>ROUND(I309*H309,2)</f>
        <v>0</v>
      </c>
      <c r="K309" s="208" t="s">
        <v>134</v>
      </c>
      <c r="L309" s="46"/>
      <c r="M309" s="213" t="s">
        <v>21</v>
      </c>
      <c r="N309" s="214" t="s">
        <v>44</v>
      </c>
      <c r="O309" s="86"/>
      <c r="P309" s="215">
        <f>O309*H309</f>
        <v>0</v>
      </c>
      <c r="Q309" s="215">
        <v>0</v>
      </c>
      <c r="R309" s="215">
        <f>Q309*H309</f>
        <v>0</v>
      </c>
      <c r="S309" s="215">
        <v>0</v>
      </c>
      <c r="T309" s="216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17" t="s">
        <v>85</v>
      </c>
      <c r="AT309" s="217" t="s">
        <v>130</v>
      </c>
      <c r="AU309" s="217" t="s">
        <v>82</v>
      </c>
      <c r="AY309" s="19" t="s">
        <v>128</v>
      </c>
      <c r="BE309" s="218">
        <f>IF(N309="základní",J309,0)</f>
        <v>0</v>
      </c>
      <c r="BF309" s="218">
        <f>IF(N309="snížená",J309,0)</f>
        <v>0</v>
      </c>
      <c r="BG309" s="218">
        <f>IF(N309="zákl. přenesená",J309,0)</f>
        <v>0</v>
      </c>
      <c r="BH309" s="218">
        <f>IF(N309="sníž. přenesená",J309,0)</f>
        <v>0</v>
      </c>
      <c r="BI309" s="218">
        <f>IF(N309="nulová",J309,0)</f>
        <v>0</v>
      </c>
      <c r="BJ309" s="19" t="s">
        <v>78</v>
      </c>
      <c r="BK309" s="218">
        <f>ROUND(I309*H309,2)</f>
        <v>0</v>
      </c>
      <c r="BL309" s="19" t="s">
        <v>85</v>
      </c>
      <c r="BM309" s="217" t="s">
        <v>440</v>
      </c>
    </row>
    <row r="310" spans="1:47" s="2" customFormat="1" ht="12">
      <c r="A310" s="40"/>
      <c r="B310" s="41"/>
      <c r="C310" s="42"/>
      <c r="D310" s="219" t="s">
        <v>136</v>
      </c>
      <c r="E310" s="42"/>
      <c r="F310" s="220" t="s">
        <v>441</v>
      </c>
      <c r="G310" s="42"/>
      <c r="H310" s="42"/>
      <c r="I310" s="221"/>
      <c r="J310" s="42"/>
      <c r="K310" s="42"/>
      <c r="L310" s="46"/>
      <c r="M310" s="222"/>
      <c r="N310" s="223"/>
      <c r="O310" s="86"/>
      <c r="P310" s="86"/>
      <c r="Q310" s="86"/>
      <c r="R310" s="86"/>
      <c r="S310" s="86"/>
      <c r="T310" s="87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T310" s="19" t="s">
        <v>136</v>
      </c>
      <c r="AU310" s="19" t="s">
        <v>82</v>
      </c>
    </row>
    <row r="311" spans="1:47" s="2" customFormat="1" ht="12">
      <c r="A311" s="40"/>
      <c r="B311" s="41"/>
      <c r="C311" s="42"/>
      <c r="D311" s="224" t="s">
        <v>138</v>
      </c>
      <c r="E311" s="42"/>
      <c r="F311" s="225" t="s">
        <v>442</v>
      </c>
      <c r="G311" s="42"/>
      <c r="H311" s="42"/>
      <c r="I311" s="221"/>
      <c r="J311" s="42"/>
      <c r="K311" s="42"/>
      <c r="L311" s="46"/>
      <c r="M311" s="222"/>
      <c r="N311" s="223"/>
      <c r="O311" s="86"/>
      <c r="P311" s="86"/>
      <c r="Q311" s="86"/>
      <c r="R311" s="86"/>
      <c r="S311" s="86"/>
      <c r="T311" s="87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T311" s="19" t="s">
        <v>138</v>
      </c>
      <c r="AU311" s="19" t="s">
        <v>82</v>
      </c>
    </row>
    <row r="312" spans="1:51" s="13" customFormat="1" ht="12">
      <c r="A312" s="13"/>
      <c r="B312" s="226"/>
      <c r="C312" s="227"/>
      <c r="D312" s="219" t="s">
        <v>140</v>
      </c>
      <c r="E312" s="228" t="s">
        <v>21</v>
      </c>
      <c r="F312" s="229" t="s">
        <v>312</v>
      </c>
      <c r="G312" s="227"/>
      <c r="H312" s="230">
        <v>2787</v>
      </c>
      <c r="I312" s="231"/>
      <c r="J312" s="227"/>
      <c r="K312" s="227"/>
      <c r="L312" s="232"/>
      <c r="M312" s="233"/>
      <c r="N312" s="234"/>
      <c r="O312" s="234"/>
      <c r="P312" s="234"/>
      <c r="Q312" s="234"/>
      <c r="R312" s="234"/>
      <c r="S312" s="234"/>
      <c r="T312" s="235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6" t="s">
        <v>140</v>
      </c>
      <c r="AU312" s="236" t="s">
        <v>82</v>
      </c>
      <c r="AV312" s="13" t="s">
        <v>82</v>
      </c>
      <c r="AW312" s="13" t="s">
        <v>34</v>
      </c>
      <c r="AX312" s="13" t="s">
        <v>78</v>
      </c>
      <c r="AY312" s="236" t="s">
        <v>128</v>
      </c>
    </row>
    <row r="313" spans="1:65" s="2" customFormat="1" ht="24.15" customHeight="1">
      <c r="A313" s="40"/>
      <c r="B313" s="41"/>
      <c r="C313" s="206" t="s">
        <v>443</v>
      </c>
      <c r="D313" s="206" t="s">
        <v>130</v>
      </c>
      <c r="E313" s="207" t="s">
        <v>444</v>
      </c>
      <c r="F313" s="208" t="s">
        <v>445</v>
      </c>
      <c r="G313" s="209" t="s">
        <v>133</v>
      </c>
      <c r="H313" s="210">
        <v>3610.4</v>
      </c>
      <c r="I313" s="211"/>
      <c r="J313" s="212">
        <f>ROUND(I313*H313,2)</f>
        <v>0</v>
      </c>
      <c r="K313" s="208" t="s">
        <v>134</v>
      </c>
      <c r="L313" s="46"/>
      <c r="M313" s="213" t="s">
        <v>21</v>
      </c>
      <c r="N313" s="214" t="s">
        <v>44</v>
      </c>
      <c r="O313" s="86"/>
      <c r="P313" s="215">
        <f>O313*H313</f>
        <v>0</v>
      </c>
      <c r="Q313" s="215">
        <v>0</v>
      </c>
      <c r="R313" s="215">
        <f>Q313*H313</f>
        <v>0</v>
      </c>
      <c r="S313" s="215">
        <v>0</v>
      </c>
      <c r="T313" s="216">
        <f>S313*H313</f>
        <v>0</v>
      </c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R313" s="217" t="s">
        <v>85</v>
      </c>
      <c r="AT313" s="217" t="s">
        <v>130</v>
      </c>
      <c r="AU313" s="217" t="s">
        <v>82</v>
      </c>
      <c r="AY313" s="19" t="s">
        <v>128</v>
      </c>
      <c r="BE313" s="218">
        <f>IF(N313="základní",J313,0)</f>
        <v>0</v>
      </c>
      <c r="BF313" s="218">
        <f>IF(N313="snížená",J313,0)</f>
        <v>0</v>
      </c>
      <c r="BG313" s="218">
        <f>IF(N313="zákl. přenesená",J313,0)</f>
        <v>0</v>
      </c>
      <c r="BH313" s="218">
        <f>IF(N313="sníž. přenesená",J313,0)</f>
        <v>0</v>
      </c>
      <c r="BI313" s="218">
        <f>IF(N313="nulová",J313,0)</f>
        <v>0</v>
      </c>
      <c r="BJ313" s="19" t="s">
        <v>78</v>
      </c>
      <c r="BK313" s="218">
        <f>ROUND(I313*H313,2)</f>
        <v>0</v>
      </c>
      <c r="BL313" s="19" t="s">
        <v>85</v>
      </c>
      <c r="BM313" s="217" t="s">
        <v>446</v>
      </c>
    </row>
    <row r="314" spans="1:47" s="2" customFormat="1" ht="12">
      <c r="A314" s="40"/>
      <c r="B314" s="41"/>
      <c r="C314" s="42"/>
      <c r="D314" s="219" t="s">
        <v>136</v>
      </c>
      <c r="E314" s="42"/>
      <c r="F314" s="220" t="s">
        <v>447</v>
      </c>
      <c r="G314" s="42"/>
      <c r="H314" s="42"/>
      <c r="I314" s="221"/>
      <c r="J314" s="42"/>
      <c r="K314" s="42"/>
      <c r="L314" s="46"/>
      <c r="M314" s="222"/>
      <c r="N314" s="223"/>
      <c r="O314" s="86"/>
      <c r="P314" s="86"/>
      <c r="Q314" s="86"/>
      <c r="R314" s="86"/>
      <c r="S314" s="86"/>
      <c r="T314" s="87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T314" s="19" t="s">
        <v>136</v>
      </c>
      <c r="AU314" s="19" t="s">
        <v>82</v>
      </c>
    </row>
    <row r="315" spans="1:47" s="2" customFormat="1" ht="12">
      <c r="A315" s="40"/>
      <c r="B315" s="41"/>
      <c r="C315" s="42"/>
      <c r="D315" s="224" t="s">
        <v>138</v>
      </c>
      <c r="E315" s="42"/>
      <c r="F315" s="225" t="s">
        <v>448</v>
      </c>
      <c r="G315" s="42"/>
      <c r="H315" s="42"/>
      <c r="I315" s="221"/>
      <c r="J315" s="42"/>
      <c r="K315" s="42"/>
      <c r="L315" s="46"/>
      <c r="M315" s="222"/>
      <c r="N315" s="223"/>
      <c r="O315" s="86"/>
      <c r="P315" s="86"/>
      <c r="Q315" s="86"/>
      <c r="R315" s="86"/>
      <c r="S315" s="86"/>
      <c r="T315" s="87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T315" s="19" t="s">
        <v>138</v>
      </c>
      <c r="AU315" s="19" t="s">
        <v>82</v>
      </c>
    </row>
    <row r="316" spans="1:51" s="13" customFormat="1" ht="12">
      <c r="A316" s="13"/>
      <c r="B316" s="226"/>
      <c r="C316" s="227"/>
      <c r="D316" s="219" t="s">
        <v>140</v>
      </c>
      <c r="E316" s="228" t="s">
        <v>21</v>
      </c>
      <c r="F316" s="229" t="s">
        <v>449</v>
      </c>
      <c r="G316" s="227"/>
      <c r="H316" s="230">
        <v>739</v>
      </c>
      <c r="I316" s="231"/>
      <c r="J316" s="227"/>
      <c r="K316" s="227"/>
      <c r="L316" s="232"/>
      <c r="M316" s="233"/>
      <c r="N316" s="234"/>
      <c r="O316" s="234"/>
      <c r="P316" s="234"/>
      <c r="Q316" s="234"/>
      <c r="R316" s="234"/>
      <c r="S316" s="234"/>
      <c r="T316" s="235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6" t="s">
        <v>140</v>
      </c>
      <c r="AU316" s="236" t="s">
        <v>82</v>
      </c>
      <c r="AV316" s="13" t="s">
        <v>82</v>
      </c>
      <c r="AW316" s="13" t="s">
        <v>34</v>
      </c>
      <c r="AX316" s="13" t="s">
        <v>73</v>
      </c>
      <c r="AY316" s="236" t="s">
        <v>128</v>
      </c>
    </row>
    <row r="317" spans="1:51" s="15" customFormat="1" ht="12">
      <c r="A317" s="15"/>
      <c r="B317" s="249"/>
      <c r="C317" s="250"/>
      <c r="D317" s="219" t="s">
        <v>140</v>
      </c>
      <c r="E317" s="251" t="s">
        <v>21</v>
      </c>
      <c r="F317" s="252" t="s">
        <v>450</v>
      </c>
      <c r="G317" s="250"/>
      <c r="H317" s="253">
        <v>739</v>
      </c>
      <c r="I317" s="254"/>
      <c r="J317" s="250"/>
      <c r="K317" s="250"/>
      <c r="L317" s="255"/>
      <c r="M317" s="256"/>
      <c r="N317" s="257"/>
      <c r="O317" s="257"/>
      <c r="P317" s="257"/>
      <c r="Q317" s="257"/>
      <c r="R317" s="257"/>
      <c r="S317" s="257"/>
      <c r="T317" s="258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T317" s="259" t="s">
        <v>140</v>
      </c>
      <c r="AU317" s="259" t="s">
        <v>82</v>
      </c>
      <c r="AV317" s="15" t="s">
        <v>150</v>
      </c>
      <c r="AW317" s="15" t="s">
        <v>34</v>
      </c>
      <c r="AX317" s="15" t="s">
        <v>73</v>
      </c>
      <c r="AY317" s="259" t="s">
        <v>128</v>
      </c>
    </row>
    <row r="318" spans="1:51" s="13" customFormat="1" ht="12">
      <c r="A318" s="13"/>
      <c r="B318" s="226"/>
      <c r="C318" s="227"/>
      <c r="D318" s="219" t="s">
        <v>140</v>
      </c>
      <c r="E318" s="228" t="s">
        <v>21</v>
      </c>
      <c r="F318" s="229" t="s">
        <v>417</v>
      </c>
      <c r="G318" s="227"/>
      <c r="H318" s="230">
        <v>84.4</v>
      </c>
      <c r="I318" s="231"/>
      <c r="J318" s="227"/>
      <c r="K318" s="227"/>
      <c r="L318" s="232"/>
      <c r="M318" s="233"/>
      <c r="N318" s="234"/>
      <c r="O318" s="234"/>
      <c r="P318" s="234"/>
      <c r="Q318" s="234"/>
      <c r="R318" s="234"/>
      <c r="S318" s="234"/>
      <c r="T318" s="235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6" t="s">
        <v>140</v>
      </c>
      <c r="AU318" s="236" t="s">
        <v>82</v>
      </c>
      <c r="AV318" s="13" t="s">
        <v>82</v>
      </c>
      <c r="AW318" s="13" t="s">
        <v>34</v>
      </c>
      <c r="AX318" s="13" t="s">
        <v>73</v>
      </c>
      <c r="AY318" s="236" t="s">
        <v>128</v>
      </c>
    </row>
    <row r="319" spans="1:51" s="15" customFormat="1" ht="12">
      <c r="A319" s="15"/>
      <c r="B319" s="249"/>
      <c r="C319" s="250"/>
      <c r="D319" s="219" t="s">
        <v>140</v>
      </c>
      <c r="E319" s="251" t="s">
        <v>21</v>
      </c>
      <c r="F319" s="252" t="s">
        <v>418</v>
      </c>
      <c r="G319" s="250"/>
      <c r="H319" s="253">
        <v>84.4</v>
      </c>
      <c r="I319" s="254"/>
      <c r="J319" s="250"/>
      <c r="K319" s="250"/>
      <c r="L319" s="255"/>
      <c r="M319" s="256"/>
      <c r="N319" s="257"/>
      <c r="O319" s="257"/>
      <c r="P319" s="257"/>
      <c r="Q319" s="257"/>
      <c r="R319" s="257"/>
      <c r="S319" s="257"/>
      <c r="T319" s="258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T319" s="259" t="s">
        <v>140</v>
      </c>
      <c r="AU319" s="259" t="s">
        <v>82</v>
      </c>
      <c r="AV319" s="15" t="s">
        <v>150</v>
      </c>
      <c r="AW319" s="15" t="s">
        <v>34</v>
      </c>
      <c r="AX319" s="15" t="s">
        <v>73</v>
      </c>
      <c r="AY319" s="259" t="s">
        <v>128</v>
      </c>
    </row>
    <row r="320" spans="1:51" s="13" customFormat="1" ht="12">
      <c r="A320" s="13"/>
      <c r="B320" s="226"/>
      <c r="C320" s="227"/>
      <c r="D320" s="219" t="s">
        <v>140</v>
      </c>
      <c r="E320" s="228" t="s">
        <v>21</v>
      </c>
      <c r="F320" s="229" t="s">
        <v>312</v>
      </c>
      <c r="G320" s="227"/>
      <c r="H320" s="230">
        <v>2787</v>
      </c>
      <c r="I320" s="231"/>
      <c r="J320" s="227"/>
      <c r="K320" s="227"/>
      <c r="L320" s="232"/>
      <c r="M320" s="233"/>
      <c r="N320" s="234"/>
      <c r="O320" s="234"/>
      <c r="P320" s="234"/>
      <c r="Q320" s="234"/>
      <c r="R320" s="234"/>
      <c r="S320" s="234"/>
      <c r="T320" s="235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6" t="s">
        <v>140</v>
      </c>
      <c r="AU320" s="236" t="s">
        <v>82</v>
      </c>
      <c r="AV320" s="13" t="s">
        <v>82</v>
      </c>
      <c r="AW320" s="13" t="s">
        <v>34</v>
      </c>
      <c r="AX320" s="13" t="s">
        <v>73</v>
      </c>
      <c r="AY320" s="236" t="s">
        <v>128</v>
      </c>
    </row>
    <row r="321" spans="1:51" s="15" customFormat="1" ht="12">
      <c r="A321" s="15"/>
      <c r="B321" s="249"/>
      <c r="C321" s="250"/>
      <c r="D321" s="219" t="s">
        <v>140</v>
      </c>
      <c r="E321" s="251" t="s">
        <v>21</v>
      </c>
      <c r="F321" s="252" t="s">
        <v>416</v>
      </c>
      <c r="G321" s="250"/>
      <c r="H321" s="253">
        <v>2787</v>
      </c>
      <c r="I321" s="254"/>
      <c r="J321" s="250"/>
      <c r="K321" s="250"/>
      <c r="L321" s="255"/>
      <c r="M321" s="256"/>
      <c r="N321" s="257"/>
      <c r="O321" s="257"/>
      <c r="P321" s="257"/>
      <c r="Q321" s="257"/>
      <c r="R321" s="257"/>
      <c r="S321" s="257"/>
      <c r="T321" s="258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T321" s="259" t="s">
        <v>140</v>
      </c>
      <c r="AU321" s="259" t="s">
        <v>82</v>
      </c>
      <c r="AV321" s="15" t="s">
        <v>150</v>
      </c>
      <c r="AW321" s="15" t="s">
        <v>34</v>
      </c>
      <c r="AX321" s="15" t="s">
        <v>73</v>
      </c>
      <c r="AY321" s="259" t="s">
        <v>128</v>
      </c>
    </row>
    <row r="322" spans="1:51" s="14" customFormat="1" ht="12">
      <c r="A322" s="14"/>
      <c r="B322" s="237"/>
      <c r="C322" s="238"/>
      <c r="D322" s="219" t="s">
        <v>140</v>
      </c>
      <c r="E322" s="239" t="s">
        <v>21</v>
      </c>
      <c r="F322" s="240" t="s">
        <v>149</v>
      </c>
      <c r="G322" s="238"/>
      <c r="H322" s="241">
        <v>3610.4</v>
      </c>
      <c r="I322" s="242"/>
      <c r="J322" s="238"/>
      <c r="K322" s="238"/>
      <c r="L322" s="243"/>
      <c r="M322" s="244"/>
      <c r="N322" s="245"/>
      <c r="O322" s="245"/>
      <c r="P322" s="245"/>
      <c r="Q322" s="245"/>
      <c r="R322" s="245"/>
      <c r="S322" s="245"/>
      <c r="T322" s="246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47" t="s">
        <v>140</v>
      </c>
      <c r="AU322" s="247" t="s">
        <v>82</v>
      </c>
      <c r="AV322" s="14" t="s">
        <v>85</v>
      </c>
      <c r="AW322" s="14" t="s">
        <v>34</v>
      </c>
      <c r="AX322" s="14" t="s">
        <v>78</v>
      </c>
      <c r="AY322" s="247" t="s">
        <v>128</v>
      </c>
    </row>
    <row r="323" spans="1:65" s="2" customFormat="1" ht="24.15" customHeight="1">
      <c r="A323" s="40"/>
      <c r="B323" s="41"/>
      <c r="C323" s="206" t="s">
        <v>451</v>
      </c>
      <c r="D323" s="206" t="s">
        <v>130</v>
      </c>
      <c r="E323" s="207" t="s">
        <v>452</v>
      </c>
      <c r="F323" s="208" t="s">
        <v>453</v>
      </c>
      <c r="G323" s="209" t="s">
        <v>133</v>
      </c>
      <c r="H323" s="210">
        <v>680.4</v>
      </c>
      <c r="I323" s="211"/>
      <c r="J323" s="212">
        <f>ROUND(I323*H323,2)</f>
        <v>0</v>
      </c>
      <c r="K323" s="208" t="s">
        <v>134</v>
      </c>
      <c r="L323" s="46"/>
      <c r="M323" s="213" t="s">
        <v>21</v>
      </c>
      <c r="N323" s="214" t="s">
        <v>44</v>
      </c>
      <c r="O323" s="86"/>
      <c r="P323" s="215">
        <f>O323*H323</f>
        <v>0</v>
      </c>
      <c r="Q323" s="215">
        <v>0</v>
      </c>
      <c r="R323" s="215">
        <f>Q323*H323</f>
        <v>0</v>
      </c>
      <c r="S323" s="215">
        <v>0</v>
      </c>
      <c r="T323" s="216">
        <f>S323*H323</f>
        <v>0</v>
      </c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R323" s="217" t="s">
        <v>85</v>
      </c>
      <c r="AT323" s="217" t="s">
        <v>130</v>
      </c>
      <c r="AU323" s="217" t="s">
        <v>82</v>
      </c>
      <c r="AY323" s="19" t="s">
        <v>128</v>
      </c>
      <c r="BE323" s="218">
        <f>IF(N323="základní",J323,0)</f>
        <v>0</v>
      </c>
      <c r="BF323" s="218">
        <f>IF(N323="snížená",J323,0)</f>
        <v>0</v>
      </c>
      <c r="BG323" s="218">
        <f>IF(N323="zákl. přenesená",J323,0)</f>
        <v>0</v>
      </c>
      <c r="BH323" s="218">
        <f>IF(N323="sníž. přenesená",J323,0)</f>
        <v>0</v>
      </c>
      <c r="BI323" s="218">
        <f>IF(N323="nulová",J323,0)</f>
        <v>0</v>
      </c>
      <c r="BJ323" s="19" t="s">
        <v>78</v>
      </c>
      <c r="BK323" s="218">
        <f>ROUND(I323*H323,2)</f>
        <v>0</v>
      </c>
      <c r="BL323" s="19" t="s">
        <v>85</v>
      </c>
      <c r="BM323" s="217" t="s">
        <v>454</v>
      </c>
    </row>
    <row r="324" spans="1:47" s="2" customFormat="1" ht="12">
      <c r="A324" s="40"/>
      <c r="B324" s="41"/>
      <c r="C324" s="42"/>
      <c r="D324" s="219" t="s">
        <v>136</v>
      </c>
      <c r="E324" s="42"/>
      <c r="F324" s="220" t="s">
        <v>455</v>
      </c>
      <c r="G324" s="42"/>
      <c r="H324" s="42"/>
      <c r="I324" s="221"/>
      <c r="J324" s="42"/>
      <c r="K324" s="42"/>
      <c r="L324" s="46"/>
      <c r="M324" s="222"/>
      <c r="N324" s="223"/>
      <c r="O324" s="86"/>
      <c r="P324" s="86"/>
      <c r="Q324" s="86"/>
      <c r="R324" s="86"/>
      <c r="S324" s="86"/>
      <c r="T324" s="87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T324" s="19" t="s">
        <v>136</v>
      </c>
      <c r="AU324" s="19" t="s">
        <v>82</v>
      </c>
    </row>
    <row r="325" spans="1:47" s="2" customFormat="1" ht="12">
      <c r="A325" s="40"/>
      <c r="B325" s="41"/>
      <c r="C325" s="42"/>
      <c r="D325" s="224" t="s">
        <v>138</v>
      </c>
      <c r="E325" s="42"/>
      <c r="F325" s="225" t="s">
        <v>456</v>
      </c>
      <c r="G325" s="42"/>
      <c r="H325" s="42"/>
      <c r="I325" s="221"/>
      <c r="J325" s="42"/>
      <c r="K325" s="42"/>
      <c r="L325" s="46"/>
      <c r="M325" s="222"/>
      <c r="N325" s="223"/>
      <c r="O325" s="86"/>
      <c r="P325" s="86"/>
      <c r="Q325" s="86"/>
      <c r="R325" s="86"/>
      <c r="S325" s="86"/>
      <c r="T325" s="87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T325" s="19" t="s">
        <v>138</v>
      </c>
      <c r="AU325" s="19" t="s">
        <v>82</v>
      </c>
    </row>
    <row r="326" spans="1:51" s="13" customFormat="1" ht="12">
      <c r="A326" s="13"/>
      <c r="B326" s="226"/>
      <c r="C326" s="227"/>
      <c r="D326" s="219" t="s">
        <v>140</v>
      </c>
      <c r="E326" s="228" t="s">
        <v>21</v>
      </c>
      <c r="F326" s="229" t="s">
        <v>457</v>
      </c>
      <c r="G326" s="227"/>
      <c r="H326" s="230">
        <v>574</v>
      </c>
      <c r="I326" s="231"/>
      <c r="J326" s="227"/>
      <c r="K326" s="227"/>
      <c r="L326" s="232"/>
      <c r="M326" s="233"/>
      <c r="N326" s="234"/>
      <c r="O326" s="234"/>
      <c r="P326" s="234"/>
      <c r="Q326" s="234"/>
      <c r="R326" s="234"/>
      <c r="S326" s="234"/>
      <c r="T326" s="235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6" t="s">
        <v>140</v>
      </c>
      <c r="AU326" s="236" t="s">
        <v>82</v>
      </c>
      <c r="AV326" s="13" t="s">
        <v>82</v>
      </c>
      <c r="AW326" s="13" t="s">
        <v>34</v>
      </c>
      <c r="AX326" s="13" t="s">
        <v>73</v>
      </c>
      <c r="AY326" s="236" t="s">
        <v>128</v>
      </c>
    </row>
    <row r="327" spans="1:51" s="15" customFormat="1" ht="12">
      <c r="A327" s="15"/>
      <c r="B327" s="249"/>
      <c r="C327" s="250"/>
      <c r="D327" s="219" t="s">
        <v>140</v>
      </c>
      <c r="E327" s="251" t="s">
        <v>21</v>
      </c>
      <c r="F327" s="252" t="s">
        <v>450</v>
      </c>
      <c r="G327" s="250"/>
      <c r="H327" s="253">
        <v>574</v>
      </c>
      <c r="I327" s="254"/>
      <c r="J327" s="250"/>
      <c r="K327" s="250"/>
      <c r="L327" s="255"/>
      <c r="M327" s="256"/>
      <c r="N327" s="257"/>
      <c r="O327" s="257"/>
      <c r="P327" s="257"/>
      <c r="Q327" s="257"/>
      <c r="R327" s="257"/>
      <c r="S327" s="257"/>
      <c r="T327" s="258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T327" s="259" t="s">
        <v>140</v>
      </c>
      <c r="AU327" s="259" t="s">
        <v>82</v>
      </c>
      <c r="AV327" s="15" t="s">
        <v>150</v>
      </c>
      <c r="AW327" s="15" t="s">
        <v>34</v>
      </c>
      <c r="AX327" s="15" t="s">
        <v>73</v>
      </c>
      <c r="AY327" s="259" t="s">
        <v>128</v>
      </c>
    </row>
    <row r="328" spans="1:51" s="13" customFormat="1" ht="12">
      <c r="A328" s="13"/>
      <c r="B328" s="226"/>
      <c r="C328" s="227"/>
      <c r="D328" s="219" t="s">
        <v>140</v>
      </c>
      <c r="E328" s="228" t="s">
        <v>21</v>
      </c>
      <c r="F328" s="229" t="s">
        <v>162</v>
      </c>
      <c r="G328" s="227"/>
      <c r="H328" s="230">
        <v>22</v>
      </c>
      <c r="I328" s="231"/>
      <c r="J328" s="227"/>
      <c r="K328" s="227"/>
      <c r="L328" s="232"/>
      <c r="M328" s="233"/>
      <c r="N328" s="234"/>
      <c r="O328" s="234"/>
      <c r="P328" s="234"/>
      <c r="Q328" s="234"/>
      <c r="R328" s="234"/>
      <c r="S328" s="234"/>
      <c r="T328" s="235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6" t="s">
        <v>140</v>
      </c>
      <c r="AU328" s="236" t="s">
        <v>82</v>
      </c>
      <c r="AV328" s="13" t="s">
        <v>82</v>
      </c>
      <c r="AW328" s="13" t="s">
        <v>34</v>
      </c>
      <c r="AX328" s="13" t="s">
        <v>73</v>
      </c>
      <c r="AY328" s="236" t="s">
        <v>128</v>
      </c>
    </row>
    <row r="329" spans="1:51" s="15" customFormat="1" ht="12">
      <c r="A329" s="15"/>
      <c r="B329" s="249"/>
      <c r="C329" s="250"/>
      <c r="D329" s="219" t="s">
        <v>140</v>
      </c>
      <c r="E329" s="251" t="s">
        <v>21</v>
      </c>
      <c r="F329" s="252" t="s">
        <v>234</v>
      </c>
      <c r="G329" s="250"/>
      <c r="H329" s="253">
        <v>22</v>
      </c>
      <c r="I329" s="254"/>
      <c r="J329" s="250"/>
      <c r="K329" s="250"/>
      <c r="L329" s="255"/>
      <c r="M329" s="256"/>
      <c r="N329" s="257"/>
      <c r="O329" s="257"/>
      <c r="P329" s="257"/>
      <c r="Q329" s="257"/>
      <c r="R329" s="257"/>
      <c r="S329" s="257"/>
      <c r="T329" s="258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T329" s="259" t="s">
        <v>140</v>
      </c>
      <c r="AU329" s="259" t="s">
        <v>82</v>
      </c>
      <c r="AV329" s="15" t="s">
        <v>150</v>
      </c>
      <c r="AW329" s="15" t="s">
        <v>34</v>
      </c>
      <c r="AX329" s="15" t="s">
        <v>73</v>
      </c>
      <c r="AY329" s="259" t="s">
        <v>128</v>
      </c>
    </row>
    <row r="330" spans="1:51" s="13" customFormat="1" ht="12">
      <c r="A330" s="13"/>
      <c r="B330" s="226"/>
      <c r="C330" s="227"/>
      <c r="D330" s="219" t="s">
        <v>140</v>
      </c>
      <c r="E330" s="228" t="s">
        <v>21</v>
      </c>
      <c r="F330" s="229" t="s">
        <v>417</v>
      </c>
      <c r="G330" s="227"/>
      <c r="H330" s="230">
        <v>84.4</v>
      </c>
      <c r="I330" s="231"/>
      <c r="J330" s="227"/>
      <c r="K330" s="227"/>
      <c r="L330" s="232"/>
      <c r="M330" s="233"/>
      <c r="N330" s="234"/>
      <c r="O330" s="234"/>
      <c r="P330" s="234"/>
      <c r="Q330" s="234"/>
      <c r="R330" s="234"/>
      <c r="S330" s="234"/>
      <c r="T330" s="235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6" t="s">
        <v>140</v>
      </c>
      <c r="AU330" s="236" t="s">
        <v>82</v>
      </c>
      <c r="AV330" s="13" t="s">
        <v>82</v>
      </c>
      <c r="AW330" s="13" t="s">
        <v>34</v>
      </c>
      <c r="AX330" s="13" t="s">
        <v>73</v>
      </c>
      <c r="AY330" s="236" t="s">
        <v>128</v>
      </c>
    </row>
    <row r="331" spans="1:51" s="15" customFormat="1" ht="12">
      <c r="A331" s="15"/>
      <c r="B331" s="249"/>
      <c r="C331" s="250"/>
      <c r="D331" s="219" t="s">
        <v>140</v>
      </c>
      <c r="E331" s="251" t="s">
        <v>21</v>
      </c>
      <c r="F331" s="252" t="s">
        <v>418</v>
      </c>
      <c r="G331" s="250"/>
      <c r="H331" s="253">
        <v>84.4</v>
      </c>
      <c r="I331" s="254"/>
      <c r="J331" s="250"/>
      <c r="K331" s="250"/>
      <c r="L331" s="255"/>
      <c r="M331" s="256"/>
      <c r="N331" s="257"/>
      <c r="O331" s="257"/>
      <c r="P331" s="257"/>
      <c r="Q331" s="257"/>
      <c r="R331" s="257"/>
      <c r="S331" s="257"/>
      <c r="T331" s="258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T331" s="259" t="s">
        <v>140</v>
      </c>
      <c r="AU331" s="259" t="s">
        <v>82</v>
      </c>
      <c r="AV331" s="15" t="s">
        <v>150</v>
      </c>
      <c r="AW331" s="15" t="s">
        <v>34</v>
      </c>
      <c r="AX331" s="15" t="s">
        <v>73</v>
      </c>
      <c r="AY331" s="259" t="s">
        <v>128</v>
      </c>
    </row>
    <row r="332" spans="1:51" s="14" customFormat="1" ht="12">
      <c r="A332" s="14"/>
      <c r="B332" s="237"/>
      <c r="C332" s="238"/>
      <c r="D332" s="219" t="s">
        <v>140</v>
      </c>
      <c r="E332" s="239" t="s">
        <v>21</v>
      </c>
      <c r="F332" s="240" t="s">
        <v>149</v>
      </c>
      <c r="G332" s="238"/>
      <c r="H332" s="241">
        <v>680.4</v>
      </c>
      <c r="I332" s="242"/>
      <c r="J332" s="238"/>
      <c r="K332" s="238"/>
      <c r="L332" s="243"/>
      <c r="M332" s="244"/>
      <c r="N332" s="245"/>
      <c r="O332" s="245"/>
      <c r="P332" s="245"/>
      <c r="Q332" s="245"/>
      <c r="R332" s="245"/>
      <c r="S332" s="245"/>
      <c r="T332" s="246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47" t="s">
        <v>140</v>
      </c>
      <c r="AU332" s="247" t="s">
        <v>82</v>
      </c>
      <c r="AV332" s="14" t="s">
        <v>85</v>
      </c>
      <c r="AW332" s="14" t="s">
        <v>34</v>
      </c>
      <c r="AX332" s="14" t="s">
        <v>78</v>
      </c>
      <c r="AY332" s="247" t="s">
        <v>128</v>
      </c>
    </row>
    <row r="333" spans="1:65" s="2" customFormat="1" ht="33" customHeight="1">
      <c r="A333" s="40"/>
      <c r="B333" s="41"/>
      <c r="C333" s="206" t="s">
        <v>458</v>
      </c>
      <c r="D333" s="206" t="s">
        <v>130</v>
      </c>
      <c r="E333" s="207" t="s">
        <v>459</v>
      </c>
      <c r="F333" s="208" t="s">
        <v>460</v>
      </c>
      <c r="G333" s="209" t="s">
        <v>133</v>
      </c>
      <c r="H333" s="210">
        <v>106.4</v>
      </c>
      <c r="I333" s="211"/>
      <c r="J333" s="212">
        <f>ROUND(I333*H333,2)</f>
        <v>0</v>
      </c>
      <c r="K333" s="208" t="s">
        <v>134</v>
      </c>
      <c r="L333" s="46"/>
      <c r="M333" s="213" t="s">
        <v>21</v>
      </c>
      <c r="N333" s="214" t="s">
        <v>44</v>
      </c>
      <c r="O333" s="86"/>
      <c r="P333" s="215">
        <f>O333*H333</f>
        <v>0</v>
      </c>
      <c r="Q333" s="215">
        <v>0</v>
      </c>
      <c r="R333" s="215">
        <f>Q333*H333</f>
        <v>0</v>
      </c>
      <c r="S333" s="215">
        <v>0</v>
      </c>
      <c r="T333" s="216">
        <f>S333*H333</f>
        <v>0</v>
      </c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17" t="s">
        <v>85</v>
      </c>
      <c r="AT333" s="217" t="s">
        <v>130</v>
      </c>
      <c r="AU333" s="217" t="s">
        <v>82</v>
      </c>
      <c r="AY333" s="19" t="s">
        <v>128</v>
      </c>
      <c r="BE333" s="218">
        <f>IF(N333="základní",J333,0)</f>
        <v>0</v>
      </c>
      <c r="BF333" s="218">
        <f>IF(N333="snížená",J333,0)</f>
        <v>0</v>
      </c>
      <c r="BG333" s="218">
        <f>IF(N333="zákl. přenesená",J333,0)</f>
        <v>0</v>
      </c>
      <c r="BH333" s="218">
        <f>IF(N333="sníž. přenesená",J333,0)</f>
        <v>0</v>
      </c>
      <c r="BI333" s="218">
        <f>IF(N333="nulová",J333,0)</f>
        <v>0</v>
      </c>
      <c r="BJ333" s="19" t="s">
        <v>78</v>
      </c>
      <c r="BK333" s="218">
        <f>ROUND(I333*H333,2)</f>
        <v>0</v>
      </c>
      <c r="BL333" s="19" t="s">
        <v>85</v>
      </c>
      <c r="BM333" s="217" t="s">
        <v>461</v>
      </c>
    </row>
    <row r="334" spans="1:47" s="2" customFormat="1" ht="12">
      <c r="A334" s="40"/>
      <c r="B334" s="41"/>
      <c r="C334" s="42"/>
      <c r="D334" s="219" t="s">
        <v>136</v>
      </c>
      <c r="E334" s="42"/>
      <c r="F334" s="220" t="s">
        <v>462</v>
      </c>
      <c r="G334" s="42"/>
      <c r="H334" s="42"/>
      <c r="I334" s="221"/>
      <c r="J334" s="42"/>
      <c r="K334" s="42"/>
      <c r="L334" s="46"/>
      <c r="M334" s="222"/>
      <c r="N334" s="223"/>
      <c r="O334" s="86"/>
      <c r="P334" s="86"/>
      <c r="Q334" s="86"/>
      <c r="R334" s="86"/>
      <c r="S334" s="86"/>
      <c r="T334" s="87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T334" s="19" t="s">
        <v>136</v>
      </c>
      <c r="AU334" s="19" t="s">
        <v>82</v>
      </c>
    </row>
    <row r="335" spans="1:47" s="2" customFormat="1" ht="12">
      <c r="A335" s="40"/>
      <c r="B335" s="41"/>
      <c r="C335" s="42"/>
      <c r="D335" s="224" t="s">
        <v>138</v>
      </c>
      <c r="E335" s="42"/>
      <c r="F335" s="225" t="s">
        <v>463</v>
      </c>
      <c r="G335" s="42"/>
      <c r="H335" s="42"/>
      <c r="I335" s="221"/>
      <c r="J335" s="42"/>
      <c r="K335" s="42"/>
      <c r="L335" s="46"/>
      <c r="M335" s="222"/>
      <c r="N335" s="223"/>
      <c r="O335" s="86"/>
      <c r="P335" s="86"/>
      <c r="Q335" s="86"/>
      <c r="R335" s="86"/>
      <c r="S335" s="86"/>
      <c r="T335" s="87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T335" s="19" t="s">
        <v>138</v>
      </c>
      <c r="AU335" s="19" t="s">
        <v>82</v>
      </c>
    </row>
    <row r="336" spans="1:51" s="13" customFormat="1" ht="12">
      <c r="A336" s="13"/>
      <c r="B336" s="226"/>
      <c r="C336" s="227"/>
      <c r="D336" s="219" t="s">
        <v>140</v>
      </c>
      <c r="E336" s="228" t="s">
        <v>21</v>
      </c>
      <c r="F336" s="229" t="s">
        <v>162</v>
      </c>
      <c r="G336" s="227"/>
      <c r="H336" s="230">
        <v>22</v>
      </c>
      <c r="I336" s="231"/>
      <c r="J336" s="227"/>
      <c r="K336" s="227"/>
      <c r="L336" s="232"/>
      <c r="M336" s="233"/>
      <c r="N336" s="234"/>
      <c r="O336" s="234"/>
      <c r="P336" s="234"/>
      <c r="Q336" s="234"/>
      <c r="R336" s="234"/>
      <c r="S336" s="234"/>
      <c r="T336" s="235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6" t="s">
        <v>140</v>
      </c>
      <c r="AU336" s="236" t="s">
        <v>82</v>
      </c>
      <c r="AV336" s="13" t="s">
        <v>82</v>
      </c>
      <c r="AW336" s="13" t="s">
        <v>34</v>
      </c>
      <c r="AX336" s="13" t="s">
        <v>73</v>
      </c>
      <c r="AY336" s="236" t="s">
        <v>128</v>
      </c>
    </row>
    <row r="337" spans="1:51" s="15" customFormat="1" ht="12">
      <c r="A337" s="15"/>
      <c r="B337" s="249"/>
      <c r="C337" s="250"/>
      <c r="D337" s="219" t="s">
        <v>140</v>
      </c>
      <c r="E337" s="251" t="s">
        <v>21</v>
      </c>
      <c r="F337" s="252" t="s">
        <v>234</v>
      </c>
      <c r="G337" s="250"/>
      <c r="H337" s="253">
        <v>22</v>
      </c>
      <c r="I337" s="254"/>
      <c r="J337" s="250"/>
      <c r="K337" s="250"/>
      <c r="L337" s="255"/>
      <c r="M337" s="256"/>
      <c r="N337" s="257"/>
      <c r="O337" s="257"/>
      <c r="P337" s="257"/>
      <c r="Q337" s="257"/>
      <c r="R337" s="257"/>
      <c r="S337" s="257"/>
      <c r="T337" s="258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T337" s="259" t="s">
        <v>140</v>
      </c>
      <c r="AU337" s="259" t="s">
        <v>82</v>
      </c>
      <c r="AV337" s="15" t="s">
        <v>150</v>
      </c>
      <c r="AW337" s="15" t="s">
        <v>34</v>
      </c>
      <c r="AX337" s="15" t="s">
        <v>73</v>
      </c>
      <c r="AY337" s="259" t="s">
        <v>128</v>
      </c>
    </row>
    <row r="338" spans="1:51" s="13" customFormat="1" ht="12">
      <c r="A338" s="13"/>
      <c r="B338" s="226"/>
      <c r="C338" s="227"/>
      <c r="D338" s="219" t="s">
        <v>140</v>
      </c>
      <c r="E338" s="228" t="s">
        <v>21</v>
      </c>
      <c r="F338" s="229" t="s">
        <v>417</v>
      </c>
      <c r="G338" s="227"/>
      <c r="H338" s="230">
        <v>84.4</v>
      </c>
      <c r="I338" s="231"/>
      <c r="J338" s="227"/>
      <c r="K338" s="227"/>
      <c r="L338" s="232"/>
      <c r="M338" s="233"/>
      <c r="N338" s="234"/>
      <c r="O338" s="234"/>
      <c r="P338" s="234"/>
      <c r="Q338" s="234"/>
      <c r="R338" s="234"/>
      <c r="S338" s="234"/>
      <c r="T338" s="235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6" t="s">
        <v>140</v>
      </c>
      <c r="AU338" s="236" t="s">
        <v>82</v>
      </c>
      <c r="AV338" s="13" t="s">
        <v>82</v>
      </c>
      <c r="AW338" s="13" t="s">
        <v>34</v>
      </c>
      <c r="AX338" s="13" t="s">
        <v>73</v>
      </c>
      <c r="AY338" s="236" t="s">
        <v>128</v>
      </c>
    </row>
    <row r="339" spans="1:51" s="15" customFormat="1" ht="12">
      <c r="A339" s="15"/>
      <c r="B339" s="249"/>
      <c r="C339" s="250"/>
      <c r="D339" s="219" t="s">
        <v>140</v>
      </c>
      <c r="E339" s="251" t="s">
        <v>21</v>
      </c>
      <c r="F339" s="252" t="s">
        <v>418</v>
      </c>
      <c r="G339" s="250"/>
      <c r="H339" s="253">
        <v>84.4</v>
      </c>
      <c r="I339" s="254"/>
      <c r="J339" s="250"/>
      <c r="K339" s="250"/>
      <c r="L339" s="255"/>
      <c r="M339" s="256"/>
      <c r="N339" s="257"/>
      <c r="O339" s="257"/>
      <c r="P339" s="257"/>
      <c r="Q339" s="257"/>
      <c r="R339" s="257"/>
      <c r="S339" s="257"/>
      <c r="T339" s="258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T339" s="259" t="s">
        <v>140</v>
      </c>
      <c r="AU339" s="259" t="s">
        <v>82</v>
      </c>
      <c r="AV339" s="15" t="s">
        <v>150</v>
      </c>
      <c r="AW339" s="15" t="s">
        <v>34</v>
      </c>
      <c r="AX339" s="15" t="s">
        <v>73</v>
      </c>
      <c r="AY339" s="259" t="s">
        <v>128</v>
      </c>
    </row>
    <row r="340" spans="1:51" s="14" customFormat="1" ht="12">
      <c r="A340" s="14"/>
      <c r="B340" s="237"/>
      <c r="C340" s="238"/>
      <c r="D340" s="219" t="s">
        <v>140</v>
      </c>
      <c r="E340" s="239" t="s">
        <v>21</v>
      </c>
      <c r="F340" s="240" t="s">
        <v>149</v>
      </c>
      <c r="G340" s="238"/>
      <c r="H340" s="241">
        <v>106.4</v>
      </c>
      <c r="I340" s="242"/>
      <c r="J340" s="238"/>
      <c r="K340" s="238"/>
      <c r="L340" s="243"/>
      <c r="M340" s="244"/>
      <c r="N340" s="245"/>
      <c r="O340" s="245"/>
      <c r="P340" s="245"/>
      <c r="Q340" s="245"/>
      <c r="R340" s="245"/>
      <c r="S340" s="245"/>
      <c r="T340" s="246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47" t="s">
        <v>140</v>
      </c>
      <c r="AU340" s="247" t="s">
        <v>82</v>
      </c>
      <c r="AV340" s="14" t="s">
        <v>85</v>
      </c>
      <c r="AW340" s="14" t="s">
        <v>34</v>
      </c>
      <c r="AX340" s="14" t="s">
        <v>78</v>
      </c>
      <c r="AY340" s="247" t="s">
        <v>128</v>
      </c>
    </row>
    <row r="341" spans="1:65" s="2" customFormat="1" ht="33" customHeight="1">
      <c r="A341" s="40"/>
      <c r="B341" s="41"/>
      <c r="C341" s="206" t="s">
        <v>464</v>
      </c>
      <c r="D341" s="206" t="s">
        <v>130</v>
      </c>
      <c r="E341" s="207" t="s">
        <v>465</v>
      </c>
      <c r="F341" s="208" t="s">
        <v>466</v>
      </c>
      <c r="G341" s="209" t="s">
        <v>133</v>
      </c>
      <c r="H341" s="210">
        <v>3526</v>
      </c>
      <c r="I341" s="211"/>
      <c r="J341" s="212">
        <f>ROUND(I341*H341,2)</f>
        <v>0</v>
      </c>
      <c r="K341" s="208" t="s">
        <v>134</v>
      </c>
      <c r="L341" s="46"/>
      <c r="M341" s="213" t="s">
        <v>21</v>
      </c>
      <c r="N341" s="214" t="s">
        <v>44</v>
      </c>
      <c r="O341" s="86"/>
      <c r="P341" s="215">
        <f>O341*H341</f>
        <v>0</v>
      </c>
      <c r="Q341" s="215">
        <v>0</v>
      </c>
      <c r="R341" s="215">
        <f>Q341*H341</f>
        <v>0</v>
      </c>
      <c r="S341" s="215">
        <v>0</v>
      </c>
      <c r="T341" s="216">
        <f>S341*H341</f>
        <v>0</v>
      </c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R341" s="217" t="s">
        <v>85</v>
      </c>
      <c r="AT341" s="217" t="s">
        <v>130</v>
      </c>
      <c r="AU341" s="217" t="s">
        <v>82</v>
      </c>
      <c r="AY341" s="19" t="s">
        <v>128</v>
      </c>
      <c r="BE341" s="218">
        <f>IF(N341="základní",J341,0)</f>
        <v>0</v>
      </c>
      <c r="BF341" s="218">
        <f>IF(N341="snížená",J341,0)</f>
        <v>0</v>
      </c>
      <c r="BG341" s="218">
        <f>IF(N341="zákl. přenesená",J341,0)</f>
        <v>0</v>
      </c>
      <c r="BH341" s="218">
        <f>IF(N341="sníž. přenesená",J341,0)</f>
        <v>0</v>
      </c>
      <c r="BI341" s="218">
        <f>IF(N341="nulová",J341,0)</f>
        <v>0</v>
      </c>
      <c r="BJ341" s="19" t="s">
        <v>78</v>
      </c>
      <c r="BK341" s="218">
        <f>ROUND(I341*H341,2)</f>
        <v>0</v>
      </c>
      <c r="BL341" s="19" t="s">
        <v>85</v>
      </c>
      <c r="BM341" s="217" t="s">
        <v>467</v>
      </c>
    </row>
    <row r="342" spans="1:47" s="2" customFormat="1" ht="12">
      <c r="A342" s="40"/>
      <c r="B342" s="41"/>
      <c r="C342" s="42"/>
      <c r="D342" s="219" t="s">
        <v>136</v>
      </c>
      <c r="E342" s="42"/>
      <c r="F342" s="220" t="s">
        <v>468</v>
      </c>
      <c r="G342" s="42"/>
      <c r="H342" s="42"/>
      <c r="I342" s="221"/>
      <c r="J342" s="42"/>
      <c r="K342" s="42"/>
      <c r="L342" s="46"/>
      <c r="M342" s="222"/>
      <c r="N342" s="223"/>
      <c r="O342" s="86"/>
      <c r="P342" s="86"/>
      <c r="Q342" s="86"/>
      <c r="R342" s="86"/>
      <c r="S342" s="86"/>
      <c r="T342" s="87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T342" s="19" t="s">
        <v>136</v>
      </c>
      <c r="AU342" s="19" t="s">
        <v>82</v>
      </c>
    </row>
    <row r="343" spans="1:47" s="2" customFormat="1" ht="12">
      <c r="A343" s="40"/>
      <c r="B343" s="41"/>
      <c r="C343" s="42"/>
      <c r="D343" s="224" t="s">
        <v>138</v>
      </c>
      <c r="E343" s="42"/>
      <c r="F343" s="225" t="s">
        <v>469</v>
      </c>
      <c r="G343" s="42"/>
      <c r="H343" s="42"/>
      <c r="I343" s="221"/>
      <c r="J343" s="42"/>
      <c r="K343" s="42"/>
      <c r="L343" s="46"/>
      <c r="M343" s="222"/>
      <c r="N343" s="223"/>
      <c r="O343" s="86"/>
      <c r="P343" s="86"/>
      <c r="Q343" s="86"/>
      <c r="R343" s="86"/>
      <c r="S343" s="86"/>
      <c r="T343" s="87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T343" s="19" t="s">
        <v>138</v>
      </c>
      <c r="AU343" s="19" t="s">
        <v>82</v>
      </c>
    </row>
    <row r="344" spans="1:51" s="13" customFormat="1" ht="12">
      <c r="A344" s="13"/>
      <c r="B344" s="226"/>
      <c r="C344" s="227"/>
      <c r="D344" s="219" t="s">
        <v>140</v>
      </c>
      <c r="E344" s="228" t="s">
        <v>21</v>
      </c>
      <c r="F344" s="229" t="s">
        <v>312</v>
      </c>
      <c r="G344" s="227"/>
      <c r="H344" s="230">
        <v>2787</v>
      </c>
      <c r="I344" s="231"/>
      <c r="J344" s="227"/>
      <c r="K344" s="227"/>
      <c r="L344" s="232"/>
      <c r="M344" s="233"/>
      <c r="N344" s="234"/>
      <c r="O344" s="234"/>
      <c r="P344" s="234"/>
      <c r="Q344" s="234"/>
      <c r="R344" s="234"/>
      <c r="S344" s="234"/>
      <c r="T344" s="235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6" t="s">
        <v>140</v>
      </c>
      <c r="AU344" s="236" t="s">
        <v>82</v>
      </c>
      <c r="AV344" s="13" t="s">
        <v>82</v>
      </c>
      <c r="AW344" s="13" t="s">
        <v>34</v>
      </c>
      <c r="AX344" s="13" t="s">
        <v>73</v>
      </c>
      <c r="AY344" s="236" t="s">
        <v>128</v>
      </c>
    </row>
    <row r="345" spans="1:51" s="15" customFormat="1" ht="12">
      <c r="A345" s="15"/>
      <c r="B345" s="249"/>
      <c r="C345" s="250"/>
      <c r="D345" s="219" t="s">
        <v>140</v>
      </c>
      <c r="E345" s="251" t="s">
        <v>21</v>
      </c>
      <c r="F345" s="252" t="s">
        <v>416</v>
      </c>
      <c r="G345" s="250"/>
      <c r="H345" s="253">
        <v>2787</v>
      </c>
      <c r="I345" s="254"/>
      <c r="J345" s="250"/>
      <c r="K345" s="250"/>
      <c r="L345" s="255"/>
      <c r="M345" s="256"/>
      <c r="N345" s="257"/>
      <c r="O345" s="257"/>
      <c r="P345" s="257"/>
      <c r="Q345" s="257"/>
      <c r="R345" s="257"/>
      <c r="S345" s="257"/>
      <c r="T345" s="258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T345" s="259" t="s">
        <v>140</v>
      </c>
      <c r="AU345" s="259" t="s">
        <v>82</v>
      </c>
      <c r="AV345" s="15" t="s">
        <v>150</v>
      </c>
      <c r="AW345" s="15" t="s">
        <v>34</v>
      </c>
      <c r="AX345" s="15" t="s">
        <v>73</v>
      </c>
      <c r="AY345" s="259" t="s">
        <v>128</v>
      </c>
    </row>
    <row r="346" spans="1:51" s="13" customFormat="1" ht="12">
      <c r="A346" s="13"/>
      <c r="B346" s="226"/>
      <c r="C346" s="227"/>
      <c r="D346" s="219" t="s">
        <v>140</v>
      </c>
      <c r="E346" s="228" t="s">
        <v>21</v>
      </c>
      <c r="F346" s="229" t="s">
        <v>449</v>
      </c>
      <c r="G346" s="227"/>
      <c r="H346" s="230">
        <v>739</v>
      </c>
      <c r="I346" s="231"/>
      <c r="J346" s="227"/>
      <c r="K346" s="227"/>
      <c r="L346" s="232"/>
      <c r="M346" s="233"/>
      <c r="N346" s="234"/>
      <c r="O346" s="234"/>
      <c r="P346" s="234"/>
      <c r="Q346" s="234"/>
      <c r="R346" s="234"/>
      <c r="S346" s="234"/>
      <c r="T346" s="235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36" t="s">
        <v>140</v>
      </c>
      <c r="AU346" s="236" t="s">
        <v>82</v>
      </c>
      <c r="AV346" s="13" t="s">
        <v>82</v>
      </c>
      <c r="AW346" s="13" t="s">
        <v>34</v>
      </c>
      <c r="AX346" s="13" t="s">
        <v>73</v>
      </c>
      <c r="AY346" s="236" t="s">
        <v>128</v>
      </c>
    </row>
    <row r="347" spans="1:51" s="15" customFormat="1" ht="12">
      <c r="A347" s="15"/>
      <c r="B347" s="249"/>
      <c r="C347" s="250"/>
      <c r="D347" s="219" t="s">
        <v>140</v>
      </c>
      <c r="E347" s="251" t="s">
        <v>21</v>
      </c>
      <c r="F347" s="252" t="s">
        <v>450</v>
      </c>
      <c r="G347" s="250"/>
      <c r="H347" s="253">
        <v>739</v>
      </c>
      <c r="I347" s="254"/>
      <c r="J347" s="250"/>
      <c r="K347" s="250"/>
      <c r="L347" s="255"/>
      <c r="M347" s="256"/>
      <c r="N347" s="257"/>
      <c r="O347" s="257"/>
      <c r="P347" s="257"/>
      <c r="Q347" s="257"/>
      <c r="R347" s="257"/>
      <c r="S347" s="257"/>
      <c r="T347" s="258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T347" s="259" t="s">
        <v>140</v>
      </c>
      <c r="AU347" s="259" t="s">
        <v>82</v>
      </c>
      <c r="AV347" s="15" t="s">
        <v>150</v>
      </c>
      <c r="AW347" s="15" t="s">
        <v>34</v>
      </c>
      <c r="AX347" s="15" t="s">
        <v>73</v>
      </c>
      <c r="AY347" s="259" t="s">
        <v>128</v>
      </c>
    </row>
    <row r="348" spans="1:51" s="14" customFormat="1" ht="12">
      <c r="A348" s="14"/>
      <c r="B348" s="237"/>
      <c r="C348" s="238"/>
      <c r="D348" s="219" t="s">
        <v>140</v>
      </c>
      <c r="E348" s="239" t="s">
        <v>21</v>
      </c>
      <c r="F348" s="240" t="s">
        <v>149</v>
      </c>
      <c r="G348" s="238"/>
      <c r="H348" s="241">
        <v>3526</v>
      </c>
      <c r="I348" s="242"/>
      <c r="J348" s="238"/>
      <c r="K348" s="238"/>
      <c r="L348" s="243"/>
      <c r="M348" s="244"/>
      <c r="N348" s="245"/>
      <c r="O348" s="245"/>
      <c r="P348" s="245"/>
      <c r="Q348" s="245"/>
      <c r="R348" s="245"/>
      <c r="S348" s="245"/>
      <c r="T348" s="246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47" t="s">
        <v>140</v>
      </c>
      <c r="AU348" s="247" t="s">
        <v>82</v>
      </c>
      <c r="AV348" s="14" t="s">
        <v>85</v>
      </c>
      <c r="AW348" s="14" t="s">
        <v>34</v>
      </c>
      <c r="AX348" s="14" t="s">
        <v>78</v>
      </c>
      <c r="AY348" s="247" t="s">
        <v>128</v>
      </c>
    </row>
    <row r="349" spans="1:65" s="2" customFormat="1" ht="33" customHeight="1">
      <c r="A349" s="40"/>
      <c r="B349" s="41"/>
      <c r="C349" s="206" t="s">
        <v>470</v>
      </c>
      <c r="D349" s="206" t="s">
        <v>130</v>
      </c>
      <c r="E349" s="207" t="s">
        <v>471</v>
      </c>
      <c r="F349" s="208" t="s">
        <v>472</v>
      </c>
      <c r="G349" s="209" t="s">
        <v>133</v>
      </c>
      <c r="H349" s="210">
        <v>148</v>
      </c>
      <c r="I349" s="211"/>
      <c r="J349" s="212">
        <f>ROUND(I349*H349,2)</f>
        <v>0</v>
      </c>
      <c r="K349" s="208" t="s">
        <v>134</v>
      </c>
      <c r="L349" s="46"/>
      <c r="M349" s="213" t="s">
        <v>21</v>
      </c>
      <c r="N349" s="214" t="s">
        <v>44</v>
      </c>
      <c r="O349" s="86"/>
      <c r="P349" s="215">
        <f>O349*H349</f>
        <v>0</v>
      </c>
      <c r="Q349" s="215">
        <v>0</v>
      </c>
      <c r="R349" s="215">
        <f>Q349*H349</f>
        <v>0</v>
      </c>
      <c r="S349" s="215">
        <v>0</v>
      </c>
      <c r="T349" s="216">
        <f>S349*H349</f>
        <v>0</v>
      </c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R349" s="217" t="s">
        <v>85</v>
      </c>
      <c r="AT349" s="217" t="s">
        <v>130</v>
      </c>
      <c r="AU349" s="217" t="s">
        <v>82</v>
      </c>
      <c r="AY349" s="19" t="s">
        <v>128</v>
      </c>
      <c r="BE349" s="218">
        <f>IF(N349="základní",J349,0)</f>
        <v>0</v>
      </c>
      <c r="BF349" s="218">
        <f>IF(N349="snížená",J349,0)</f>
        <v>0</v>
      </c>
      <c r="BG349" s="218">
        <f>IF(N349="zákl. přenesená",J349,0)</f>
        <v>0</v>
      </c>
      <c r="BH349" s="218">
        <f>IF(N349="sníž. přenesená",J349,0)</f>
        <v>0</v>
      </c>
      <c r="BI349" s="218">
        <f>IF(N349="nulová",J349,0)</f>
        <v>0</v>
      </c>
      <c r="BJ349" s="19" t="s">
        <v>78</v>
      </c>
      <c r="BK349" s="218">
        <f>ROUND(I349*H349,2)</f>
        <v>0</v>
      </c>
      <c r="BL349" s="19" t="s">
        <v>85</v>
      </c>
      <c r="BM349" s="217" t="s">
        <v>473</v>
      </c>
    </row>
    <row r="350" spans="1:47" s="2" customFormat="1" ht="12">
      <c r="A350" s="40"/>
      <c r="B350" s="41"/>
      <c r="C350" s="42"/>
      <c r="D350" s="219" t="s">
        <v>136</v>
      </c>
      <c r="E350" s="42"/>
      <c r="F350" s="220" t="s">
        <v>474</v>
      </c>
      <c r="G350" s="42"/>
      <c r="H350" s="42"/>
      <c r="I350" s="221"/>
      <c r="J350" s="42"/>
      <c r="K350" s="42"/>
      <c r="L350" s="46"/>
      <c r="M350" s="222"/>
      <c r="N350" s="223"/>
      <c r="O350" s="86"/>
      <c r="P350" s="86"/>
      <c r="Q350" s="86"/>
      <c r="R350" s="86"/>
      <c r="S350" s="86"/>
      <c r="T350" s="87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T350" s="19" t="s">
        <v>136</v>
      </c>
      <c r="AU350" s="19" t="s">
        <v>82</v>
      </c>
    </row>
    <row r="351" spans="1:47" s="2" customFormat="1" ht="12">
      <c r="A351" s="40"/>
      <c r="B351" s="41"/>
      <c r="C351" s="42"/>
      <c r="D351" s="224" t="s">
        <v>138</v>
      </c>
      <c r="E351" s="42"/>
      <c r="F351" s="225" t="s">
        <v>475</v>
      </c>
      <c r="G351" s="42"/>
      <c r="H351" s="42"/>
      <c r="I351" s="221"/>
      <c r="J351" s="42"/>
      <c r="K351" s="42"/>
      <c r="L351" s="46"/>
      <c r="M351" s="222"/>
      <c r="N351" s="223"/>
      <c r="O351" s="86"/>
      <c r="P351" s="86"/>
      <c r="Q351" s="86"/>
      <c r="R351" s="86"/>
      <c r="S351" s="86"/>
      <c r="T351" s="87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T351" s="19" t="s">
        <v>138</v>
      </c>
      <c r="AU351" s="19" t="s">
        <v>82</v>
      </c>
    </row>
    <row r="352" spans="1:51" s="13" customFormat="1" ht="12">
      <c r="A352" s="13"/>
      <c r="B352" s="226"/>
      <c r="C352" s="227"/>
      <c r="D352" s="219" t="s">
        <v>140</v>
      </c>
      <c r="E352" s="228" t="s">
        <v>21</v>
      </c>
      <c r="F352" s="229" t="s">
        <v>476</v>
      </c>
      <c r="G352" s="227"/>
      <c r="H352" s="230">
        <v>148</v>
      </c>
      <c r="I352" s="231"/>
      <c r="J352" s="227"/>
      <c r="K352" s="227"/>
      <c r="L352" s="232"/>
      <c r="M352" s="233"/>
      <c r="N352" s="234"/>
      <c r="O352" s="234"/>
      <c r="P352" s="234"/>
      <c r="Q352" s="234"/>
      <c r="R352" s="234"/>
      <c r="S352" s="234"/>
      <c r="T352" s="235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6" t="s">
        <v>140</v>
      </c>
      <c r="AU352" s="236" t="s">
        <v>82</v>
      </c>
      <c r="AV352" s="13" t="s">
        <v>82</v>
      </c>
      <c r="AW352" s="13" t="s">
        <v>34</v>
      </c>
      <c r="AX352" s="13" t="s">
        <v>78</v>
      </c>
      <c r="AY352" s="236" t="s">
        <v>128</v>
      </c>
    </row>
    <row r="353" spans="1:65" s="2" customFormat="1" ht="33" customHeight="1">
      <c r="A353" s="40"/>
      <c r="B353" s="41"/>
      <c r="C353" s="206" t="s">
        <v>477</v>
      </c>
      <c r="D353" s="206" t="s">
        <v>130</v>
      </c>
      <c r="E353" s="207" t="s">
        <v>478</v>
      </c>
      <c r="F353" s="208" t="s">
        <v>479</v>
      </c>
      <c r="G353" s="209" t="s">
        <v>133</v>
      </c>
      <c r="H353" s="210">
        <v>2787</v>
      </c>
      <c r="I353" s="211"/>
      <c r="J353" s="212">
        <f>ROUND(I353*H353,2)</f>
        <v>0</v>
      </c>
      <c r="K353" s="208" t="s">
        <v>134</v>
      </c>
      <c r="L353" s="46"/>
      <c r="M353" s="213" t="s">
        <v>21</v>
      </c>
      <c r="N353" s="214" t="s">
        <v>44</v>
      </c>
      <c r="O353" s="86"/>
      <c r="P353" s="215">
        <f>O353*H353</f>
        <v>0</v>
      </c>
      <c r="Q353" s="215">
        <v>0</v>
      </c>
      <c r="R353" s="215">
        <f>Q353*H353</f>
        <v>0</v>
      </c>
      <c r="S353" s="215">
        <v>0</v>
      </c>
      <c r="T353" s="216">
        <f>S353*H353</f>
        <v>0</v>
      </c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R353" s="217" t="s">
        <v>85</v>
      </c>
      <c r="AT353" s="217" t="s">
        <v>130</v>
      </c>
      <c r="AU353" s="217" t="s">
        <v>82</v>
      </c>
      <c r="AY353" s="19" t="s">
        <v>128</v>
      </c>
      <c r="BE353" s="218">
        <f>IF(N353="základní",J353,0)</f>
        <v>0</v>
      </c>
      <c r="BF353" s="218">
        <f>IF(N353="snížená",J353,0)</f>
        <v>0</v>
      </c>
      <c r="BG353" s="218">
        <f>IF(N353="zákl. přenesená",J353,0)</f>
        <v>0</v>
      </c>
      <c r="BH353" s="218">
        <f>IF(N353="sníž. přenesená",J353,0)</f>
        <v>0</v>
      </c>
      <c r="BI353" s="218">
        <f>IF(N353="nulová",J353,0)</f>
        <v>0</v>
      </c>
      <c r="BJ353" s="19" t="s">
        <v>78</v>
      </c>
      <c r="BK353" s="218">
        <f>ROUND(I353*H353,2)</f>
        <v>0</v>
      </c>
      <c r="BL353" s="19" t="s">
        <v>85</v>
      </c>
      <c r="BM353" s="217" t="s">
        <v>480</v>
      </c>
    </row>
    <row r="354" spans="1:47" s="2" customFormat="1" ht="12">
      <c r="A354" s="40"/>
      <c r="B354" s="41"/>
      <c r="C354" s="42"/>
      <c r="D354" s="219" t="s">
        <v>136</v>
      </c>
      <c r="E354" s="42"/>
      <c r="F354" s="220" t="s">
        <v>481</v>
      </c>
      <c r="G354" s="42"/>
      <c r="H354" s="42"/>
      <c r="I354" s="221"/>
      <c r="J354" s="42"/>
      <c r="K354" s="42"/>
      <c r="L354" s="46"/>
      <c r="M354" s="222"/>
      <c r="N354" s="223"/>
      <c r="O354" s="86"/>
      <c r="P354" s="86"/>
      <c r="Q354" s="86"/>
      <c r="R354" s="86"/>
      <c r="S354" s="86"/>
      <c r="T354" s="87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T354" s="19" t="s">
        <v>136</v>
      </c>
      <c r="AU354" s="19" t="s">
        <v>82</v>
      </c>
    </row>
    <row r="355" spans="1:47" s="2" customFormat="1" ht="12">
      <c r="A355" s="40"/>
      <c r="B355" s="41"/>
      <c r="C355" s="42"/>
      <c r="D355" s="224" t="s">
        <v>138</v>
      </c>
      <c r="E355" s="42"/>
      <c r="F355" s="225" t="s">
        <v>482</v>
      </c>
      <c r="G355" s="42"/>
      <c r="H355" s="42"/>
      <c r="I355" s="221"/>
      <c r="J355" s="42"/>
      <c r="K355" s="42"/>
      <c r="L355" s="46"/>
      <c r="M355" s="222"/>
      <c r="N355" s="223"/>
      <c r="O355" s="86"/>
      <c r="P355" s="86"/>
      <c r="Q355" s="86"/>
      <c r="R355" s="86"/>
      <c r="S355" s="86"/>
      <c r="T355" s="87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T355" s="19" t="s">
        <v>138</v>
      </c>
      <c r="AU355" s="19" t="s">
        <v>82</v>
      </c>
    </row>
    <row r="356" spans="1:51" s="13" customFormat="1" ht="12">
      <c r="A356" s="13"/>
      <c r="B356" s="226"/>
      <c r="C356" s="227"/>
      <c r="D356" s="219" t="s">
        <v>140</v>
      </c>
      <c r="E356" s="228" t="s">
        <v>21</v>
      </c>
      <c r="F356" s="229" t="s">
        <v>312</v>
      </c>
      <c r="G356" s="227"/>
      <c r="H356" s="230">
        <v>2787</v>
      </c>
      <c r="I356" s="231"/>
      <c r="J356" s="227"/>
      <c r="K356" s="227"/>
      <c r="L356" s="232"/>
      <c r="M356" s="233"/>
      <c r="N356" s="234"/>
      <c r="O356" s="234"/>
      <c r="P356" s="234"/>
      <c r="Q356" s="234"/>
      <c r="R356" s="234"/>
      <c r="S356" s="234"/>
      <c r="T356" s="235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6" t="s">
        <v>140</v>
      </c>
      <c r="AU356" s="236" t="s">
        <v>82</v>
      </c>
      <c r="AV356" s="13" t="s">
        <v>82</v>
      </c>
      <c r="AW356" s="13" t="s">
        <v>34</v>
      </c>
      <c r="AX356" s="13" t="s">
        <v>73</v>
      </c>
      <c r="AY356" s="236" t="s">
        <v>128</v>
      </c>
    </row>
    <row r="357" spans="1:51" s="15" customFormat="1" ht="12">
      <c r="A357" s="15"/>
      <c r="B357" s="249"/>
      <c r="C357" s="250"/>
      <c r="D357" s="219" t="s">
        <v>140</v>
      </c>
      <c r="E357" s="251" t="s">
        <v>21</v>
      </c>
      <c r="F357" s="252" t="s">
        <v>416</v>
      </c>
      <c r="G357" s="250"/>
      <c r="H357" s="253">
        <v>2787</v>
      </c>
      <c r="I357" s="254"/>
      <c r="J357" s="250"/>
      <c r="K357" s="250"/>
      <c r="L357" s="255"/>
      <c r="M357" s="256"/>
      <c r="N357" s="257"/>
      <c r="O357" s="257"/>
      <c r="P357" s="257"/>
      <c r="Q357" s="257"/>
      <c r="R357" s="257"/>
      <c r="S357" s="257"/>
      <c r="T357" s="258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T357" s="259" t="s">
        <v>140</v>
      </c>
      <c r="AU357" s="259" t="s">
        <v>82</v>
      </c>
      <c r="AV357" s="15" t="s">
        <v>150</v>
      </c>
      <c r="AW357" s="15" t="s">
        <v>34</v>
      </c>
      <c r="AX357" s="15" t="s">
        <v>73</v>
      </c>
      <c r="AY357" s="259" t="s">
        <v>128</v>
      </c>
    </row>
    <row r="358" spans="1:51" s="14" customFormat="1" ht="12">
      <c r="A358" s="14"/>
      <c r="B358" s="237"/>
      <c r="C358" s="238"/>
      <c r="D358" s="219" t="s">
        <v>140</v>
      </c>
      <c r="E358" s="239" t="s">
        <v>21</v>
      </c>
      <c r="F358" s="240" t="s">
        <v>149</v>
      </c>
      <c r="G358" s="238"/>
      <c r="H358" s="241">
        <v>2787</v>
      </c>
      <c r="I358" s="242"/>
      <c r="J358" s="238"/>
      <c r="K358" s="238"/>
      <c r="L358" s="243"/>
      <c r="M358" s="244"/>
      <c r="N358" s="245"/>
      <c r="O358" s="245"/>
      <c r="P358" s="245"/>
      <c r="Q358" s="245"/>
      <c r="R358" s="245"/>
      <c r="S358" s="245"/>
      <c r="T358" s="246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47" t="s">
        <v>140</v>
      </c>
      <c r="AU358" s="247" t="s">
        <v>82</v>
      </c>
      <c r="AV358" s="14" t="s">
        <v>85</v>
      </c>
      <c r="AW358" s="14" t="s">
        <v>34</v>
      </c>
      <c r="AX358" s="14" t="s">
        <v>78</v>
      </c>
      <c r="AY358" s="247" t="s">
        <v>128</v>
      </c>
    </row>
    <row r="359" spans="1:65" s="2" customFormat="1" ht="24.15" customHeight="1">
      <c r="A359" s="40"/>
      <c r="B359" s="41"/>
      <c r="C359" s="206" t="s">
        <v>483</v>
      </c>
      <c r="D359" s="206" t="s">
        <v>130</v>
      </c>
      <c r="E359" s="207" t="s">
        <v>484</v>
      </c>
      <c r="F359" s="208" t="s">
        <v>485</v>
      </c>
      <c r="G359" s="209" t="s">
        <v>133</v>
      </c>
      <c r="H359" s="210">
        <v>574</v>
      </c>
      <c r="I359" s="211"/>
      <c r="J359" s="212">
        <f>ROUND(I359*H359,2)</f>
        <v>0</v>
      </c>
      <c r="K359" s="208" t="s">
        <v>134</v>
      </c>
      <c r="L359" s="46"/>
      <c r="M359" s="213" t="s">
        <v>21</v>
      </c>
      <c r="N359" s="214" t="s">
        <v>44</v>
      </c>
      <c r="O359" s="86"/>
      <c r="P359" s="215">
        <f>O359*H359</f>
        <v>0</v>
      </c>
      <c r="Q359" s="215">
        <v>0</v>
      </c>
      <c r="R359" s="215">
        <f>Q359*H359</f>
        <v>0</v>
      </c>
      <c r="S359" s="215">
        <v>0</v>
      </c>
      <c r="T359" s="216">
        <f>S359*H359</f>
        <v>0</v>
      </c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R359" s="217" t="s">
        <v>85</v>
      </c>
      <c r="AT359" s="217" t="s">
        <v>130</v>
      </c>
      <c r="AU359" s="217" t="s">
        <v>82</v>
      </c>
      <c r="AY359" s="19" t="s">
        <v>128</v>
      </c>
      <c r="BE359" s="218">
        <f>IF(N359="základní",J359,0)</f>
        <v>0</v>
      </c>
      <c r="BF359" s="218">
        <f>IF(N359="snížená",J359,0)</f>
        <v>0</v>
      </c>
      <c r="BG359" s="218">
        <f>IF(N359="zákl. přenesená",J359,0)</f>
        <v>0</v>
      </c>
      <c r="BH359" s="218">
        <f>IF(N359="sníž. přenesená",J359,0)</f>
        <v>0</v>
      </c>
      <c r="BI359" s="218">
        <f>IF(N359="nulová",J359,0)</f>
        <v>0</v>
      </c>
      <c r="BJ359" s="19" t="s">
        <v>78</v>
      </c>
      <c r="BK359" s="218">
        <f>ROUND(I359*H359,2)</f>
        <v>0</v>
      </c>
      <c r="BL359" s="19" t="s">
        <v>85</v>
      </c>
      <c r="BM359" s="217" t="s">
        <v>486</v>
      </c>
    </row>
    <row r="360" spans="1:47" s="2" customFormat="1" ht="12">
      <c r="A360" s="40"/>
      <c r="B360" s="41"/>
      <c r="C360" s="42"/>
      <c r="D360" s="219" t="s">
        <v>136</v>
      </c>
      <c r="E360" s="42"/>
      <c r="F360" s="220" t="s">
        <v>487</v>
      </c>
      <c r="G360" s="42"/>
      <c r="H360" s="42"/>
      <c r="I360" s="221"/>
      <c r="J360" s="42"/>
      <c r="K360" s="42"/>
      <c r="L360" s="46"/>
      <c r="M360" s="222"/>
      <c r="N360" s="223"/>
      <c r="O360" s="86"/>
      <c r="P360" s="86"/>
      <c r="Q360" s="86"/>
      <c r="R360" s="86"/>
      <c r="S360" s="86"/>
      <c r="T360" s="87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T360" s="19" t="s">
        <v>136</v>
      </c>
      <c r="AU360" s="19" t="s">
        <v>82</v>
      </c>
    </row>
    <row r="361" spans="1:47" s="2" customFormat="1" ht="12">
      <c r="A361" s="40"/>
      <c r="B361" s="41"/>
      <c r="C361" s="42"/>
      <c r="D361" s="224" t="s">
        <v>138</v>
      </c>
      <c r="E361" s="42"/>
      <c r="F361" s="225" t="s">
        <v>488</v>
      </c>
      <c r="G361" s="42"/>
      <c r="H361" s="42"/>
      <c r="I361" s="221"/>
      <c r="J361" s="42"/>
      <c r="K361" s="42"/>
      <c r="L361" s="46"/>
      <c r="M361" s="222"/>
      <c r="N361" s="223"/>
      <c r="O361" s="86"/>
      <c r="P361" s="86"/>
      <c r="Q361" s="86"/>
      <c r="R361" s="86"/>
      <c r="S361" s="86"/>
      <c r="T361" s="87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T361" s="19" t="s">
        <v>138</v>
      </c>
      <c r="AU361" s="19" t="s">
        <v>82</v>
      </c>
    </row>
    <row r="362" spans="1:51" s="13" customFormat="1" ht="12">
      <c r="A362" s="13"/>
      <c r="B362" s="226"/>
      <c r="C362" s="227"/>
      <c r="D362" s="219" t="s">
        <v>140</v>
      </c>
      <c r="E362" s="228" t="s">
        <v>21</v>
      </c>
      <c r="F362" s="229" t="s">
        <v>457</v>
      </c>
      <c r="G362" s="227"/>
      <c r="H362" s="230">
        <v>574</v>
      </c>
      <c r="I362" s="231"/>
      <c r="J362" s="227"/>
      <c r="K362" s="227"/>
      <c r="L362" s="232"/>
      <c r="M362" s="233"/>
      <c r="N362" s="234"/>
      <c r="O362" s="234"/>
      <c r="P362" s="234"/>
      <c r="Q362" s="234"/>
      <c r="R362" s="234"/>
      <c r="S362" s="234"/>
      <c r="T362" s="235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36" t="s">
        <v>140</v>
      </c>
      <c r="AU362" s="236" t="s">
        <v>82</v>
      </c>
      <c r="AV362" s="13" t="s">
        <v>82</v>
      </c>
      <c r="AW362" s="13" t="s">
        <v>34</v>
      </c>
      <c r="AX362" s="13" t="s">
        <v>73</v>
      </c>
      <c r="AY362" s="236" t="s">
        <v>128</v>
      </c>
    </row>
    <row r="363" spans="1:51" s="15" customFormat="1" ht="12">
      <c r="A363" s="15"/>
      <c r="B363" s="249"/>
      <c r="C363" s="250"/>
      <c r="D363" s="219" t="s">
        <v>140</v>
      </c>
      <c r="E363" s="251" t="s">
        <v>21</v>
      </c>
      <c r="F363" s="252" t="s">
        <v>450</v>
      </c>
      <c r="G363" s="250"/>
      <c r="H363" s="253">
        <v>574</v>
      </c>
      <c r="I363" s="254"/>
      <c r="J363" s="250"/>
      <c r="K363" s="250"/>
      <c r="L363" s="255"/>
      <c r="M363" s="256"/>
      <c r="N363" s="257"/>
      <c r="O363" s="257"/>
      <c r="P363" s="257"/>
      <c r="Q363" s="257"/>
      <c r="R363" s="257"/>
      <c r="S363" s="257"/>
      <c r="T363" s="258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T363" s="259" t="s">
        <v>140</v>
      </c>
      <c r="AU363" s="259" t="s">
        <v>82</v>
      </c>
      <c r="AV363" s="15" t="s">
        <v>150</v>
      </c>
      <c r="AW363" s="15" t="s">
        <v>34</v>
      </c>
      <c r="AX363" s="15" t="s">
        <v>73</v>
      </c>
      <c r="AY363" s="259" t="s">
        <v>128</v>
      </c>
    </row>
    <row r="364" spans="1:51" s="14" customFormat="1" ht="12">
      <c r="A364" s="14"/>
      <c r="B364" s="237"/>
      <c r="C364" s="238"/>
      <c r="D364" s="219" t="s">
        <v>140</v>
      </c>
      <c r="E364" s="239" t="s">
        <v>21</v>
      </c>
      <c r="F364" s="240" t="s">
        <v>149</v>
      </c>
      <c r="G364" s="238"/>
      <c r="H364" s="241">
        <v>574</v>
      </c>
      <c r="I364" s="242"/>
      <c r="J364" s="238"/>
      <c r="K364" s="238"/>
      <c r="L364" s="243"/>
      <c r="M364" s="244"/>
      <c r="N364" s="245"/>
      <c r="O364" s="245"/>
      <c r="P364" s="245"/>
      <c r="Q364" s="245"/>
      <c r="R364" s="245"/>
      <c r="S364" s="245"/>
      <c r="T364" s="246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47" t="s">
        <v>140</v>
      </c>
      <c r="AU364" s="247" t="s">
        <v>82</v>
      </c>
      <c r="AV364" s="14" t="s">
        <v>85</v>
      </c>
      <c r="AW364" s="14" t="s">
        <v>34</v>
      </c>
      <c r="AX364" s="14" t="s">
        <v>78</v>
      </c>
      <c r="AY364" s="247" t="s">
        <v>128</v>
      </c>
    </row>
    <row r="365" spans="1:65" s="2" customFormat="1" ht="24.15" customHeight="1">
      <c r="A365" s="40"/>
      <c r="B365" s="41"/>
      <c r="C365" s="206" t="s">
        <v>489</v>
      </c>
      <c r="D365" s="206" t="s">
        <v>130</v>
      </c>
      <c r="E365" s="207" t="s">
        <v>490</v>
      </c>
      <c r="F365" s="208" t="s">
        <v>491</v>
      </c>
      <c r="G365" s="209" t="s">
        <v>133</v>
      </c>
      <c r="H365" s="210">
        <v>84.4</v>
      </c>
      <c r="I365" s="211"/>
      <c r="J365" s="212">
        <f>ROUND(I365*H365,2)</f>
        <v>0</v>
      </c>
      <c r="K365" s="208" t="s">
        <v>134</v>
      </c>
      <c r="L365" s="46"/>
      <c r="M365" s="213" t="s">
        <v>21</v>
      </c>
      <c r="N365" s="214" t="s">
        <v>44</v>
      </c>
      <c r="O365" s="86"/>
      <c r="P365" s="215">
        <f>O365*H365</f>
        <v>0</v>
      </c>
      <c r="Q365" s="215">
        <v>0</v>
      </c>
      <c r="R365" s="215">
        <f>Q365*H365</f>
        <v>0</v>
      </c>
      <c r="S365" s="215">
        <v>0</v>
      </c>
      <c r="T365" s="216">
        <f>S365*H365</f>
        <v>0</v>
      </c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R365" s="217" t="s">
        <v>85</v>
      </c>
      <c r="AT365" s="217" t="s">
        <v>130</v>
      </c>
      <c r="AU365" s="217" t="s">
        <v>82</v>
      </c>
      <c r="AY365" s="19" t="s">
        <v>128</v>
      </c>
      <c r="BE365" s="218">
        <f>IF(N365="základní",J365,0)</f>
        <v>0</v>
      </c>
      <c r="BF365" s="218">
        <f>IF(N365="snížená",J365,0)</f>
        <v>0</v>
      </c>
      <c r="BG365" s="218">
        <f>IF(N365="zákl. přenesená",J365,0)</f>
        <v>0</v>
      </c>
      <c r="BH365" s="218">
        <f>IF(N365="sníž. přenesená",J365,0)</f>
        <v>0</v>
      </c>
      <c r="BI365" s="218">
        <f>IF(N365="nulová",J365,0)</f>
        <v>0</v>
      </c>
      <c r="BJ365" s="19" t="s">
        <v>78</v>
      </c>
      <c r="BK365" s="218">
        <f>ROUND(I365*H365,2)</f>
        <v>0</v>
      </c>
      <c r="BL365" s="19" t="s">
        <v>85</v>
      </c>
      <c r="BM365" s="217" t="s">
        <v>492</v>
      </c>
    </row>
    <row r="366" spans="1:47" s="2" customFormat="1" ht="12">
      <c r="A366" s="40"/>
      <c r="B366" s="41"/>
      <c r="C366" s="42"/>
      <c r="D366" s="219" t="s">
        <v>136</v>
      </c>
      <c r="E366" s="42"/>
      <c r="F366" s="220" t="s">
        <v>493</v>
      </c>
      <c r="G366" s="42"/>
      <c r="H366" s="42"/>
      <c r="I366" s="221"/>
      <c r="J366" s="42"/>
      <c r="K366" s="42"/>
      <c r="L366" s="46"/>
      <c r="M366" s="222"/>
      <c r="N366" s="223"/>
      <c r="O366" s="86"/>
      <c r="P366" s="86"/>
      <c r="Q366" s="86"/>
      <c r="R366" s="86"/>
      <c r="S366" s="86"/>
      <c r="T366" s="87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T366" s="19" t="s">
        <v>136</v>
      </c>
      <c r="AU366" s="19" t="s">
        <v>82</v>
      </c>
    </row>
    <row r="367" spans="1:47" s="2" customFormat="1" ht="12">
      <c r="A367" s="40"/>
      <c r="B367" s="41"/>
      <c r="C367" s="42"/>
      <c r="D367" s="224" t="s">
        <v>138</v>
      </c>
      <c r="E367" s="42"/>
      <c r="F367" s="225" t="s">
        <v>494</v>
      </c>
      <c r="G367" s="42"/>
      <c r="H367" s="42"/>
      <c r="I367" s="221"/>
      <c r="J367" s="42"/>
      <c r="K367" s="42"/>
      <c r="L367" s="46"/>
      <c r="M367" s="222"/>
      <c r="N367" s="223"/>
      <c r="O367" s="86"/>
      <c r="P367" s="86"/>
      <c r="Q367" s="86"/>
      <c r="R367" s="86"/>
      <c r="S367" s="86"/>
      <c r="T367" s="87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T367" s="19" t="s">
        <v>138</v>
      </c>
      <c r="AU367" s="19" t="s">
        <v>82</v>
      </c>
    </row>
    <row r="368" spans="1:51" s="13" customFormat="1" ht="12">
      <c r="A368" s="13"/>
      <c r="B368" s="226"/>
      <c r="C368" s="227"/>
      <c r="D368" s="219" t="s">
        <v>140</v>
      </c>
      <c r="E368" s="228" t="s">
        <v>21</v>
      </c>
      <c r="F368" s="229" t="s">
        <v>425</v>
      </c>
      <c r="G368" s="227"/>
      <c r="H368" s="230">
        <v>84.4</v>
      </c>
      <c r="I368" s="231"/>
      <c r="J368" s="227"/>
      <c r="K368" s="227"/>
      <c r="L368" s="232"/>
      <c r="M368" s="233"/>
      <c r="N368" s="234"/>
      <c r="O368" s="234"/>
      <c r="P368" s="234"/>
      <c r="Q368" s="234"/>
      <c r="R368" s="234"/>
      <c r="S368" s="234"/>
      <c r="T368" s="235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36" t="s">
        <v>140</v>
      </c>
      <c r="AU368" s="236" t="s">
        <v>82</v>
      </c>
      <c r="AV368" s="13" t="s">
        <v>82</v>
      </c>
      <c r="AW368" s="13" t="s">
        <v>34</v>
      </c>
      <c r="AX368" s="13" t="s">
        <v>73</v>
      </c>
      <c r="AY368" s="236" t="s">
        <v>128</v>
      </c>
    </row>
    <row r="369" spans="1:51" s="15" customFormat="1" ht="12">
      <c r="A369" s="15"/>
      <c r="B369" s="249"/>
      <c r="C369" s="250"/>
      <c r="D369" s="219" t="s">
        <v>140</v>
      </c>
      <c r="E369" s="251" t="s">
        <v>21</v>
      </c>
      <c r="F369" s="252" t="s">
        <v>418</v>
      </c>
      <c r="G369" s="250"/>
      <c r="H369" s="253">
        <v>84.4</v>
      </c>
      <c r="I369" s="254"/>
      <c r="J369" s="250"/>
      <c r="K369" s="250"/>
      <c r="L369" s="255"/>
      <c r="M369" s="256"/>
      <c r="N369" s="257"/>
      <c r="O369" s="257"/>
      <c r="P369" s="257"/>
      <c r="Q369" s="257"/>
      <c r="R369" s="257"/>
      <c r="S369" s="257"/>
      <c r="T369" s="258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T369" s="259" t="s">
        <v>140</v>
      </c>
      <c r="AU369" s="259" t="s">
        <v>82</v>
      </c>
      <c r="AV369" s="15" t="s">
        <v>150</v>
      </c>
      <c r="AW369" s="15" t="s">
        <v>34</v>
      </c>
      <c r="AX369" s="15" t="s">
        <v>73</v>
      </c>
      <c r="AY369" s="259" t="s">
        <v>128</v>
      </c>
    </row>
    <row r="370" spans="1:51" s="14" customFormat="1" ht="12">
      <c r="A370" s="14"/>
      <c r="B370" s="237"/>
      <c r="C370" s="238"/>
      <c r="D370" s="219" t="s">
        <v>140</v>
      </c>
      <c r="E370" s="239" t="s">
        <v>21</v>
      </c>
      <c r="F370" s="240" t="s">
        <v>149</v>
      </c>
      <c r="G370" s="238"/>
      <c r="H370" s="241">
        <v>84.4</v>
      </c>
      <c r="I370" s="242"/>
      <c r="J370" s="238"/>
      <c r="K370" s="238"/>
      <c r="L370" s="243"/>
      <c r="M370" s="244"/>
      <c r="N370" s="245"/>
      <c r="O370" s="245"/>
      <c r="P370" s="245"/>
      <c r="Q370" s="245"/>
      <c r="R370" s="245"/>
      <c r="S370" s="245"/>
      <c r="T370" s="246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47" t="s">
        <v>140</v>
      </c>
      <c r="AU370" s="247" t="s">
        <v>82</v>
      </c>
      <c r="AV370" s="14" t="s">
        <v>85</v>
      </c>
      <c r="AW370" s="14" t="s">
        <v>34</v>
      </c>
      <c r="AX370" s="14" t="s">
        <v>78</v>
      </c>
      <c r="AY370" s="247" t="s">
        <v>128</v>
      </c>
    </row>
    <row r="371" spans="1:65" s="2" customFormat="1" ht="24.15" customHeight="1">
      <c r="A371" s="40"/>
      <c r="B371" s="41"/>
      <c r="C371" s="206" t="s">
        <v>495</v>
      </c>
      <c r="D371" s="206" t="s">
        <v>130</v>
      </c>
      <c r="E371" s="207" t="s">
        <v>496</v>
      </c>
      <c r="F371" s="208" t="s">
        <v>497</v>
      </c>
      <c r="G371" s="209" t="s">
        <v>133</v>
      </c>
      <c r="H371" s="210">
        <v>264</v>
      </c>
      <c r="I371" s="211"/>
      <c r="J371" s="212">
        <f>ROUND(I371*H371,2)</f>
        <v>0</v>
      </c>
      <c r="K371" s="208" t="s">
        <v>134</v>
      </c>
      <c r="L371" s="46"/>
      <c r="M371" s="213" t="s">
        <v>21</v>
      </c>
      <c r="N371" s="214" t="s">
        <v>44</v>
      </c>
      <c r="O371" s="86"/>
      <c r="P371" s="215">
        <f>O371*H371</f>
        <v>0</v>
      </c>
      <c r="Q371" s="215">
        <v>0.0835</v>
      </c>
      <c r="R371" s="215">
        <f>Q371*H371</f>
        <v>22.044</v>
      </c>
      <c r="S371" s="215">
        <v>0</v>
      </c>
      <c r="T371" s="216">
        <f>S371*H371</f>
        <v>0</v>
      </c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R371" s="217" t="s">
        <v>85</v>
      </c>
      <c r="AT371" s="217" t="s">
        <v>130</v>
      </c>
      <c r="AU371" s="217" t="s">
        <v>82</v>
      </c>
      <c r="AY371" s="19" t="s">
        <v>128</v>
      </c>
      <c r="BE371" s="218">
        <f>IF(N371="základní",J371,0)</f>
        <v>0</v>
      </c>
      <c r="BF371" s="218">
        <f>IF(N371="snížená",J371,0)</f>
        <v>0</v>
      </c>
      <c r="BG371" s="218">
        <f>IF(N371="zákl. přenesená",J371,0)</f>
        <v>0</v>
      </c>
      <c r="BH371" s="218">
        <f>IF(N371="sníž. přenesená",J371,0)</f>
        <v>0</v>
      </c>
      <c r="BI371" s="218">
        <f>IF(N371="nulová",J371,0)</f>
        <v>0</v>
      </c>
      <c r="BJ371" s="19" t="s">
        <v>78</v>
      </c>
      <c r="BK371" s="218">
        <f>ROUND(I371*H371,2)</f>
        <v>0</v>
      </c>
      <c r="BL371" s="19" t="s">
        <v>85</v>
      </c>
      <c r="BM371" s="217" t="s">
        <v>498</v>
      </c>
    </row>
    <row r="372" spans="1:47" s="2" customFormat="1" ht="12">
      <c r="A372" s="40"/>
      <c r="B372" s="41"/>
      <c r="C372" s="42"/>
      <c r="D372" s="219" t="s">
        <v>136</v>
      </c>
      <c r="E372" s="42"/>
      <c r="F372" s="220" t="s">
        <v>499</v>
      </c>
      <c r="G372" s="42"/>
      <c r="H372" s="42"/>
      <c r="I372" s="221"/>
      <c r="J372" s="42"/>
      <c r="K372" s="42"/>
      <c r="L372" s="46"/>
      <c r="M372" s="222"/>
      <c r="N372" s="223"/>
      <c r="O372" s="86"/>
      <c r="P372" s="86"/>
      <c r="Q372" s="86"/>
      <c r="R372" s="86"/>
      <c r="S372" s="86"/>
      <c r="T372" s="87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T372" s="19" t="s">
        <v>136</v>
      </c>
      <c r="AU372" s="19" t="s">
        <v>82</v>
      </c>
    </row>
    <row r="373" spans="1:47" s="2" customFormat="1" ht="12">
      <c r="A373" s="40"/>
      <c r="B373" s="41"/>
      <c r="C373" s="42"/>
      <c r="D373" s="224" t="s">
        <v>138</v>
      </c>
      <c r="E373" s="42"/>
      <c r="F373" s="225" t="s">
        <v>500</v>
      </c>
      <c r="G373" s="42"/>
      <c r="H373" s="42"/>
      <c r="I373" s="221"/>
      <c r="J373" s="42"/>
      <c r="K373" s="42"/>
      <c r="L373" s="46"/>
      <c r="M373" s="222"/>
      <c r="N373" s="223"/>
      <c r="O373" s="86"/>
      <c r="P373" s="86"/>
      <c r="Q373" s="86"/>
      <c r="R373" s="86"/>
      <c r="S373" s="86"/>
      <c r="T373" s="87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T373" s="19" t="s">
        <v>138</v>
      </c>
      <c r="AU373" s="19" t="s">
        <v>82</v>
      </c>
    </row>
    <row r="374" spans="1:51" s="13" customFormat="1" ht="12">
      <c r="A374" s="13"/>
      <c r="B374" s="226"/>
      <c r="C374" s="227"/>
      <c r="D374" s="219" t="s">
        <v>140</v>
      </c>
      <c r="E374" s="228" t="s">
        <v>21</v>
      </c>
      <c r="F374" s="229" t="s">
        <v>501</v>
      </c>
      <c r="G374" s="227"/>
      <c r="H374" s="230">
        <v>264</v>
      </c>
      <c r="I374" s="231"/>
      <c r="J374" s="227"/>
      <c r="K374" s="227"/>
      <c r="L374" s="232"/>
      <c r="M374" s="233"/>
      <c r="N374" s="234"/>
      <c r="O374" s="234"/>
      <c r="P374" s="234"/>
      <c r="Q374" s="234"/>
      <c r="R374" s="234"/>
      <c r="S374" s="234"/>
      <c r="T374" s="235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36" t="s">
        <v>140</v>
      </c>
      <c r="AU374" s="236" t="s">
        <v>82</v>
      </c>
      <c r="AV374" s="13" t="s">
        <v>82</v>
      </c>
      <c r="AW374" s="13" t="s">
        <v>34</v>
      </c>
      <c r="AX374" s="13" t="s">
        <v>78</v>
      </c>
      <c r="AY374" s="236" t="s">
        <v>128</v>
      </c>
    </row>
    <row r="375" spans="1:65" s="2" customFormat="1" ht="16.5" customHeight="1">
      <c r="A375" s="40"/>
      <c r="B375" s="41"/>
      <c r="C375" s="260" t="s">
        <v>502</v>
      </c>
      <c r="D375" s="260" t="s">
        <v>287</v>
      </c>
      <c r="E375" s="261" t="s">
        <v>503</v>
      </c>
      <c r="F375" s="262" t="s">
        <v>504</v>
      </c>
      <c r="G375" s="263" t="s">
        <v>342</v>
      </c>
      <c r="H375" s="264">
        <v>14.14</v>
      </c>
      <c r="I375" s="265"/>
      <c r="J375" s="266">
        <f>ROUND(I375*H375,2)</f>
        <v>0</v>
      </c>
      <c r="K375" s="262" t="s">
        <v>134</v>
      </c>
      <c r="L375" s="267"/>
      <c r="M375" s="268" t="s">
        <v>21</v>
      </c>
      <c r="N375" s="269" t="s">
        <v>44</v>
      </c>
      <c r="O375" s="86"/>
      <c r="P375" s="215">
        <f>O375*H375</f>
        <v>0</v>
      </c>
      <c r="Q375" s="215">
        <v>2.115</v>
      </c>
      <c r="R375" s="215">
        <f>Q375*H375</f>
        <v>29.906100000000006</v>
      </c>
      <c r="S375" s="215">
        <v>0</v>
      </c>
      <c r="T375" s="216">
        <f>S375*H375</f>
        <v>0</v>
      </c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R375" s="217" t="s">
        <v>183</v>
      </c>
      <c r="AT375" s="217" t="s">
        <v>287</v>
      </c>
      <c r="AU375" s="217" t="s">
        <v>82</v>
      </c>
      <c r="AY375" s="19" t="s">
        <v>128</v>
      </c>
      <c r="BE375" s="218">
        <f>IF(N375="základní",J375,0)</f>
        <v>0</v>
      </c>
      <c r="BF375" s="218">
        <f>IF(N375="snížená",J375,0)</f>
        <v>0</v>
      </c>
      <c r="BG375" s="218">
        <f>IF(N375="zákl. přenesená",J375,0)</f>
        <v>0</v>
      </c>
      <c r="BH375" s="218">
        <f>IF(N375="sníž. přenesená",J375,0)</f>
        <v>0</v>
      </c>
      <c r="BI375" s="218">
        <f>IF(N375="nulová",J375,0)</f>
        <v>0</v>
      </c>
      <c r="BJ375" s="19" t="s">
        <v>78</v>
      </c>
      <c r="BK375" s="218">
        <f>ROUND(I375*H375,2)</f>
        <v>0</v>
      </c>
      <c r="BL375" s="19" t="s">
        <v>85</v>
      </c>
      <c r="BM375" s="217" t="s">
        <v>505</v>
      </c>
    </row>
    <row r="376" spans="1:47" s="2" customFormat="1" ht="12">
      <c r="A376" s="40"/>
      <c r="B376" s="41"/>
      <c r="C376" s="42"/>
      <c r="D376" s="219" t="s">
        <v>136</v>
      </c>
      <c r="E376" s="42"/>
      <c r="F376" s="220" t="s">
        <v>504</v>
      </c>
      <c r="G376" s="42"/>
      <c r="H376" s="42"/>
      <c r="I376" s="221"/>
      <c r="J376" s="42"/>
      <c r="K376" s="42"/>
      <c r="L376" s="46"/>
      <c r="M376" s="222"/>
      <c r="N376" s="223"/>
      <c r="O376" s="86"/>
      <c r="P376" s="86"/>
      <c r="Q376" s="86"/>
      <c r="R376" s="86"/>
      <c r="S376" s="86"/>
      <c r="T376" s="87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T376" s="19" t="s">
        <v>136</v>
      </c>
      <c r="AU376" s="19" t="s">
        <v>82</v>
      </c>
    </row>
    <row r="377" spans="1:51" s="13" customFormat="1" ht="12">
      <c r="A377" s="13"/>
      <c r="B377" s="226"/>
      <c r="C377" s="227"/>
      <c r="D377" s="219" t="s">
        <v>140</v>
      </c>
      <c r="E377" s="228" t="s">
        <v>21</v>
      </c>
      <c r="F377" s="229" t="s">
        <v>506</v>
      </c>
      <c r="G377" s="227"/>
      <c r="H377" s="230">
        <v>14.14</v>
      </c>
      <c r="I377" s="231"/>
      <c r="J377" s="227"/>
      <c r="K377" s="227"/>
      <c r="L377" s="232"/>
      <c r="M377" s="233"/>
      <c r="N377" s="234"/>
      <c r="O377" s="234"/>
      <c r="P377" s="234"/>
      <c r="Q377" s="234"/>
      <c r="R377" s="234"/>
      <c r="S377" s="234"/>
      <c r="T377" s="235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36" t="s">
        <v>140</v>
      </c>
      <c r="AU377" s="236" t="s">
        <v>82</v>
      </c>
      <c r="AV377" s="13" t="s">
        <v>82</v>
      </c>
      <c r="AW377" s="13" t="s">
        <v>34</v>
      </c>
      <c r="AX377" s="13" t="s">
        <v>78</v>
      </c>
      <c r="AY377" s="236" t="s">
        <v>128</v>
      </c>
    </row>
    <row r="378" spans="1:65" s="2" customFormat="1" ht="24.15" customHeight="1">
      <c r="A378" s="40"/>
      <c r="B378" s="41"/>
      <c r="C378" s="206" t="s">
        <v>507</v>
      </c>
      <c r="D378" s="206" t="s">
        <v>130</v>
      </c>
      <c r="E378" s="207" t="s">
        <v>508</v>
      </c>
      <c r="F378" s="208" t="s">
        <v>509</v>
      </c>
      <c r="G378" s="209" t="s">
        <v>201</v>
      </c>
      <c r="H378" s="210">
        <v>1</v>
      </c>
      <c r="I378" s="211"/>
      <c r="J378" s="212">
        <f>ROUND(I378*H378,2)</f>
        <v>0</v>
      </c>
      <c r="K378" s="208" t="s">
        <v>21</v>
      </c>
      <c r="L378" s="46"/>
      <c r="M378" s="213" t="s">
        <v>21</v>
      </c>
      <c r="N378" s="214" t="s">
        <v>44</v>
      </c>
      <c r="O378" s="86"/>
      <c r="P378" s="215">
        <f>O378*H378</f>
        <v>0</v>
      </c>
      <c r="Q378" s="215">
        <v>0.0835</v>
      </c>
      <c r="R378" s="215">
        <f>Q378*H378</f>
        <v>0.0835</v>
      </c>
      <c r="S378" s="215">
        <v>0</v>
      </c>
      <c r="T378" s="216">
        <f>S378*H378</f>
        <v>0</v>
      </c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R378" s="217" t="s">
        <v>85</v>
      </c>
      <c r="AT378" s="217" t="s">
        <v>130</v>
      </c>
      <c r="AU378" s="217" t="s">
        <v>82</v>
      </c>
      <c r="AY378" s="19" t="s">
        <v>128</v>
      </c>
      <c r="BE378" s="218">
        <f>IF(N378="základní",J378,0)</f>
        <v>0</v>
      </c>
      <c r="BF378" s="218">
        <f>IF(N378="snížená",J378,0)</f>
        <v>0</v>
      </c>
      <c r="BG378" s="218">
        <f>IF(N378="zákl. přenesená",J378,0)</f>
        <v>0</v>
      </c>
      <c r="BH378" s="218">
        <f>IF(N378="sníž. přenesená",J378,0)</f>
        <v>0</v>
      </c>
      <c r="BI378" s="218">
        <f>IF(N378="nulová",J378,0)</f>
        <v>0</v>
      </c>
      <c r="BJ378" s="19" t="s">
        <v>78</v>
      </c>
      <c r="BK378" s="218">
        <f>ROUND(I378*H378,2)</f>
        <v>0</v>
      </c>
      <c r="BL378" s="19" t="s">
        <v>85</v>
      </c>
      <c r="BM378" s="217" t="s">
        <v>510</v>
      </c>
    </row>
    <row r="379" spans="1:47" s="2" customFormat="1" ht="12">
      <c r="A379" s="40"/>
      <c r="B379" s="41"/>
      <c r="C379" s="42"/>
      <c r="D379" s="219" t="s">
        <v>136</v>
      </c>
      <c r="E379" s="42"/>
      <c r="F379" s="220" t="s">
        <v>509</v>
      </c>
      <c r="G379" s="42"/>
      <c r="H379" s="42"/>
      <c r="I379" s="221"/>
      <c r="J379" s="42"/>
      <c r="K379" s="42"/>
      <c r="L379" s="46"/>
      <c r="M379" s="222"/>
      <c r="N379" s="223"/>
      <c r="O379" s="86"/>
      <c r="P379" s="86"/>
      <c r="Q379" s="86"/>
      <c r="R379" s="86"/>
      <c r="S379" s="86"/>
      <c r="T379" s="87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T379" s="19" t="s">
        <v>136</v>
      </c>
      <c r="AU379" s="19" t="s">
        <v>82</v>
      </c>
    </row>
    <row r="380" spans="1:51" s="13" customFormat="1" ht="12">
      <c r="A380" s="13"/>
      <c r="B380" s="226"/>
      <c r="C380" s="227"/>
      <c r="D380" s="219" t="s">
        <v>140</v>
      </c>
      <c r="E380" s="228" t="s">
        <v>21</v>
      </c>
      <c r="F380" s="229" t="s">
        <v>511</v>
      </c>
      <c r="G380" s="227"/>
      <c r="H380" s="230">
        <v>1</v>
      </c>
      <c r="I380" s="231"/>
      <c r="J380" s="227"/>
      <c r="K380" s="227"/>
      <c r="L380" s="232"/>
      <c r="M380" s="233"/>
      <c r="N380" s="234"/>
      <c r="O380" s="234"/>
      <c r="P380" s="234"/>
      <c r="Q380" s="234"/>
      <c r="R380" s="234"/>
      <c r="S380" s="234"/>
      <c r="T380" s="235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36" t="s">
        <v>140</v>
      </c>
      <c r="AU380" s="236" t="s">
        <v>82</v>
      </c>
      <c r="AV380" s="13" t="s">
        <v>82</v>
      </c>
      <c r="AW380" s="13" t="s">
        <v>34</v>
      </c>
      <c r="AX380" s="13" t="s">
        <v>73</v>
      </c>
      <c r="AY380" s="236" t="s">
        <v>128</v>
      </c>
    </row>
    <row r="381" spans="1:51" s="14" customFormat="1" ht="12">
      <c r="A381" s="14"/>
      <c r="B381" s="237"/>
      <c r="C381" s="238"/>
      <c r="D381" s="219" t="s">
        <v>140</v>
      </c>
      <c r="E381" s="239" t="s">
        <v>21</v>
      </c>
      <c r="F381" s="240" t="s">
        <v>149</v>
      </c>
      <c r="G381" s="238"/>
      <c r="H381" s="241">
        <v>1</v>
      </c>
      <c r="I381" s="242"/>
      <c r="J381" s="238"/>
      <c r="K381" s="238"/>
      <c r="L381" s="243"/>
      <c r="M381" s="244"/>
      <c r="N381" s="245"/>
      <c r="O381" s="245"/>
      <c r="P381" s="245"/>
      <c r="Q381" s="245"/>
      <c r="R381" s="245"/>
      <c r="S381" s="245"/>
      <c r="T381" s="246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47" t="s">
        <v>140</v>
      </c>
      <c r="AU381" s="247" t="s">
        <v>82</v>
      </c>
      <c r="AV381" s="14" t="s">
        <v>85</v>
      </c>
      <c r="AW381" s="14" t="s">
        <v>34</v>
      </c>
      <c r="AX381" s="14" t="s">
        <v>78</v>
      </c>
      <c r="AY381" s="247" t="s">
        <v>128</v>
      </c>
    </row>
    <row r="382" spans="1:63" s="12" customFormat="1" ht="22.8" customHeight="1">
      <c r="A382" s="12"/>
      <c r="B382" s="190"/>
      <c r="C382" s="191"/>
      <c r="D382" s="192" t="s">
        <v>72</v>
      </c>
      <c r="E382" s="204" t="s">
        <v>183</v>
      </c>
      <c r="F382" s="204" t="s">
        <v>512</v>
      </c>
      <c r="G382" s="191"/>
      <c r="H382" s="191"/>
      <c r="I382" s="194"/>
      <c r="J382" s="205">
        <f>BK382</f>
        <v>0</v>
      </c>
      <c r="K382" s="191"/>
      <c r="L382" s="196"/>
      <c r="M382" s="197"/>
      <c r="N382" s="198"/>
      <c r="O382" s="198"/>
      <c r="P382" s="199">
        <f>SUM(P383:P501)</f>
        <v>0</v>
      </c>
      <c r="Q382" s="198"/>
      <c r="R382" s="199">
        <f>SUM(R383:R501)</f>
        <v>54.425301999999995</v>
      </c>
      <c r="S382" s="198"/>
      <c r="T382" s="200">
        <f>SUM(T383:T501)</f>
        <v>23.232</v>
      </c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R382" s="201" t="s">
        <v>78</v>
      </c>
      <c r="AT382" s="202" t="s">
        <v>72</v>
      </c>
      <c r="AU382" s="202" t="s">
        <v>78</v>
      </c>
      <c r="AY382" s="201" t="s">
        <v>128</v>
      </c>
      <c r="BK382" s="203">
        <f>SUM(BK383:BK501)</f>
        <v>0</v>
      </c>
    </row>
    <row r="383" spans="1:65" s="2" customFormat="1" ht="49.05" customHeight="1">
      <c r="A383" s="40"/>
      <c r="B383" s="41"/>
      <c r="C383" s="206" t="s">
        <v>513</v>
      </c>
      <c r="D383" s="206" t="s">
        <v>130</v>
      </c>
      <c r="E383" s="207" t="s">
        <v>514</v>
      </c>
      <c r="F383" s="208" t="s">
        <v>515</v>
      </c>
      <c r="G383" s="209" t="s">
        <v>317</v>
      </c>
      <c r="H383" s="210">
        <v>43.5</v>
      </c>
      <c r="I383" s="211"/>
      <c r="J383" s="212">
        <f>ROUND(I383*H383,2)</f>
        <v>0</v>
      </c>
      <c r="K383" s="208" t="s">
        <v>21</v>
      </c>
      <c r="L383" s="46"/>
      <c r="M383" s="213" t="s">
        <v>21</v>
      </c>
      <c r="N383" s="214" t="s">
        <v>44</v>
      </c>
      <c r="O383" s="86"/>
      <c r="P383" s="215">
        <f>O383*H383</f>
        <v>0</v>
      </c>
      <c r="Q383" s="215">
        <v>0</v>
      </c>
      <c r="R383" s="215">
        <f>Q383*H383</f>
        <v>0</v>
      </c>
      <c r="S383" s="215">
        <v>0</v>
      </c>
      <c r="T383" s="216">
        <f>S383*H383</f>
        <v>0</v>
      </c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R383" s="217" t="s">
        <v>85</v>
      </c>
      <c r="AT383" s="217" t="s">
        <v>130</v>
      </c>
      <c r="AU383" s="217" t="s">
        <v>82</v>
      </c>
      <c r="AY383" s="19" t="s">
        <v>128</v>
      </c>
      <c r="BE383" s="218">
        <f>IF(N383="základní",J383,0)</f>
        <v>0</v>
      </c>
      <c r="BF383" s="218">
        <f>IF(N383="snížená",J383,0)</f>
        <v>0</v>
      </c>
      <c r="BG383" s="218">
        <f>IF(N383="zákl. přenesená",J383,0)</f>
        <v>0</v>
      </c>
      <c r="BH383" s="218">
        <f>IF(N383="sníž. přenesená",J383,0)</f>
        <v>0</v>
      </c>
      <c r="BI383" s="218">
        <f>IF(N383="nulová",J383,0)</f>
        <v>0</v>
      </c>
      <c r="BJ383" s="19" t="s">
        <v>78</v>
      </c>
      <c r="BK383" s="218">
        <f>ROUND(I383*H383,2)</f>
        <v>0</v>
      </c>
      <c r="BL383" s="19" t="s">
        <v>85</v>
      </c>
      <c r="BM383" s="217" t="s">
        <v>516</v>
      </c>
    </row>
    <row r="384" spans="1:47" s="2" customFormat="1" ht="12">
      <c r="A384" s="40"/>
      <c r="B384" s="41"/>
      <c r="C384" s="42"/>
      <c r="D384" s="219" t="s">
        <v>136</v>
      </c>
      <c r="E384" s="42"/>
      <c r="F384" s="220" t="s">
        <v>517</v>
      </c>
      <c r="G384" s="42"/>
      <c r="H384" s="42"/>
      <c r="I384" s="221"/>
      <c r="J384" s="42"/>
      <c r="K384" s="42"/>
      <c r="L384" s="46"/>
      <c r="M384" s="222"/>
      <c r="N384" s="223"/>
      <c r="O384" s="86"/>
      <c r="P384" s="86"/>
      <c r="Q384" s="86"/>
      <c r="R384" s="86"/>
      <c r="S384" s="86"/>
      <c r="T384" s="87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T384" s="19" t="s">
        <v>136</v>
      </c>
      <c r="AU384" s="19" t="s">
        <v>82</v>
      </c>
    </row>
    <row r="385" spans="1:47" s="2" customFormat="1" ht="12">
      <c r="A385" s="40"/>
      <c r="B385" s="41"/>
      <c r="C385" s="42"/>
      <c r="D385" s="219" t="s">
        <v>210</v>
      </c>
      <c r="E385" s="42"/>
      <c r="F385" s="248" t="s">
        <v>518</v>
      </c>
      <c r="G385" s="42"/>
      <c r="H385" s="42"/>
      <c r="I385" s="221"/>
      <c r="J385" s="42"/>
      <c r="K385" s="42"/>
      <c r="L385" s="46"/>
      <c r="M385" s="222"/>
      <c r="N385" s="223"/>
      <c r="O385" s="86"/>
      <c r="P385" s="86"/>
      <c r="Q385" s="86"/>
      <c r="R385" s="86"/>
      <c r="S385" s="86"/>
      <c r="T385" s="87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T385" s="19" t="s">
        <v>210</v>
      </c>
      <c r="AU385" s="19" t="s">
        <v>82</v>
      </c>
    </row>
    <row r="386" spans="1:51" s="13" customFormat="1" ht="12">
      <c r="A386" s="13"/>
      <c r="B386" s="226"/>
      <c r="C386" s="227"/>
      <c r="D386" s="219" t="s">
        <v>140</v>
      </c>
      <c r="E386" s="228" t="s">
        <v>21</v>
      </c>
      <c r="F386" s="229" t="s">
        <v>519</v>
      </c>
      <c r="G386" s="227"/>
      <c r="H386" s="230">
        <v>43.5</v>
      </c>
      <c r="I386" s="231"/>
      <c r="J386" s="227"/>
      <c r="K386" s="227"/>
      <c r="L386" s="232"/>
      <c r="M386" s="233"/>
      <c r="N386" s="234"/>
      <c r="O386" s="234"/>
      <c r="P386" s="234"/>
      <c r="Q386" s="234"/>
      <c r="R386" s="234"/>
      <c r="S386" s="234"/>
      <c r="T386" s="235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36" t="s">
        <v>140</v>
      </c>
      <c r="AU386" s="236" t="s">
        <v>82</v>
      </c>
      <c r="AV386" s="13" t="s">
        <v>82</v>
      </c>
      <c r="AW386" s="13" t="s">
        <v>34</v>
      </c>
      <c r="AX386" s="13" t="s">
        <v>73</v>
      </c>
      <c r="AY386" s="236" t="s">
        <v>128</v>
      </c>
    </row>
    <row r="387" spans="1:51" s="14" customFormat="1" ht="12">
      <c r="A387" s="14"/>
      <c r="B387" s="237"/>
      <c r="C387" s="238"/>
      <c r="D387" s="219" t="s">
        <v>140</v>
      </c>
      <c r="E387" s="239" t="s">
        <v>21</v>
      </c>
      <c r="F387" s="240" t="s">
        <v>149</v>
      </c>
      <c r="G387" s="238"/>
      <c r="H387" s="241">
        <v>43.5</v>
      </c>
      <c r="I387" s="242"/>
      <c r="J387" s="238"/>
      <c r="K387" s="238"/>
      <c r="L387" s="243"/>
      <c r="M387" s="244"/>
      <c r="N387" s="245"/>
      <c r="O387" s="245"/>
      <c r="P387" s="245"/>
      <c r="Q387" s="245"/>
      <c r="R387" s="245"/>
      <c r="S387" s="245"/>
      <c r="T387" s="246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47" t="s">
        <v>140</v>
      </c>
      <c r="AU387" s="247" t="s">
        <v>82</v>
      </c>
      <c r="AV387" s="14" t="s">
        <v>85</v>
      </c>
      <c r="AW387" s="14" t="s">
        <v>34</v>
      </c>
      <c r="AX387" s="14" t="s">
        <v>78</v>
      </c>
      <c r="AY387" s="247" t="s">
        <v>128</v>
      </c>
    </row>
    <row r="388" spans="1:65" s="2" customFormat="1" ht="37.8" customHeight="1">
      <c r="A388" s="40"/>
      <c r="B388" s="41"/>
      <c r="C388" s="206" t="s">
        <v>520</v>
      </c>
      <c r="D388" s="206" t="s">
        <v>130</v>
      </c>
      <c r="E388" s="207" t="s">
        <v>521</v>
      </c>
      <c r="F388" s="208" t="s">
        <v>522</v>
      </c>
      <c r="G388" s="209" t="s">
        <v>342</v>
      </c>
      <c r="H388" s="210">
        <v>17</v>
      </c>
      <c r="I388" s="211"/>
      <c r="J388" s="212">
        <f>ROUND(I388*H388,2)</f>
        <v>0</v>
      </c>
      <c r="K388" s="208" t="s">
        <v>21</v>
      </c>
      <c r="L388" s="46"/>
      <c r="M388" s="213" t="s">
        <v>21</v>
      </c>
      <c r="N388" s="214" t="s">
        <v>44</v>
      </c>
      <c r="O388" s="86"/>
      <c r="P388" s="215">
        <f>O388*H388</f>
        <v>0</v>
      </c>
      <c r="Q388" s="215">
        <v>0.0006</v>
      </c>
      <c r="R388" s="215">
        <f>Q388*H388</f>
        <v>0.010199999999999999</v>
      </c>
      <c r="S388" s="215">
        <v>0</v>
      </c>
      <c r="T388" s="216">
        <f>S388*H388</f>
        <v>0</v>
      </c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R388" s="217" t="s">
        <v>85</v>
      </c>
      <c r="AT388" s="217" t="s">
        <v>130</v>
      </c>
      <c r="AU388" s="217" t="s">
        <v>82</v>
      </c>
      <c r="AY388" s="19" t="s">
        <v>128</v>
      </c>
      <c r="BE388" s="218">
        <f>IF(N388="základní",J388,0)</f>
        <v>0</v>
      </c>
      <c r="BF388" s="218">
        <f>IF(N388="snížená",J388,0)</f>
        <v>0</v>
      </c>
      <c r="BG388" s="218">
        <f>IF(N388="zákl. přenesená",J388,0)</f>
        <v>0</v>
      </c>
      <c r="BH388" s="218">
        <f>IF(N388="sníž. přenesená",J388,0)</f>
        <v>0</v>
      </c>
      <c r="BI388" s="218">
        <f>IF(N388="nulová",J388,0)</f>
        <v>0</v>
      </c>
      <c r="BJ388" s="19" t="s">
        <v>78</v>
      </c>
      <c r="BK388" s="218">
        <f>ROUND(I388*H388,2)</f>
        <v>0</v>
      </c>
      <c r="BL388" s="19" t="s">
        <v>85</v>
      </c>
      <c r="BM388" s="217" t="s">
        <v>523</v>
      </c>
    </row>
    <row r="389" spans="1:47" s="2" customFormat="1" ht="12">
      <c r="A389" s="40"/>
      <c r="B389" s="41"/>
      <c r="C389" s="42"/>
      <c r="D389" s="219" t="s">
        <v>136</v>
      </c>
      <c r="E389" s="42"/>
      <c r="F389" s="220" t="s">
        <v>524</v>
      </c>
      <c r="G389" s="42"/>
      <c r="H389" s="42"/>
      <c r="I389" s="221"/>
      <c r="J389" s="42"/>
      <c r="K389" s="42"/>
      <c r="L389" s="46"/>
      <c r="M389" s="222"/>
      <c r="N389" s="223"/>
      <c r="O389" s="86"/>
      <c r="P389" s="86"/>
      <c r="Q389" s="86"/>
      <c r="R389" s="86"/>
      <c r="S389" s="86"/>
      <c r="T389" s="87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T389" s="19" t="s">
        <v>136</v>
      </c>
      <c r="AU389" s="19" t="s">
        <v>82</v>
      </c>
    </row>
    <row r="390" spans="1:51" s="13" customFormat="1" ht="12">
      <c r="A390" s="13"/>
      <c r="B390" s="226"/>
      <c r="C390" s="227"/>
      <c r="D390" s="219" t="s">
        <v>140</v>
      </c>
      <c r="E390" s="228" t="s">
        <v>21</v>
      </c>
      <c r="F390" s="229" t="s">
        <v>252</v>
      </c>
      <c r="G390" s="227"/>
      <c r="H390" s="230">
        <v>17</v>
      </c>
      <c r="I390" s="231"/>
      <c r="J390" s="227"/>
      <c r="K390" s="227"/>
      <c r="L390" s="232"/>
      <c r="M390" s="233"/>
      <c r="N390" s="234"/>
      <c r="O390" s="234"/>
      <c r="P390" s="234"/>
      <c r="Q390" s="234"/>
      <c r="R390" s="234"/>
      <c r="S390" s="234"/>
      <c r="T390" s="235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36" t="s">
        <v>140</v>
      </c>
      <c r="AU390" s="236" t="s">
        <v>82</v>
      </c>
      <c r="AV390" s="13" t="s">
        <v>82</v>
      </c>
      <c r="AW390" s="13" t="s">
        <v>34</v>
      </c>
      <c r="AX390" s="13" t="s">
        <v>78</v>
      </c>
      <c r="AY390" s="236" t="s">
        <v>128</v>
      </c>
    </row>
    <row r="391" spans="1:65" s="2" customFormat="1" ht="37.8" customHeight="1">
      <c r="A391" s="40"/>
      <c r="B391" s="41"/>
      <c r="C391" s="206" t="s">
        <v>525</v>
      </c>
      <c r="D391" s="206" t="s">
        <v>130</v>
      </c>
      <c r="E391" s="207" t="s">
        <v>526</v>
      </c>
      <c r="F391" s="208" t="s">
        <v>527</v>
      </c>
      <c r="G391" s="209" t="s">
        <v>186</v>
      </c>
      <c r="H391" s="210">
        <v>13.2</v>
      </c>
      <c r="I391" s="211"/>
      <c r="J391" s="212">
        <f>ROUND(I391*H391,2)</f>
        <v>0</v>
      </c>
      <c r="K391" s="208" t="s">
        <v>21</v>
      </c>
      <c r="L391" s="46"/>
      <c r="M391" s="213" t="s">
        <v>21</v>
      </c>
      <c r="N391" s="214" t="s">
        <v>44</v>
      </c>
      <c r="O391" s="86"/>
      <c r="P391" s="215">
        <f>O391*H391</f>
        <v>0</v>
      </c>
      <c r="Q391" s="215">
        <v>0</v>
      </c>
      <c r="R391" s="215">
        <f>Q391*H391</f>
        <v>0</v>
      </c>
      <c r="S391" s="215">
        <v>1.76</v>
      </c>
      <c r="T391" s="216">
        <f>S391*H391</f>
        <v>23.232</v>
      </c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R391" s="217" t="s">
        <v>85</v>
      </c>
      <c r="AT391" s="217" t="s">
        <v>130</v>
      </c>
      <c r="AU391" s="217" t="s">
        <v>82</v>
      </c>
      <c r="AY391" s="19" t="s">
        <v>128</v>
      </c>
      <c r="BE391" s="218">
        <f>IF(N391="základní",J391,0)</f>
        <v>0</v>
      </c>
      <c r="BF391" s="218">
        <f>IF(N391="snížená",J391,0)</f>
        <v>0</v>
      </c>
      <c r="BG391" s="218">
        <f>IF(N391="zákl. přenesená",J391,0)</f>
        <v>0</v>
      </c>
      <c r="BH391" s="218">
        <f>IF(N391="sníž. přenesená",J391,0)</f>
        <v>0</v>
      </c>
      <c r="BI391" s="218">
        <f>IF(N391="nulová",J391,0)</f>
        <v>0</v>
      </c>
      <c r="BJ391" s="19" t="s">
        <v>78</v>
      </c>
      <c r="BK391" s="218">
        <f>ROUND(I391*H391,2)</f>
        <v>0</v>
      </c>
      <c r="BL391" s="19" t="s">
        <v>85</v>
      </c>
      <c r="BM391" s="217" t="s">
        <v>528</v>
      </c>
    </row>
    <row r="392" spans="1:47" s="2" customFormat="1" ht="12">
      <c r="A392" s="40"/>
      <c r="B392" s="41"/>
      <c r="C392" s="42"/>
      <c r="D392" s="219" t="s">
        <v>136</v>
      </c>
      <c r="E392" s="42"/>
      <c r="F392" s="220" t="s">
        <v>529</v>
      </c>
      <c r="G392" s="42"/>
      <c r="H392" s="42"/>
      <c r="I392" s="221"/>
      <c r="J392" s="42"/>
      <c r="K392" s="42"/>
      <c r="L392" s="46"/>
      <c r="M392" s="222"/>
      <c r="N392" s="223"/>
      <c r="O392" s="86"/>
      <c r="P392" s="86"/>
      <c r="Q392" s="86"/>
      <c r="R392" s="86"/>
      <c r="S392" s="86"/>
      <c r="T392" s="87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T392" s="19" t="s">
        <v>136</v>
      </c>
      <c r="AU392" s="19" t="s">
        <v>82</v>
      </c>
    </row>
    <row r="393" spans="1:51" s="13" customFormat="1" ht="12">
      <c r="A393" s="13"/>
      <c r="B393" s="226"/>
      <c r="C393" s="227"/>
      <c r="D393" s="219" t="s">
        <v>140</v>
      </c>
      <c r="E393" s="228" t="s">
        <v>21</v>
      </c>
      <c r="F393" s="229" t="s">
        <v>530</v>
      </c>
      <c r="G393" s="227"/>
      <c r="H393" s="230">
        <v>13.2</v>
      </c>
      <c r="I393" s="231"/>
      <c r="J393" s="227"/>
      <c r="K393" s="227"/>
      <c r="L393" s="232"/>
      <c r="M393" s="233"/>
      <c r="N393" s="234"/>
      <c r="O393" s="234"/>
      <c r="P393" s="234"/>
      <c r="Q393" s="234"/>
      <c r="R393" s="234"/>
      <c r="S393" s="234"/>
      <c r="T393" s="235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36" t="s">
        <v>140</v>
      </c>
      <c r="AU393" s="236" t="s">
        <v>82</v>
      </c>
      <c r="AV393" s="13" t="s">
        <v>82</v>
      </c>
      <c r="AW393" s="13" t="s">
        <v>34</v>
      </c>
      <c r="AX393" s="13" t="s">
        <v>73</v>
      </c>
      <c r="AY393" s="236" t="s">
        <v>128</v>
      </c>
    </row>
    <row r="394" spans="1:51" s="14" customFormat="1" ht="12">
      <c r="A394" s="14"/>
      <c r="B394" s="237"/>
      <c r="C394" s="238"/>
      <c r="D394" s="219" t="s">
        <v>140</v>
      </c>
      <c r="E394" s="239" t="s">
        <v>21</v>
      </c>
      <c r="F394" s="240" t="s">
        <v>149</v>
      </c>
      <c r="G394" s="238"/>
      <c r="H394" s="241">
        <v>13.2</v>
      </c>
      <c r="I394" s="242"/>
      <c r="J394" s="238"/>
      <c r="K394" s="238"/>
      <c r="L394" s="243"/>
      <c r="M394" s="244"/>
      <c r="N394" s="245"/>
      <c r="O394" s="245"/>
      <c r="P394" s="245"/>
      <c r="Q394" s="245"/>
      <c r="R394" s="245"/>
      <c r="S394" s="245"/>
      <c r="T394" s="246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47" t="s">
        <v>140</v>
      </c>
      <c r="AU394" s="247" t="s">
        <v>82</v>
      </c>
      <c r="AV394" s="14" t="s">
        <v>85</v>
      </c>
      <c r="AW394" s="14" t="s">
        <v>34</v>
      </c>
      <c r="AX394" s="14" t="s">
        <v>78</v>
      </c>
      <c r="AY394" s="247" t="s">
        <v>128</v>
      </c>
    </row>
    <row r="395" spans="1:65" s="2" customFormat="1" ht="24.15" customHeight="1">
      <c r="A395" s="40"/>
      <c r="B395" s="41"/>
      <c r="C395" s="206" t="s">
        <v>531</v>
      </c>
      <c r="D395" s="206" t="s">
        <v>130</v>
      </c>
      <c r="E395" s="207" t="s">
        <v>532</v>
      </c>
      <c r="F395" s="208" t="s">
        <v>533</v>
      </c>
      <c r="G395" s="209" t="s">
        <v>317</v>
      </c>
      <c r="H395" s="210">
        <v>43.5</v>
      </c>
      <c r="I395" s="211"/>
      <c r="J395" s="212">
        <f>ROUND(I395*H395,2)</f>
        <v>0</v>
      </c>
      <c r="K395" s="208" t="s">
        <v>21</v>
      </c>
      <c r="L395" s="46"/>
      <c r="M395" s="213" t="s">
        <v>21</v>
      </c>
      <c r="N395" s="214" t="s">
        <v>44</v>
      </c>
      <c r="O395" s="86"/>
      <c r="P395" s="215">
        <f>O395*H395</f>
        <v>0</v>
      </c>
      <c r="Q395" s="215">
        <v>0</v>
      </c>
      <c r="R395" s="215">
        <f>Q395*H395</f>
        <v>0</v>
      </c>
      <c r="S395" s="215">
        <v>0</v>
      </c>
      <c r="T395" s="216">
        <f>S395*H395</f>
        <v>0</v>
      </c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R395" s="217" t="s">
        <v>85</v>
      </c>
      <c r="AT395" s="217" t="s">
        <v>130</v>
      </c>
      <c r="AU395" s="217" t="s">
        <v>82</v>
      </c>
      <c r="AY395" s="19" t="s">
        <v>128</v>
      </c>
      <c r="BE395" s="218">
        <f>IF(N395="základní",J395,0)</f>
        <v>0</v>
      </c>
      <c r="BF395" s="218">
        <f>IF(N395="snížená",J395,0)</f>
        <v>0</v>
      </c>
      <c r="BG395" s="218">
        <f>IF(N395="zákl. přenesená",J395,0)</f>
        <v>0</v>
      </c>
      <c r="BH395" s="218">
        <f>IF(N395="sníž. přenesená",J395,0)</f>
        <v>0</v>
      </c>
      <c r="BI395" s="218">
        <f>IF(N395="nulová",J395,0)</f>
        <v>0</v>
      </c>
      <c r="BJ395" s="19" t="s">
        <v>78</v>
      </c>
      <c r="BK395" s="218">
        <f>ROUND(I395*H395,2)</f>
        <v>0</v>
      </c>
      <c r="BL395" s="19" t="s">
        <v>85</v>
      </c>
      <c r="BM395" s="217" t="s">
        <v>534</v>
      </c>
    </row>
    <row r="396" spans="1:47" s="2" customFormat="1" ht="12">
      <c r="A396" s="40"/>
      <c r="B396" s="41"/>
      <c r="C396" s="42"/>
      <c r="D396" s="219" t="s">
        <v>136</v>
      </c>
      <c r="E396" s="42"/>
      <c r="F396" s="220" t="s">
        <v>533</v>
      </c>
      <c r="G396" s="42"/>
      <c r="H396" s="42"/>
      <c r="I396" s="221"/>
      <c r="J396" s="42"/>
      <c r="K396" s="42"/>
      <c r="L396" s="46"/>
      <c r="M396" s="222"/>
      <c r="N396" s="223"/>
      <c r="O396" s="86"/>
      <c r="P396" s="86"/>
      <c r="Q396" s="86"/>
      <c r="R396" s="86"/>
      <c r="S396" s="86"/>
      <c r="T396" s="87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T396" s="19" t="s">
        <v>136</v>
      </c>
      <c r="AU396" s="19" t="s">
        <v>82</v>
      </c>
    </row>
    <row r="397" spans="1:51" s="13" customFormat="1" ht="12">
      <c r="A397" s="13"/>
      <c r="B397" s="226"/>
      <c r="C397" s="227"/>
      <c r="D397" s="219" t="s">
        <v>140</v>
      </c>
      <c r="E397" s="228" t="s">
        <v>21</v>
      </c>
      <c r="F397" s="229" t="s">
        <v>535</v>
      </c>
      <c r="G397" s="227"/>
      <c r="H397" s="230">
        <v>43.5</v>
      </c>
      <c r="I397" s="231"/>
      <c r="J397" s="227"/>
      <c r="K397" s="227"/>
      <c r="L397" s="232"/>
      <c r="M397" s="233"/>
      <c r="N397" s="234"/>
      <c r="O397" s="234"/>
      <c r="P397" s="234"/>
      <c r="Q397" s="234"/>
      <c r="R397" s="234"/>
      <c r="S397" s="234"/>
      <c r="T397" s="235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36" t="s">
        <v>140</v>
      </c>
      <c r="AU397" s="236" t="s">
        <v>82</v>
      </c>
      <c r="AV397" s="13" t="s">
        <v>82</v>
      </c>
      <c r="AW397" s="13" t="s">
        <v>34</v>
      </c>
      <c r="AX397" s="13" t="s">
        <v>73</v>
      </c>
      <c r="AY397" s="236" t="s">
        <v>128</v>
      </c>
    </row>
    <row r="398" spans="1:51" s="14" customFormat="1" ht="12">
      <c r="A398" s="14"/>
      <c r="B398" s="237"/>
      <c r="C398" s="238"/>
      <c r="D398" s="219" t="s">
        <v>140</v>
      </c>
      <c r="E398" s="239" t="s">
        <v>21</v>
      </c>
      <c r="F398" s="240" t="s">
        <v>149</v>
      </c>
      <c r="G398" s="238"/>
      <c r="H398" s="241">
        <v>43.5</v>
      </c>
      <c r="I398" s="242"/>
      <c r="J398" s="238"/>
      <c r="K398" s="238"/>
      <c r="L398" s="243"/>
      <c r="M398" s="244"/>
      <c r="N398" s="245"/>
      <c r="O398" s="245"/>
      <c r="P398" s="245"/>
      <c r="Q398" s="245"/>
      <c r="R398" s="245"/>
      <c r="S398" s="245"/>
      <c r="T398" s="246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47" t="s">
        <v>140</v>
      </c>
      <c r="AU398" s="247" t="s">
        <v>82</v>
      </c>
      <c r="AV398" s="14" t="s">
        <v>85</v>
      </c>
      <c r="AW398" s="14" t="s">
        <v>34</v>
      </c>
      <c r="AX398" s="14" t="s">
        <v>78</v>
      </c>
      <c r="AY398" s="247" t="s">
        <v>128</v>
      </c>
    </row>
    <row r="399" spans="1:65" s="2" customFormat="1" ht="24.15" customHeight="1">
      <c r="A399" s="40"/>
      <c r="B399" s="41"/>
      <c r="C399" s="206" t="s">
        <v>536</v>
      </c>
      <c r="D399" s="206" t="s">
        <v>130</v>
      </c>
      <c r="E399" s="207" t="s">
        <v>537</v>
      </c>
      <c r="F399" s="208" t="s">
        <v>538</v>
      </c>
      <c r="G399" s="209" t="s">
        <v>342</v>
      </c>
      <c r="H399" s="210">
        <v>12</v>
      </c>
      <c r="I399" s="211"/>
      <c r="J399" s="212">
        <f>ROUND(I399*H399,2)</f>
        <v>0</v>
      </c>
      <c r="K399" s="208" t="s">
        <v>21</v>
      </c>
      <c r="L399" s="46"/>
      <c r="M399" s="213" t="s">
        <v>21</v>
      </c>
      <c r="N399" s="214" t="s">
        <v>44</v>
      </c>
      <c r="O399" s="86"/>
      <c r="P399" s="215">
        <f>O399*H399</f>
        <v>0</v>
      </c>
      <c r="Q399" s="215">
        <v>0.00025</v>
      </c>
      <c r="R399" s="215">
        <f>Q399*H399</f>
        <v>0.003</v>
      </c>
      <c r="S399" s="215">
        <v>0</v>
      </c>
      <c r="T399" s="216">
        <f>S399*H399</f>
        <v>0</v>
      </c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R399" s="217" t="s">
        <v>85</v>
      </c>
      <c r="AT399" s="217" t="s">
        <v>130</v>
      </c>
      <c r="AU399" s="217" t="s">
        <v>82</v>
      </c>
      <c r="AY399" s="19" t="s">
        <v>128</v>
      </c>
      <c r="BE399" s="218">
        <f>IF(N399="základní",J399,0)</f>
        <v>0</v>
      </c>
      <c r="BF399" s="218">
        <f>IF(N399="snížená",J399,0)</f>
        <v>0</v>
      </c>
      <c r="BG399" s="218">
        <f>IF(N399="zákl. přenesená",J399,0)</f>
        <v>0</v>
      </c>
      <c r="BH399" s="218">
        <f>IF(N399="sníž. přenesená",J399,0)</f>
        <v>0</v>
      </c>
      <c r="BI399" s="218">
        <f>IF(N399="nulová",J399,0)</f>
        <v>0</v>
      </c>
      <c r="BJ399" s="19" t="s">
        <v>78</v>
      </c>
      <c r="BK399" s="218">
        <f>ROUND(I399*H399,2)</f>
        <v>0</v>
      </c>
      <c r="BL399" s="19" t="s">
        <v>85</v>
      </c>
      <c r="BM399" s="217" t="s">
        <v>539</v>
      </c>
    </row>
    <row r="400" spans="1:47" s="2" customFormat="1" ht="12">
      <c r="A400" s="40"/>
      <c r="B400" s="41"/>
      <c r="C400" s="42"/>
      <c r="D400" s="219" t="s">
        <v>136</v>
      </c>
      <c r="E400" s="42"/>
      <c r="F400" s="220" t="s">
        <v>540</v>
      </c>
      <c r="G400" s="42"/>
      <c r="H400" s="42"/>
      <c r="I400" s="221"/>
      <c r="J400" s="42"/>
      <c r="K400" s="42"/>
      <c r="L400" s="46"/>
      <c r="M400" s="222"/>
      <c r="N400" s="223"/>
      <c r="O400" s="86"/>
      <c r="P400" s="86"/>
      <c r="Q400" s="86"/>
      <c r="R400" s="86"/>
      <c r="S400" s="86"/>
      <c r="T400" s="87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T400" s="19" t="s">
        <v>136</v>
      </c>
      <c r="AU400" s="19" t="s">
        <v>82</v>
      </c>
    </row>
    <row r="401" spans="1:51" s="13" customFormat="1" ht="12">
      <c r="A401" s="13"/>
      <c r="B401" s="226"/>
      <c r="C401" s="227"/>
      <c r="D401" s="219" t="s">
        <v>140</v>
      </c>
      <c r="E401" s="228" t="s">
        <v>21</v>
      </c>
      <c r="F401" s="229" t="s">
        <v>213</v>
      </c>
      <c r="G401" s="227"/>
      <c r="H401" s="230">
        <v>12</v>
      </c>
      <c r="I401" s="231"/>
      <c r="J401" s="227"/>
      <c r="K401" s="227"/>
      <c r="L401" s="232"/>
      <c r="M401" s="233"/>
      <c r="N401" s="234"/>
      <c r="O401" s="234"/>
      <c r="P401" s="234"/>
      <c r="Q401" s="234"/>
      <c r="R401" s="234"/>
      <c r="S401" s="234"/>
      <c r="T401" s="235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36" t="s">
        <v>140</v>
      </c>
      <c r="AU401" s="236" t="s">
        <v>82</v>
      </c>
      <c r="AV401" s="13" t="s">
        <v>82</v>
      </c>
      <c r="AW401" s="13" t="s">
        <v>34</v>
      </c>
      <c r="AX401" s="13" t="s">
        <v>78</v>
      </c>
      <c r="AY401" s="236" t="s">
        <v>128</v>
      </c>
    </row>
    <row r="402" spans="1:65" s="2" customFormat="1" ht="24.15" customHeight="1">
      <c r="A402" s="40"/>
      <c r="B402" s="41"/>
      <c r="C402" s="206" t="s">
        <v>541</v>
      </c>
      <c r="D402" s="206" t="s">
        <v>130</v>
      </c>
      <c r="E402" s="207" t="s">
        <v>542</v>
      </c>
      <c r="F402" s="208" t="s">
        <v>543</v>
      </c>
      <c r="G402" s="209" t="s">
        <v>342</v>
      </c>
      <c r="H402" s="210">
        <v>2</v>
      </c>
      <c r="I402" s="211"/>
      <c r="J402" s="212">
        <f>ROUND(I402*H402,2)</f>
        <v>0</v>
      </c>
      <c r="K402" s="208" t="s">
        <v>134</v>
      </c>
      <c r="L402" s="46"/>
      <c r="M402" s="213" t="s">
        <v>21</v>
      </c>
      <c r="N402" s="214" t="s">
        <v>44</v>
      </c>
      <c r="O402" s="86"/>
      <c r="P402" s="215">
        <f>O402*H402</f>
        <v>0</v>
      </c>
      <c r="Q402" s="215">
        <v>0.03361</v>
      </c>
      <c r="R402" s="215">
        <f>Q402*H402</f>
        <v>0.06722</v>
      </c>
      <c r="S402" s="215">
        <v>0</v>
      </c>
      <c r="T402" s="216">
        <f>S402*H402</f>
        <v>0</v>
      </c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R402" s="217" t="s">
        <v>85</v>
      </c>
      <c r="AT402" s="217" t="s">
        <v>130</v>
      </c>
      <c r="AU402" s="217" t="s">
        <v>82</v>
      </c>
      <c r="AY402" s="19" t="s">
        <v>128</v>
      </c>
      <c r="BE402" s="218">
        <f>IF(N402="základní",J402,0)</f>
        <v>0</v>
      </c>
      <c r="BF402" s="218">
        <f>IF(N402="snížená",J402,0)</f>
        <v>0</v>
      </c>
      <c r="BG402" s="218">
        <f>IF(N402="zákl. přenesená",J402,0)</f>
        <v>0</v>
      </c>
      <c r="BH402" s="218">
        <f>IF(N402="sníž. přenesená",J402,0)</f>
        <v>0</v>
      </c>
      <c r="BI402" s="218">
        <f>IF(N402="nulová",J402,0)</f>
        <v>0</v>
      </c>
      <c r="BJ402" s="19" t="s">
        <v>78</v>
      </c>
      <c r="BK402" s="218">
        <f>ROUND(I402*H402,2)</f>
        <v>0</v>
      </c>
      <c r="BL402" s="19" t="s">
        <v>85</v>
      </c>
      <c r="BM402" s="217" t="s">
        <v>544</v>
      </c>
    </row>
    <row r="403" spans="1:47" s="2" customFormat="1" ht="12">
      <c r="A403" s="40"/>
      <c r="B403" s="41"/>
      <c r="C403" s="42"/>
      <c r="D403" s="219" t="s">
        <v>136</v>
      </c>
      <c r="E403" s="42"/>
      <c r="F403" s="220" t="s">
        <v>545</v>
      </c>
      <c r="G403" s="42"/>
      <c r="H403" s="42"/>
      <c r="I403" s="221"/>
      <c r="J403" s="42"/>
      <c r="K403" s="42"/>
      <c r="L403" s="46"/>
      <c r="M403" s="222"/>
      <c r="N403" s="223"/>
      <c r="O403" s="86"/>
      <c r="P403" s="86"/>
      <c r="Q403" s="86"/>
      <c r="R403" s="86"/>
      <c r="S403" s="86"/>
      <c r="T403" s="87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T403" s="19" t="s">
        <v>136</v>
      </c>
      <c r="AU403" s="19" t="s">
        <v>82</v>
      </c>
    </row>
    <row r="404" spans="1:47" s="2" customFormat="1" ht="12">
      <c r="A404" s="40"/>
      <c r="B404" s="41"/>
      <c r="C404" s="42"/>
      <c r="D404" s="224" t="s">
        <v>138</v>
      </c>
      <c r="E404" s="42"/>
      <c r="F404" s="225" t="s">
        <v>546</v>
      </c>
      <c r="G404" s="42"/>
      <c r="H404" s="42"/>
      <c r="I404" s="221"/>
      <c r="J404" s="42"/>
      <c r="K404" s="42"/>
      <c r="L404" s="46"/>
      <c r="M404" s="222"/>
      <c r="N404" s="223"/>
      <c r="O404" s="86"/>
      <c r="P404" s="86"/>
      <c r="Q404" s="86"/>
      <c r="R404" s="86"/>
      <c r="S404" s="86"/>
      <c r="T404" s="87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T404" s="19" t="s">
        <v>138</v>
      </c>
      <c r="AU404" s="19" t="s">
        <v>82</v>
      </c>
    </row>
    <row r="405" spans="1:51" s="13" customFormat="1" ht="12">
      <c r="A405" s="13"/>
      <c r="B405" s="226"/>
      <c r="C405" s="227"/>
      <c r="D405" s="219" t="s">
        <v>140</v>
      </c>
      <c r="E405" s="228" t="s">
        <v>21</v>
      </c>
      <c r="F405" s="229" t="s">
        <v>82</v>
      </c>
      <c r="G405" s="227"/>
      <c r="H405" s="230">
        <v>2</v>
      </c>
      <c r="I405" s="231"/>
      <c r="J405" s="227"/>
      <c r="K405" s="227"/>
      <c r="L405" s="232"/>
      <c r="M405" s="233"/>
      <c r="N405" s="234"/>
      <c r="O405" s="234"/>
      <c r="P405" s="234"/>
      <c r="Q405" s="234"/>
      <c r="R405" s="234"/>
      <c r="S405" s="234"/>
      <c r="T405" s="235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36" t="s">
        <v>140</v>
      </c>
      <c r="AU405" s="236" t="s">
        <v>82</v>
      </c>
      <c r="AV405" s="13" t="s">
        <v>82</v>
      </c>
      <c r="AW405" s="13" t="s">
        <v>34</v>
      </c>
      <c r="AX405" s="13" t="s">
        <v>78</v>
      </c>
      <c r="AY405" s="236" t="s">
        <v>128</v>
      </c>
    </row>
    <row r="406" spans="1:65" s="2" customFormat="1" ht="24.15" customHeight="1">
      <c r="A406" s="40"/>
      <c r="B406" s="41"/>
      <c r="C406" s="206" t="s">
        <v>547</v>
      </c>
      <c r="D406" s="206" t="s">
        <v>130</v>
      </c>
      <c r="E406" s="207" t="s">
        <v>548</v>
      </c>
      <c r="F406" s="208" t="s">
        <v>549</v>
      </c>
      <c r="G406" s="209" t="s">
        <v>342</v>
      </c>
      <c r="H406" s="210">
        <v>12</v>
      </c>
      <c r="I406" s="211"/>
      <c r="J406" s="212">
        <f>ROUND(I406*H406,2)</f>
        <v>0</v>
      </c>
      <c r="K406" s="208" t="s">
        <v>134</v>
      </c>
      <c r="L406" s="46"/>
      <c r="M406" s="213" t="s">
        <v>21</v>
      </c>
      <c r="N406" s="214" t="s">
        <v>44</v>
      </c>
      <c r="O406" s="86"/>
      <c r="P406" s="215">
        <f>O406*H406</f>
        <v>0</v>
      </c>
      <c r="Q406" s="215">
        <v>0.01212</v>
      </c>
      <c r="R406" s="215">
        <f>Q406*H406</f>
        <v>0.14544</v>
      </c>
      <c r="S406" s="215">
        <v>0</v>
      </c>
      <c r="T406" s="216">
        <f>S406*H406</f>
        <v>0</v>
      </c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R406" s="217" t="s">
        <v>85</v>
      </c>
      <c r="AT406" s="217" t="s">
        <v>130</v>
      </c>
      <c r="AU406" s="217" t="s">
        <v>82</v>
      </c>
      <c r="AY406" s="19" t="s">
        <v>128</v>
      </c>
      <c r="BE406" s="218">
        <f>IF(N406="základní",J406,0)</f>
        <v>0</v>
      </c>
      <c r="BF406" s="218">
        <f>IF(N406="snížená",J406,0)</f>
        <v>0</v>
      </c>
      <c r="BG406" s="218">
        <f>IF(N406="zákl. přenesená",J406,0)</f>
        <v>0</v>
      </c>
      <c r="BH406" s="218">
        <f>IF(N406="sníž. přenesená",J406,0)</f>
        <v>0</v>
      </c>
      <c r="BI406" s="218">
        <f>IF(N406="nulová",J406,0)</f>
        <v>0</v>
      </c>
      <c r="BJ406" s="19" t="s">
        <v>78</v>
      </c>
      <c r="BK406" s="218">
        <f>ROUND(I406*H406,2)</f>
        <v>0</v>
      </c>
      <c r="BL406" s="19" t="s">
        <v>85</v>
      </c>
      <c r="BM406" s="217" t="s">
        <v>550</v>
      </c>
    </row>
    <row r="407" spans="1:47" s="2" customFormat="1" ht="12">
      <c r="A407" s="40"/>
      <c r="B407" s="41"/>
      <c r="C407" s="42"/>
      <c r="D407" s="219" t="s">
        <v>136</v>
      </c>
      <c r="E407" s="42"/>
      <c r="F407" s="220" t="s">
        <v>551</v>
      </c>
      <c r="G407" s="42"/>
      <c r="H407" s="42"/>
      <c r="I407" s="221"/>
      <c r="J407" s="42"/>
      <c r="K407" s="42"/>
      <c r="L407" s="46"/>
      <c r="M407" s="222"/>
      <c r="N407" s="223"/>
      <c r="O407" s="86"/>
      <c r="P407" s="86"/>
      <c r="Q407" s="86"/>
      <c r="R407" s="86"/>
      <c r="S407" s="86"/>
      <c r="T407" s="87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T407" s="19" t="s">
        <v>136</v>
      </c>
      <c r="AU407" s="19" t="s">
        <v>82</v>
      </c>
    </row>
    <row r="408" spans="1:47" s="2" customFormat="1" ht="12">
      <c r="A408" s="40"/>
      <c r="B408" s="41"/>
      <c r="C408" s="42"/>
      <c r="D408" s="224" t="s">
        <v>138</v>
      </c>
      <c r="E408" s="42"/>
      <c r="F408" s="225" t="s">
        <v>552</v>
      </c>
      <c r="G408" s="42"/>
      <c r="H408" s="42"/>
      <c r="I408" s="221"/>
      <c r="J408" s="42"/>
      <c r="K408" s="42"/>
      <c r="L408" s="46"/>
      <c r="M408" s="222"/>
      <c r="N408" s="223"/>
      <c r="O408" s="86"/>
      <c r="P408" s="86"/>
      <c r="Q408" s="86"/>
      <c r="R408" s="86"/>
      <c r="S408" s="86"/>
      <c r="T408" s="87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T408" s="19" t="s">
        <v>138</v>
      </c>
      <c r="AU408" s="19" t="s">
        <v>82</v>
      </c>
    </row>
    <row r="409" spans="1:51" s="13" customFormat="1" ht="12">
      <c r="A409" s="13"/>
      <c r="B409" s="226"/>
      <c r="C409" s="227"/>
      <c r="D409" s="219" t="s">
        <v>140</v>
      </c>
      <c r="E409" s="228" t="s">
        <v>21</v>
      </c>
      <c r="F409" s="229" t="s">
        <v>553</v>
      </c>
      <c r="G409" s="227"/>
      <c r="H409" s="230">
        <v>12</v>
      </c>
      <c r="I409" s="231"/>
      <c r="J409" s="227"/>
      <c r="K409" s="227"/>
      <c r="L409" s="232"/>
      <c r="M409" s="233"/>
      <c r="N409" s="234"/>
      <c r="O409" s="234"/>
      <c r="P409" s="234"/>
      <c r="Q409" s="234"/>
      <c r="R409" s="234"/>
      <c r="S409" s="234"/>
      <c r="T409" s="235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36" t="s">
        <v>140</v>
      </c>
      <c r="AU409" s="236" t="s">
        <v>82</v>
      </c>
      <c r="AV409" s="13" t="s">
        <v>82</v>
      </c>
      <c r="AW409" s="13" t="s">
        <v>34</v>
      </c>
      <c r="AX409" s="13" t="s">
        <v>78</v>
      </c>
      <c r="AY409" s="236" t="s">
        <v>128</v>
      </c>
    </row>
    <row r="410" spans="1:65" s="2" customFormat="1" ht="24.15" customHeight="1">
      <c r="A410" s="40"/>
      <c r="B410" s="41"/>
      <c r="C410" s="206" t="s">
        <v>554</v>
      </c>
      <c r="D410" s="206" t="s">
        <v>130</v>
      </c>
      <c r="E410" s="207" t="s">
        <v>555</v>
      </c>
      <c r="F410" s="208" t="s">
        <v>556</v>
      </c>
      <c r="G410" s="209" t="s">
        <v>342</v>
      </c>
      <c r="H410" s="210">
        <v>12</v>
      </c>
      <c r="I410" s="211"/>
      <c r="J410" s="212">
        <f>ROUND(I410*H410,2)</f>
        <v>0</v>
      </c>
      <c r="K410" s="208" t="s">
        <v>134</v>
      </c>
      <c r="L410" s="46"/>
      <c r="M410" s="213" t="s">
        <v>21</v>
      </c>
      <c r="N410" s="214" t="s">
        <v>44</v>
      </c>
      <c r="O410" s="86"/>
      <c r="P410" s="215">
        <f>O410*H410</f>
        <v>0</v>
      </c>
      <c r="Q410" s="215">
        <v>0</v>
      </c>
      <c r="R410" s="215">
        <f>Q410*H410</f>
        <v>0</v>
      </c>
      <c r="S410" s="215">
        <v>0</v>
      </c>
      <c r="T410" s="216">
        <f>S410*H410</f>
        <v>0</v>
      </c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R410" s="217" t="s">
        <v>85</v>
      </c>
      <c r="AT410" s="217" t="s">
        <v>130</v>
      </c>
      <c r="AU410" s="217" t="s">
        <v>82</v>
      </c>
      <c r="AY410" s="19" t="s">
        <v>128</v>
      </c>
      <c r="BE410" s="218">
        <f>IF(N410="základní",J410,0)</f>
        <v>0</v>
      </c>
      <c r="BF410" s="218">
        <f>IF(N410="snížená",J410,0)</f>
        <v>0</v>
      </c>
      <c r="BG410" s="218">
        <f>IF(N410="zákl. přenesená",J410,0)</f>
        <v>0</v>
      </c>
      <c r="BH410" s="218">
        <f>IF(N410="sníž. přenesená",J410,0)</f>
        <v>0</v>
      </c>
      <c r="BI410" s="218">
        <f>IF(N410="nulová",J410,0)</f>
        <v>0</v>
      </c>
      <c r="BJ410" s="19" t="s">
        <v>78</v>
      </c>
      <c r="BK410" s="218">
        <f>ROUND(I410*H410,2)</f>
        <v>0</v>
      </c>
      <c r="BL410" s="19" t="s">
        <v>85</v>
      </c>
      <c r="BM410" s="217" t="s">
        <v>557</v>
      </c>
    </row>
    <row r="411" spans="1:47" s="2" customFormat="1" ht="12">
      <c r="A411" s="40"/>
      <c r="B411" s="41"/>
      <c r="C411" s="42"/>
      <c r="D411" s="219" t="s">
        <v>136</v>
      </c>
      <c r="E411" s="42"/>
      <c r="F411" s="220" t="s">
        <v>558</v>
      </c>
      <c r="G411" s="42"/>
      <c r="H411" s="42"/>
      <c r="I411" s="221"/>
      <c r="J411" s="42"/>
      <c r="K411" s="42"/>
      <c r="L411" s="46"/>
      <c r="M411" s="222"/>
      <c r="N411" s="223"/>
      <c r="O411" s="86"/>
      <c r="P411" s="86"/>
      <c r="Q411" s="86"/>
      <c r="R411" s="86"/>
      <c r="S411" s="86"/>
      <c r="T411" s="87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T411" s="19" t="s">
        <v>136</v>
      </c>
      <c r="AU411" s="19" t="s">
        <v>82</v>
      </c>
    </row>
    <row r="412" spans="1:47" s="2" customFormat="1" ht="12">
      <c r="A412" s="40"/>
      <c r="B412" s="41"/>
      <c r="C412" s="42"/>
      <c r="D412" s="224" t="s">
        <v>138</v>
      </c>
      <c r="E412" s="42"/>
      <c r="F412" s="225" t="s">
        <v>559</v>
      </c>
      <c r="G412" s="42"/>
      <c r="H412" s="42"/>
      <c r="I412" s="221"/>
      <c r="J412" s="42"/>
      <c r="K412" s="42"/>
      <c r="L412" s="46"/>
      <c r="M412" s="222"/>
      <c r="N412" s="223"/>
      <c r="O412" s="86"/>
      <c r="P412" s="86"/>
      <c r="Q412" s="86"/>
      <c r="R412" s="86"/>
      <c r="S412" s="86"/>
      <c r="T412" s="87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T412" s="19" t="s">
        <v>138</v>
      </c>
      <c r="AU412" s="19" t="s">
        <v>82</v>
      </c>
    </row>
    <row r="413" spans="1:51" s="13" customFormat="1" ht="12">
      <c r="A413" s="13"/>
      <c r="B413" s="226"/>
      <c r="C413" s="227"/>
      <c r="D413" s="219" t="s">
        <v>140</v>
      </c>
      <c r="E413" s="228" t="s">
        <v>21</v>
      </c>
      <c r="F413" s="229" t="s">
        <v>213</v>
      </c>
      <c r="G413" s="227"/>
      <c r="H413" s="230">
        <v>12</v>
      </c>
      <c r="I413" s="231"/>
      <c r="J413" s="227"/>
      <c r="K413" s="227"/>
      <c r="L413" s="232"/>
      <c r="M413" s="233"/>
      <c r="N413" s="234"/>
      <c r="O413" s="234"/>
      <c r="P413" s="234"/>
      <c r="Q413" s="234"/>
      <c r="R413" s="234"/>
      <c r="S413" s="234"/>
      <c r="T413" s="235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36" t="s">
        <v>140</v>
      </c>
      <c r="AU413" s="236" t="s">
        <v>82</v>
      </c>
      <c r="AV413" s="13" t="s">
        <v>82</v>
      </c>
      <c r="AW413" s="13" t="s">
        <v>34</v>
      </c>
      <c r="AX413" s="13" t="s">
        <v>78</v>
      </c>
      <c r="AY413" s="236" t="s">
        <v>128</v>
      </c>
    </row>
    <row r="414" spans="1:65" s="2" customFormat="1" ht="33" customHeight="1">
      <c r="A414" s="40"/>
      <c r="B414" s="41"/>
      <c r="C414" s="206" t="s">
        <v>560</v>
      </c>
      <c r="D414" s="206" t="s">
        <v>130</v>
      </c>
      <c r="E414" s="207" t="s">
        <v>561</v>
      </c>
      <c r="F414" s="208" t="s">
        <v>562</v>
      </c>
      <c r="G414" s="209" t="s">
        <v>342</v>
      </c>
      <c r="H414" s="210">
        <v>12</v>
      </c>
      <c r="I414" s="211"/>
      <c r="J414" s="212">
        <f>ROUND(I414*H414,2)</f>
        <v>0</v>
      </c>
      <c r="K414" s="208" t="s">
        <v>134</v>
      </c>
      <c r="L414" s="46"/>
      <c r="M414" s="213" t="s">
        <v>21</v>
      </c>
      <c r="N414" s="214" t="s">
        <v>44</v>
      </c>
      <c r="O414" s="86"/>
      <c r="P414" s="215">
        <f>O414*H414</f>
        <v>0</v>
      </c>
      <c r="Q414" s="215">
        <v>0.21008</v>
      </c>
      <c r="R414" s="215">
        <f>Q414*H414</f>
        <v>2.5209599999999996</v>
      </c>
      <c r="S414" s="215">
        <v>0</v>
      </c>
      <c r="T414" s="216">
        <f>S414*H414</f>
        <v>0</v>
      </c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R414" s="217" t="s">
        <v>85</v>
      </c>
      <c r="AT414" s="217" t="s">
        <v>130</v>
      </c>
      <c r="AU414" s="217" t="s">
        <v>82</v>
      </c>
      <c r="AY414" s="19" t="s">
        <v>128</v>
      </c>
      <c r="BE414" s="218">
        <f>IF(N414="základní",J414,0)</f>
        <v>0</v>
      </c>
      <c r="BF414" s="218">
        <f>IF(N414="snížená",J414,0)</f>
        <v>0</v>
      </c>
      <c r="BG414" s="218">
        <f>IF(N414="zákl. přenesená",J414,0)</f>
        <v>0</v>
      </c>
      <c r="BH414" s="218">
        <f>IF(N414="sníž. přenesená",J414,0)</f>
        <v>0</v>
      </c>
      <c r="BI414" s="218">
        <f>IF(N414="nulová",J414,0)</f>
        <v>0</v>
      </c>
      <c r="BJ414" s="19" t="s">
        <v>78</v>
      </c>
      <c r="BK414" s="218">
        <f>ROUND(I414*H414,2)</f>
        <v>0</v>
      </c>
      <c r="BL414" s="19" t="s">
        <v>85</v>
      </c>
      <c r="BM414" s="217" t="s">
        <v>563</v>
      </c>
    </row>
    <row r="415" spans="1:47" s="2" customFormat="1" ht="12">
      <c r="A415" s="40"/>
      <c r="B415" s="41"/>
      <c r="C415" s="42"/>
      <c r="D415" s="219" t="s">
        <v>136</v>
      </c>
      <c r="E415" s="42"/>
      <c r="F415" s="220" t="s">
        <v>564</v>
      </c>
      <c r="G415" s="42"/>
      <c r="H415" s="42"/>
      <c r="I415" s="221"/>
      <c r="J415" s="42"/>
      <c r="K415" s="42"/>
      <c r="L415" s="46"/>
      <c r="M415" s="222"/>
      <c r="N415" s="223"/>
      <c r="O415" s="86"/>
      <c r="P415" s="86"/>
      <c r="Q415" s="86"/>
      <c r="R415" s="86"/>
      <c r="S415" s="86"/>
      <c r="T415" s="87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T415" s="19" t="s">
        <v>136</v>
      </c>
      <c r="AU415" s="19" t="s">
        <v>82</v>
      </c>
    </row>
    <row r="416" spans="1:47" s="2" customFormat="1" ht="12">
      <c r="A416" s="40"/>
      <c r="B416" s="41"/>
      <c r="C416" s="42"/>
      <c r="D416" s="224" t="s">
        <v>138</v>
      </c>
      <c r="E416" s="42"/>
      <c r="F416" s="225" t="s">
        <v>565</v>
      </c>
      <c r="G416" s="42"/>
      <c r="H416" s="42"/>
      <c r="I416" s="221"/>
      <c r="J416" s="42"/>
      <c r="K416" s="42"/>
      <c r="L416" s="46"/>
      <c r="M416" s="222"/>
      <c r="N416" s="223"/>
      <c r="O416" s="86"/>
      <c r="P416" s="86"/>
      <c r="Q416" s="86"/>
      <c r="R416" s="86"/>
      <c r="S416" s="86"/>
      <c r="T416" s="87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T416" s="19" t="s">
        <v>138</v>
      </c>
      <c r="AU416" s="19" t="s">
        <v>82</v>
      </c>
    </row>
    <row r="417" spans="1:51" s="13" customFormat="1" ht="12">
      <c r="A417" s="13"/>
      <c r="B417" s="226"/>
      <c r="C417" s="227"/>
      <c r="D417" s="219" t="s">
        <v>140</v>
      </c>
      <c r="E417" s="228" t="s">
        <v>21</v>
      </c>
      <c r="F417" s="229" t="s">
        <v>213</v>
      </c>
      <c r="G417" s="227"/>
      <c r="H417" s="230">
        <v>12</v>
      </c>
      <c r="I417" s="231"/>
      <c r="J417" s="227"/>
      <c r="K417" s="227"/>
      <c r="L417" s="232"/>
      <c r="M417" s="233"/>
      <c r="N417" s="234"/>
      <c r="O417" s="234"/>
      <c r="P417" s="234"/>
      <c r="Q417" s="234"/>
      <c r="R417" s="234"/>
      <c r="S417" s="234"/>
      <c r="T417" s="235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36" t="s">
        <v>140</v>
      </c>
      <c r="AU417" s="236" t="s">
        <v>82</v>
      </c>
      <c r="AV417" s="13" t="s">
        <v>82</v>
      </c>
      <c r="AW417" s="13" t="s">
        <v>34</v>
      </c>
      <c r="AX417" s="13" t="s">
        <v>78</v>
      </c>
      <c r="AY417" s="236" t="s">
        <v>128</v>
      </c>
    </row>
    <row r="418" spans="1:65" s="2" customFormat="1" ht="24.15" customHeight="1">
      <c r="A418" s="40"/>
      <c r="B418" s="41"/>
      <c r="C418" s="206" t="s">
        <v>566</v>
      </c>
      <c r="D418" s="206" t="s">
        <v>130</v>
      </c>
      <c r="E418" s="207" t="s">
        <v>567</v>
      </c>
      <c r="F418" s="208" t="s">
        <v>568</v>
      </c>
      <c r="G418" s="209" t="s">
        <v>342</v>
      </c>
      <c r="H418" s="210">
        <v>15</v>
      </c>
      <c r="I418" s="211"/>
      <c r="J418" s="212">
        <f>ROUND(I418*H418,2)</f>
        <v>0</v>
      </c>
      <c r="K418" s="208" t="s">
        <v>134</v>
      </c>
      <c r="L418" s="46"/>
      <c r="M418" s="213" t="s">
        <v>21</v>
      </c>
      <c r="N418" s="214" t="s">
        <v>44</v>
      </c>
      <c r="O418" s="86"/>
      <c r="P418" s="215">
        <f>O418*H418</f>
        <v>0</v>
      </c>
      <c r="Q418" s="215">
        <v>0.02972</v>
      </c>
      <c r="R418" s="215">
        <f>Q418*H418</f>
        <v>0.4458</v>
      </c>
      <c r="S418" s="215">
        <v>0</v>
      </c>
      <c r="T418" s="216">
        <f>S418*H418</f>
        <v>0</v>
      </c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R418" s="217" t="s">
        <v>85</v>
      </c>
      <c r="AT418" s="217" t="s">
        <v>130</v>
      </c>
      <c r="AU418" s="217" t="s">
        <v>82</v>
      </c>
      <c r="AY418" s="19" t="s">
        <v>128</v>
      </c>
      <c r="BE418" s="218">
        <f>IF(N418="základní",J418,0)</f>
        <v>0</v>
      </c>
      <c r="BF418" s="218">
        <f>IF(N418="snížená",J418,0)</f>
        <v>0</v>
      </c>
      <c r="BG418" s="218">
        <f>IF(N418="zákl. přenesená",J418,0)</f>
        <v>0</v>
      </c>
      <c r="BH418" s="218">
        <f>IF(N418="sníž. přenesená",J418,0)</f>
        <v>0</v>
      </c>
      <c r="BI418" s="218">
        <f>IF(N418="nulová",J418,0)</f>
        <v>0</v>
      </c>
      <c r="BJ418" s="19" t="s">
        <v>78</v>
      </c>
      <c r="BK418" s="218">
        <f>ROUND(I418*H418,2)</f>
        <v>0</v>
      </c>
      <c r="BL418" s="19" t="s">
        <v>85</v>
      </c>
      <c r="BM418" s="217" t="s">
        <v>569</v>
      </c>
    </row>
    <row r="419" spans="1:47" s="2" customFormat="1" ht="12">
      <c r="A419" s="40"/>
      <c r="B419" s="41"/>
      <c r="C419" s="42"/>
      <c r="D419" s="219" t="s">
        <v>136</v>
      </c>
      <c r="E419" s="42"/>
      <c r="F419" s="220" t="s">
        <v>570</v>
      </c>
      <c r="G419" s="42"/>
      <c r="H419" s="42"/>
      <c r="I419" s="221"/>
      <c r="J419" s="42"/>
      <c r="K419" s="42"/>
      <c r="L419" s="46"/>
      <c r="M419" s="222"/>
      <c r="N419" s="223"/>
      <c r="O419" s="86"/>
      <c r="P419" s="86"/>
      <c r="Q419" s="86"/>
      <c r="R419" s="86"/>
      <c r="S419" s="86"/>
      <c r="T419" s="87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T419" s="19" t="s">
        <v>136</v>
      </c>
      <c r="AU419" s="19" t="s">
        <v>82</v>
      </c>
    </row>
    <row r="420" spans="1:47" s="2" customFormat="1" ht="12">
      <c r="A420" s="40"/>
      <c r="B420" s="41"/>
      <c r="C420" s="42"/>
      <c r="D420" s="224" t="s">
        <v>138</v>
      </c>
      <c r="E420" s="42"/>
      <c r="F420" s="225" t="s">
        <v>571</v>
      </c>
      <c r="G420" s="42"/>
      <c r="H420" s="42"/>
      <c r="I420" s="221"/>
      <c r="J420" s="42"/>
      <c r="K420" s="42"/>
      <c r="L420" s="46"/>
      <c r="M420" s="222"/>
      <c r="N420" s="223"/>
      <c r="O420" s="86"/>
      <c r="P420" s="86"/>
      <c r="Q420" s="86"/>
      <c r="R420" s="86"/>
      <c r="S420" s="86"/>
      <c r="T420" s="87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T420" s="19" t="s">
        <v>138</v>
      </c>
      <c r="AU420" s="19" t="s">
        <v>82</v>
      </c>
    </row>
    <row r="421" spans="1:51" s="13" customFormat="1" ht="12">
      <c r="A421" s="13"/>
      <c r="B421" s="226"/>
      <c r="C421" s="227"/>
      <c r="D421" s="219" t="s">
        <v>140</v>
      </c>
      <c r="E421" s="228" t="s">
        <v>21</v>
      </c>
      <c r="F421" s="229" t="s">
        <v>8</v>
      </c>
      <c r="G421" s="227"/>
      <c r="H421" s="230">
        <v>15</v>
      </c>
      <c r="I421" s="231"/>
      <c r="J421" s="227"/>
      <c r="K421" s="227"/>
      <c r="L421" s="232"/>
      <c r="M421" s="233"/>
      <c r="N421" s="234"/>
      <c r="O421" s="234"/>
      <c r="P421" s="234"/>
      <c r="Q421" s="234"/>
      <c r="R421" s="234"/>
      <c r="S421" s="234"/>
      <c r="T421" s="235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36" t="s">
        <v>140</v>
      </c>
      <c r="AU421" s="236" t="s">
        <v>82</v>
      </c>
      <c r="AV421" s="13" t="s">
        <v>82</v>
      </c>
      <c r="AW421" s="13" t="s">
        <v>34</v>
      </c>
      <c r="AX421" s="13" t="s">
        <v>78</v>
      </c>
      <c r="AY421" s="236" t="s">
        <v>128</v>
      </c>
    </row>
    <row r="422" spans="1:65" s="2" customFormat="1" ht="24.15" customHeight="1">
      <c r="A422" s="40"/>
      <c r="B422" s="41"/>
      <c r="C422" s="260" t="s">
        <v>572</v>
      </c>
      <c r="D422" s="260" t="s">
        <v>287</v>
      </c>
      <c r="E422" s="261" t="s">
        <v>573</v>
      </c>
      <c r="F422" s="262" t="s">
        <v>574</v>
      </c>
      <c r="G422" s="263" t="s">
        <v>342</v>
      </c>
      <c r="H422" s="264">
        <v>15.15</v>
      </c>
      <c r="I422" s="265"/>
      <c r="J422" s="266">
        <f>ROUND(I422*H422,2)</f>
        <v>0</v>
      </c>
      <c r="K422" s="262" t="s">
        <v>134</v>
      </c>
      <c r="L422" s="267"/>
      <c r="M422" s="268" t="s">
        <v>21</v>
      </c>
      <c r="N422" s="269" t="s">
        <v>44</v>
      </c>
      <c r="O422" s="86"/>
      <c r="P422" s="215">
        <f>O422*H422</f>
        <v>0</v>
      </c>
      <c r="Q422" s="215">
        <v>0.08</v>
      </c>
      <c r="R422" s="215">
        <f>Q422*H422</f>
        <v>1.212</v>
      </c>
      <c r="S422" s="215">
        <v>0</v>
      </c>
      <c r="T422" s="216">
        <f>S422*H422</f>
        <v>0</v>
      </c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R422" s="217" t="s">
        <v>183</v>
      </c>
      <c r="AT422" s="217" t="s">
        <v>287</v>
      </c>
      <c r="AU422" s="217" t="s">
        <v>82</v>
      </c>
      <c r="AY422" s="19" t="s">
        <v>128</v>
      </c>
      <c r="BE422" s="218">
        <f>IF(N422="základní",J422,0)</f>
        <v>0</v>
      </c>
      <c r="BF422" s="218">
        <f>IF(N422="snížená",J422,0)</f>
        <v>0</v>
      </c>
      <c r="BG422" s="218">
        <f>IF(N422="zákl. přenesená",J422,0)</f>
        <v>0</v>
      </c>
      <c r="BH422" s="218">
        <f>IF(N422="sníž. přenesená",J422,0)</f>
        <v>0</v>
      </c>
      <c r="BI422" s="218">
        <f>IF(N422="nulová",J422,0)</f>
        <v>0</v>
      </c>
      <c r="BJ422" s="19" t="s">
        <v>78</v>
      </c>
      <c r="BK422" s="218">
        <f>ROUND(I422*H422,2)</f>
        <v>0</v>
      </c>
      <c r="BL422" s="19" t="s">
        <v>85</v>
      </c>
      <c r="BM422" s="217" t="s">
        <v>575</v>
      </c>
    </row>
    <row r="423" spans="1:47" s="2" customFormat="1" ht="12">
      <c r="A423" s="40"/>
      <c r="B423" s="41"/>
      <c r="C423" s="42"/>
      <c r="D423" s="219" t="s">
        <v>136</v>
      </c>
      <c r="E423" s="42"/>
      <c r="F423" s="220" t="s">
        <v>574</v>
      </c>
      <c r="G423" s="42"/>
      <c r="H423" s="42"/>
      <c r="I423" s="221"/>
      <c r="J423" s="42"/>
      <c r="K423" s="42"/>
      <c r="L423" s="46"/>
      <c r="M423" s="222"/>
      <c r="N423" s="223"/>
      <c r="O423" s="86"/>
      <c r="P423" s="86"/>
      <c r="Q423" s="86"/>
      <c r="R423" s="86"/>
      <c r="S423" s="86"/>
      <c r="T423" s="87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T423" s="19" t="s">
        <v>136</v>
      </c>
      <c r="AU423" s="19" t="s">
        <v>82</v>
      </c>
    </row>
    <row r="424" spans="1:51" s="13" customFormat="1" ht="12">
      <c r="A424" s="13"/>
      <c r="B424" s="226"/>
      <c r="C424" s="227"/>
      <c r="D424" s="219" t="s">
        <v>140</v>
      </c>
      <c r="E424" s="228" t="s">
        <v>21</v>
      </c>
      <c r="F424" s="229" t="s">
        <v>576</v>
      </c>
      <c r="G424" s="227"/>
      <c r="H424" s="230">
        <v>15.15</v>
      </c>
      <c r="I424" s="231"/>
      <c r="J424" s="227"/>
      <c r="K424" s="227"/>
      <c r="L424" s="232"/>
      <c r="M424" s="233"/>
      <c r="N424" s="234"/>
      <c r="O424" s="234"/>
      <c r="P424" s="234"/>
      <c r="Q424" s="234"/>
      <c r="R424" s="234"/>
      <c r="S424" s="234"/>
      <c r="T424" s="235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36" t="s">
        <v>140</v>
      </c>
      <c r="AU424" s="236" t="s">
        <v>82</v>
      </c>
      <c r="AV424" s="13" t="s">
        <v>82</v>
      </c>
      <c r="AW424" s="13" t="s">
        <v>34</v>
      </c>
      <c r="AX424" s="13" t="s">
        <v>78</v>
      </c>
      <c r="AY424" s="236" t="s">
        <v>128</v>
      </c>
    </row>
    <row r="425" spans="1:65" s="2" customFormat="1" ht="24.15" customHeight="1">
      <c r="A425" s="40"/>
      <c r="B425" s="41"/>
      <c r="C425" s="206" t="s">
        <v>577</v>
      </c>
      <c r="D425" s="206" t="s">
        <v>130</v>
      </c>
      <c r="E425" s="207" t="s">
        <v>578</v>
      </c>
      <c r="F425" s="208" t="s">
        <v>579</v>
      </c>
      <c r="G425" s="209" t="s">
        <v>342</v>
      </c>
      <c r="H425" s="210">
        <v>17</v>
      </c>
      <c r="I425" s="211"/>
      <c r="J425" s="212">
        <f>ROUND(I425*H425,2)</f>
        <v>0</v>
      </c>
      <c r="K425" s="208" t="s">
        <v>134</v>
      </c>
      <c r="L425" s="46"/>
      <c r="M425" s="213" t="s">
        <v>21</v>
      </c>
      <c r="N425" s="214" t="s">
        <v>44</v>
      </c>
      <c r="O425" s="86"/>
      <c r="P425" s="215">
        <f>O425*H425</f>
        <v>0</v>
      </c>
      <c r="Q425" s="215">
        <v>0.12422</v>
      </c>
      <c r="R425" s="215">
        <f>Q425*H425</f>
        <v>2.11174</v>
      </c>
      <c r="S425" s="215">
        <v>0</v>
      </c>
      <c r="T425" s="216">
        <f>S425*H425</f>
        <v>0</v>
      </c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R425" s="217" t="s">
        <v>85</v>
      </c>
      <c r="AT425" s="217" t="s">
        <v>130</v>
      </c>
      <c r="AU425" s="217" t="s">
        <v>82</v>
      </c>
      <c r="AY425" s="19" t="s">
        <v>128</v>
      </c>
      <c r="BE425" s="218">
        <f>IF(N425="základní",J425,0)</f>
        <v>0</v>
      </c>
      <c r="BF425" s="218">
        <f>IF(N425="snížená",J425,0)</f>
        <v>0</v>
      </c>
      <c r="BG425" s="218">
        <f>IF(N425="zákl. přenesená",J425,0)</f>
        <v>0</v>
      </c>
      <c r="BH425" s="218">
        <f>IF(N425="sníž. přenesená",J425,0)</f>
        <v>0</v>
      </c>
      <c r="BI425" s="218">
        <f>IF(N425="nulová",J425,0)</f>
        <v>0</v>
      </c>
      <c r="BJ425" s="19" t="s">
        <v>78</v>
      </c>
      <c r="BK425" s="218">
        <f>ROUND(I425*H425,2)</f>
        <v>0</v>
      </c>
      <c r="BL425" s="19" t="s">
        <v>85</v>
      </c>
      <c r="BM425" s="217" t="s">
        <v>580</v>
      </c>
    </row>
    <row r="426" spans="1:47" s="2" customFormat="1" ht="12">
      <c r="A426" s="40"/>
      <c r="B426" s="41"/>
      <c r="C426" s="42"/>
      <c r="D426" s="219" t="s">
        <v>136</v>
      </c>
      <c r="E426" s="42"/>
      <c r="F426" s="220" t="s">
        <v>581</v>
      </c>
      <c r="G426" s="42"/>
      <c r="H426" s="42"/>
      <c r="I426" s="221"/>
      <c r="J426" s="42"/>
      <c r="K426" s="42"/>
      <c r="L426" s="46"/>
      <c r="M426" s="222"/>
      <c r="N426" s="223"/>
      <c r="O426" s="86"/>
      <c r="P426" s="86"/>
      <c r="Q426" s="86"/>
      <c r="R426" s="86"/>
      <c r="S426" s="86"/>
      <c r="T426" s="87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T426" s="19" t="s">
        <v>136</v>
      </c>
      <c r="AU426" s="19" t="s">
        <v>82</v>
      </c>
    </row>
    <row r="427" spans="1:47" s="2" customFormat="1" ht="12">
      <c r="A427" s="40"/>
      <c r="B427" s="41"/>
      <c r="C427" s="42"/>
      <c r="D427" s="224" t="s">
        <v>138</v>
      </c>
      <c r="E427" s="42"/>
      <c r="F427" s="225" t="s">
        <v>582</v>
      </c>
      <c r="G427" s="42"/>
      <c r="H427" s="42"/>
      <c r="I427" s="221"/>
      <c r="J427" s="42"/>
      <c r="K427" s="42"/>
      <c r="L427" s="46"/>
      <c r="M427" s="222"/>
      <c r="N427" s="223"/>
      <c r="O427" s="86"/>
      <c r="P427" s="86"/>
      <c r="Q427" s="86"/>
      <c r="R427" s="86"/>
      <c r="S427" s="86"/>
      <c r="T427" s="87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T427" s="19" t="s">
        <v>138</v>
      </c>
      <c r="AU427" s="19" t="s">
        <v>82</v>
      </c>
    </row>
    <row r="428" spans="1:51" s="13" customFormat="1" ht="12">
      <c r="A428" s="13"/>
      <c r="B428" s="226"/>
      <c r="C428" s="227"/>
      <c r="D428" s="219" t="s">
        <v>140</v>
      </c>
      <c r="E428" s="228" t="s">
        <v>21</v>
      </c>
      <c r="F428" s="229" t="s">
        <v>252</v>
      </c>
      <c r="G428" s="227"/>
      <c r="H428" s="230">
        <v>17</v>
      </c>
      <c r="I428" s="231"/>
      <c r="J428" s="227"/>
      <c r="K428" s="227"/>
      <c r="L428" s="232"/>
      <c r="M428" s="233"/>
      <c r="N428" s="234"/>
      <c r="O428" s="234"/>
      <c r="P428" s="234"/>
      <c r="Q428" s="234"/>
      <c r="R428" s="234"/>
      <c r="S428" s="234"/>
      <c r="T428" s="235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36" t="s">
        <v>140</v>
      </c>
      <c r="AU428" s="236" t="s">
        <v>82</v>
      </c>
      <c r="AV428" s="13" t="s">
        <v>82</v>
      </c>
      <c r="AW428" s="13" t="s">
        <v>34</v>
      </c>
      <c r="AX428" s="13" t="s">
        <v>78</v>
      </c>
      <c r="AY428" s="236" t="s">
        <v>128</v>
      </c>
    </row>
    <row r="429" spans="1:65" s="2" customFormat="1" ht="21.75" customHeight="1">
      <c r="A429" s="40"/>
      <c r="B429" s="41"/>
      <c r="C429" s="260" t="s">
        <v>583</v>
      </c>
      <c r="D429" s="260" t="s">
        <v>287</v>
      </c>
      <c r="E429" s="261" t="s">
        <v>584</v>
      </c>
      <c r="F429" s="262" t="s">
        <v>585</v>
      </c>
      <c r="G429" s="263" t="s">
        <v>342</v>
      </c>
      <c r="H429" s="264">
        <v>17.17</v>
      </c>
      <c r="I429" s="265"/>
      <c r="J429" s="266">
        <f>ROUND(I429*H429,2)</f>
        <v>0</v>
      </c>
      <c r="K429" s="262" t="s">
        <v>134</v>
      </c>
      <c r="L429" s="267"/>
      <c r="M429" s="268" t="s">
        <v>21</v>
      </c>
      <c r="N429" s="269" t="s">
        <v>44</v>
      </c>
      <c r="O429" s="86"/>
      <c r="P429" s="215">
        <f>O429*H429</f>
        <v>0</v>
      </c>
      <c r="Q429" s="215">
        <v>0.067</v>
      </c>
      <c r="R429" s="215">
        <f>Q429*H429</f>
        <v>1.1503900000000002</v>
      </c>
      <c r="S429" s="215">
        <v>0</v>
      </c>
      <c r="T429" s="216">
        <f>S429*H429</f>
        <v>0</v>
      </c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R429" s="217" t="s">
        <v>183</v>
      </c>
      <c r="AT429" s="217" t="s">
        <v>287</v>
      </c>
      <c r="AU429" s="217" t="s">
        <v>82</v>
      </c>
      <c r="AY429" s="19" t="s">
        <v>128</v>
      </c>
      <c r="BE429" s="218">
        <f>IF(N429="základní",J429,0)</f>
        <v>0</v>
      </c>
      <c r="BF429" s="218">
        <f>IF(N429="snížená",J429,0)</f>
        <v>0</v>
      </c>
      <c r="BG429" s="218">
        <f>IF(N429="zákl. přenesená",J429,0)</f>
        <v>0</v>
      </c>
      <c r="BH429" s="218">
        <f>IF(N429="sníž. přenesená",J429,0)</f>
        <v>0</v>
      </c>
      <c r="BI429" s="218">
        <f>IF(N429="nulová",J429,0)</f>
        <v>0</v>
      </c>
      <c r="BJ429" s="19" t="s">
        <v>78</v>
      </c>
      <c r="BK429" s="218">
        <f>ROUND(I429*H429,2)</f>
        <v>0</v>
      </c>
      <c r="BL429" s="19" t="s">
        <v>85</v>
      </c>
      <c r="BM429" s="217" t="s">
        <v>586</v>
      </c>
    </row>
    <row r="430" spans="1:47" s="2" customFormat="1" ht="12">
      <c r="A430" s="40"/>
      <c r="B430" s="41"/>
      <c r="C430" s="42"/>
      <c r="D430" s="219" t="s">
        <v>136</v>
      </c>
      <c r="E430" s="42"/>
      <c r="F430" s="220" t="s">
        <v>585</v>
      </c>
      <c r="G430" s="42"/>
      <c r="H430" s="42"/>
      <c r="I430" s="221"/>
      <c r="J430" s="42"/>
      <c r="K430" s="42"/>
      <c r="L430" s="46"/>
      <c r="M430" s="222"/>
      <c r="N430" s="223"/>
      <c r="O430" s="86"/>
      <c r="P430" s="86"/>
      <c r="Q430" s="86"/>
      <c r="R430" s="86"/>
      <c r="S430" s="86"/>
      <c r="T430" s="87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T430" s="19" t="s">
        <v>136</v>
      </c>
      <c r="AU430" s="19" t="s">
        <v>82</v>
      </c>
    </row>
    <row r="431" spans="1:51" s="13" customFormat="1" ht="12">
      <c r="A431" s="13"/>
      <c r="B431" s="226"/>
      <c r="C431" s="227"/>
      <c r="D431" s="219" t="s">
        <v>140</v>
      </c>
      <c r="E431" s="228" t="s">
        <v>21</v>
      </c>
      <c r="F431" s="229" t="s">
        <v>350</v>
      </c>
      <c r="G431" s="227"/>
      <c r="H431" s="230">
        <v>17.17</v>
      </c>
      <c r="I431" s="231"/>
      <c r="J431" s="227"/>
      <c r="K431" s="227"/>
      <c r="L431" s="232"/>
      <c r="M431" s="233"/>
      <c r="N431" s="234"/>
      <c r="O431" s="234"/>
      <c r="P431" s="234"/>
      <c r="Q431" s="234"/>
      <c r="R431" s="234"/>
      <c r="S431" s="234"/>
      <c r="T431" s="235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36" t="s">
        <v>140</v>
      </c>
      <c r="AU431" s="236" t="s">
        <v>82</v>
      </c>
      <c r="AV431" s="13" t="s">
        <v>82</v>
      </c>
      <c r="AW431" s="13" t="s">
        <v>34</v>
      </c>
      <c r="AX431" s="13" t="s">
        <v>78</v>
      </c>
      <c r="AY431" s="236" t="s">
        <v>128</v>
      </c>
    </row>
    <row r="432" spans="1:65" s="2" customFormat="1" ht="24.15" customHeight="1">
      <c r="A432" s="40"/>
      <c r="B432" s="41"/>
      <c r="C432" s="206" t="s">
        <v>587</v>
      </c>
      <c r="D432" s="206" t="s">
        <v>130</v>
      </c>
      <c r="E432" s="207" t="s">
        <v>588</v>
      </c>
      <c r="F432" s="208" t="s">
        <v>589</v>
      </c>
      <c r="G432" s="209" t="s">
        <v>342</v>
      </c>
      <c r="H432" s="210">
        <v>17</v>
      </c>
      <c r="I432" s="211"/>
      <c r="J432" s="212">
        <f>ROUND(I432*H432,2)</f>
        <v>0</v>
      </c>
      <c r="K432" s="208" t="s">
        <v>134</v>
      </c>
      <c r="L432" s="46"/>
      <c r="M432" s="213" t="s">
        <v>21</v>
      </c>
      <c r="N432" s="214" t="s">
        <v>44</v>
      </c>
      <c r="O432" s="86"/>
      <c r="P432" s="215">
        <f>O432*H432</f>
        <v>0</v>
      </c>
      <c r="Q432" s="215">
        <v>0.02972</v>
      </c>
      <c r="R432" s="215">
        <f>Q432*H432</f>
        <v>0.50524</v>
      </c>
      <c r="S432" s="215">
        <v>0</v>
      </c>
      <c r="T432" s="216">
        <f>S432*H432</f>
        <v>0</v>
      </c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R432" s="217" t="s">
        <v>85</v>
      </c>
      <c r="AT432" s="217" t="s">
        <v>130</v>
      </c>
      <c r="AU432" s="217" t="s">
        <v>82</v>
      </c>
      <c r="AY432" s="19" t="s">
        <v>128</v>
      </c>
      <c r="BE432" s="218">
        <f>IF(N432="základní",J432,0)</f>
        <v>0</v>
      </c>
      <c r="BF432" s="218">
        <f>IF(N432="snížená",J432,0)</f>
        <v>0</v>
      </c>
      <c r="BG432" s="218">
        <f>IF(N432="zákl. přenesená",J432,0)</f>
        <v>0</v>
      </c>
      <c r="BH432" s="218">
        <f>IF(N432="sníž. přenesená",J432,0)</f>
        <v>0</v>
      </c>
      <c r="BI432" s="218">
        <f>IF(N432="nulová",J432,0)</f>
        <v>0</v>
      </c>
      <c r="BJ432" s="19" t="s">
        <v>78</v>
      </c>
      <c r="BK432" s="218">
        <f>ROUND(I432*H432,2)</f>
        <v>0</v>
      </c>
      <c r="BL432" s="19" t="s">
        <v>85</v>
      </c>
      <c r="BM432" s="217" t="s">
        <v>590</v>
      </c>
    </row>
    <row r="433" spans="1:47" s="2" customFormat="1" ht="12">
      <c r="A433" s="40"/>
      <c r="B433" s="41"/>
      <c r="C433" s="42"/>
      <c r="D433" s="219" t="s">
        <v>136</v>
      </c>
      <c r="E433" s="42"/>
      <c r="F433" s="220" t="s">
        <v>591</v>
      </c>
      <c r="G433" s="42"/>
      <c r="H433" s="42"/>
      <c r="I433" s="221"/>
      <c r="J433" s="42"/>
      <c r="K433" s="42"/>
      <c r="L433" s="46"/>
      <c r="M433" s="222"/>
      <c r="N433" s="223"/>
      <c r="O433" s="86"/>
      <c r="P433" s="86"/>
      <c r="Q433" s="86"/>
      <c r="R433" s="86"/>
      <c r="S433" s="86"/>
      <c r="T433" s="87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T433" s="19" t="s">
        <v>136</v>
      </c>
      <c r="AU433" s="19" t="s">
        <v>82</v>
      </c>
    </row>
    <row r="434" spans="1:47" s="2" customFormat="1" ht="12">
      <c r="A434" s="40"/>
      <c r="B434" s="41"/>
      <c r="C434" s="42"/>
      <c r="D434" s="224" t="s">
        <v>138</v>
      </c>
      <c r="E434" s="42"/>
      <c r="F434" s="225" t="s">
        <v>592</v>
      </c>
      <c r="G434" s="42"/>
      <c r="H434" s="42"/>
      <c r="I434" s="221"/>
      <c r="J434" s="42"/>
      <c r="K434" s="42"/>
      <c r="L434" s="46"/>
      <c r="M434" s="222"/>
      <c r="N434" s="223"/>
      <c r="O434" s="86"/>
      <c r="P434" s="86"/>
      <c r="Q434" s="86"/>
      <c r="R434" s="86"/>
      <c r="S434" s="86"/>
      <c r="T434" s="87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T434" s="19" t="s">
        <v>138</v>
      </c>
      <c r="AU434" s="19" t="s">
        <v>82</v>
      </c>
    </row>
    <row r="435" spans="1:51" s="13" customFormat="1" ht="12">
      <c r="A435" s="13"/>
      <c r="B435" s="226"/>
      <c r="C435" s="227"/>
      <c r="D435" s="219" t="s">
        <v>140</v>
      </c>
      <c r="E435" s="228" t="s">
        <v>21</v>
      </c>
      <c r="F435" s="229" t="s">
        <v>252</v>
      </c>
      <c r="G435" s="227"/>
      <c r="H435" s="230">
        <v>17</v>
      </c>
      <c r="I435" s="231"/>
      <c r="J435" s="227"/>
      <c r="K435" s="227"/>
      <c r="L435" s="232"/>
      <c r="M435" s="233"/>
      <c r="N435" s="234"/>
      <c r="O435" s="234"/>
      <c r="P435" s="234"/>
      <c r="Q435" s="234"/>
      <c r="R435" s="234"/>
      <c r="S435" s="234"/>
      <c r="T435" s="235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36" t="s">
        <v>140</v>
      </c>
      <c r="AU435" s="236" t="s">
        <v>82</v>
      </c>
      <c r="AV435" s="13" t="s">
        <v>82</v>
      </c>
      <c r="AW435" s="13" t="s">
        <v>34</v>
      </c>
      <c r="AX435" s="13" t="s">
        <v>78</v>
      </c>
      <c r="AY435" s="236" t="s">
        <v>128</v>
      </c>
    </row>
    <row r="436" spans="1:65" s="2" customFormat="1" ht="21.75" customHeight="1">
      <c r="A436" s="40"/>
      <c r="B436" s="41"/>
      <c r="C436" s="260" t="s">
        <v>593</v>
      </c>
      <c r="D436" s="260" t="s">
        <v>287</v>
      </c>
      <c r="E436" s="261" t="s">
        <v>594</v>
      </c>
      <c r="F436" s="262" t="s">
        <v>595</v>
      </c>
      <c r="G436" s="263" t="s">
        <v>342</v>
      </c>
      <c r="H436" s="264">
        <v>17.17</v>
      </c>
      <c r="I436" s="265"/>
      <c r="J436" s="266">
        <f>ROUND(I436*H436,2)</f>
        <v>0</v>
      </c>
      <c r="K436" s="262" t="s">
        <v>134</v>
      </c>
      <c r="L436" s="267"/>
      <c r="M436" s="268" t="s">
        <v>21</v>
      </c>
      <c r="N436" s="269" t="s">
        <v>44</v>
      </c>
      <c r="O436" s="86"/>
      <c r="P436" s="215">
        <f>O436*H436</f>
        <v>0</v>
      </c>
      <c r="Q436" s="215">
        <v>0.058</v>
      </c>
      <c r="R436" s="215">
        <f>Q436*H436</f>
        <v>0.9958600000000002</v>
      </c>
      <c r="S436" s="215">
        <v>0</v>
      </c>
      <c r="T436" s="216">
        <f>S436*H436</f>
        <v>0</v>
      </c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R436" s="217" t="s">
        <v>183</v>
      </c>
      <c r="AT436" s="217" t="s">
        <v>287</v>
      </c>
      <c r="AU436" s="217" t="s">
        <v>82</v>
      </c>
      <c r="AY436" s="19" t="s">
        <v>128</v>
      </c>
      <c r="BE436" s="218">
        <f>IF(N436="základní",J436,0)</f>
        <v>0</v>
      </c>
      <c r="BF436" s="218">
        <f>IF(N436="snížená",J436,0)</f>
        <v>0</v>
      </c>
      <c r="BG436" s="218">
        <f>IF(N436="zákl. přenesená",J436,0)</f>
        <v>0</v>
      </c>
      <c r="BH436" s="218">
        <f>IF(N436="sníž. přenesená",J436,0)</f>
        <v>0</v>
      </c>
      <c r="BI436" s="218">
        <f>IF(N436="nulová",J436,0)</f>
        <v>0</v>
      </c>
      <c r="BJ436" s="19" t="s">
        <v>78</v>
      </c>
      <c r="BK436" s="218">
        <f>ROUND(I436*H436,2)</f>
        <v>0</v>
      </c>
      <c r="BL436" s="19" t="s">
        <v>85</v>
      </c>
      <c r="BM436" s="217" t="s">
        <v>596</v>
      </c>
    </row>
    <row r="437" spans="1:47" s="2" customFormat="1" ht="12">
      <c r="A437" s="40"/>
      <c r="B437" s="41"/>
      <c r="C437" s="42"/>
      <c r="D437" s="219" t="s">
        <v>136</v>
      </c>
      <c r="E437" s="42"/>
      <c r="F437" s="220" t="s">
        <v>595</v>
      </c>
      <c r="G437" s="42"/>
      <c r="H437" s="42"/>
      <c r="I437" s="221"/>
      <c r="J437" s="42"/>
      <c r="K437" s="42"/>
      <c r="L437" s="46"/>
      <c r="M437" s="222"/>
      <c r="N437" s="223"/>
      <c r="O437" s="86"/>
      <c r="P437" s="86"/>
      <c r="Q437" s="86"/>
      <c r="R437" s="86"/>
      <c r="S437" s="86"/>
      <c r="T437" s="87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T437" s="19" t="s">
        <v>136</v>
      </c>
      <c r="AU437" s="19" t="s">
        <v>82</v>
      </c>
    </row>
    <row r="438" spans="1:51" s="13" customFormat="1" ht="12">
      <c r="A438" s="13"/>
      <c r="B438" s="226"/>
      <c r="C438" s="227"/>
      <c r="D438" s="219" t="s">
        <v>140</v>
      </c>
      <c r="E438" s="228" t="s">
        <v>21</v>
      </c>
      <c r="F438" s="229" t="s">
        <v>350</v>
      </c>
      <c r="G438" s="227"/>
      <c r="H438" s="230">
        <v>17.17</v>
      </c>
      <c r="I438" s="231"/>
      <c r="J438" s="227"/>
      <c r="K438" s="227"/>
      <c r="L438" s="232"/>
      <c r="M438" s="233"/>
      <c r="N438" s="234"/>
      <c r="O438" s="234"/>
      <c r="P438" s="234"/>
      <c r="Q438" s="234"/>
      <c r="R438" s="234"/>
      <c r="S438" s="234"/>
      <c r="T438" s="235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36" t="s">
        <v>140</v>
      </c>
      <c r="AU438" s="236" t="s">
        <v>82</v>
      </c>
      <c r="AV438" s="13" t="s">
        <v>82</v>
      </c>
      <c r="AW438" s="13" t="s">
        <v>34</v>
      </c>
      <c r="AX438" s="13" t="s">
        <v>78</v>
      </c>
      <c r="AY438" s="236" t="s">
        <v>128</v>
      </c>
    </row>
    <row r="439" spans="1:65" s="2" customFormat="1" ht="24.15" customHeight="1">
      <c r="A439" s="40"/>
      <c r="B439" s="41"/>
      <c r="C439" s="206" t="s">
        <v>597</v>
      </c>
      <c r="D439" s="206" t="s">
        <v>130</v>
      </c>
      <c r="E439" s="207" t="s">
        <v>598</v>
      </c>
      <c r="F439" s="208" t="s">
        <v>599</v>
      </c>
      <c r="G439" s="209" t="s">
        <v>342</v>
      </c>
      <c r="H439" s="210">
        <v>17</v>
      </c>
      <c r="I439" s="211"/>
      <c r="J439" s="212">
        <f>ROUND(I439*H439,2)</f>
        <v>0</v>
      </c>
      <c r="K439" s="208" t="s">
        <v>134</v>
      </c>
      <c r="L439" s="46"/>
      <c r="M439" s="213" t="s">
        <v>21</v>
      </c>
      <c r="N439" s="214" t="s">
        <v>44</v>
      </c>
      <c r="O439" s="86"/>
      <c r="P439" s="215">
        <f>O439*H439</f>
        <v>0</v>
      </c>
      <c r="Q439" s="215">
        <v>0.02972</v>
      </c>
      <c r="R439" s="215">
        <f>Q439*H439</f>
        <v>0.50524</v>
      </c>
      <c r="S439" s="215">
        <v>0</v>
      </c>
      <c r="T439" s="216">
        <f>S439*H439</f>
        <v>0</v>
      </c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R439" s="217" t="s">
        <v>85</v>
      </c>
      <c r="AT439" s="217" t="s">
        <v>130</v>
      </c>
      <c r="AU439" s="217" t="s">
        <v>82</v>
      </c>
      <c r="AY439" s="19" t="s">
        <v>128</v>
      </c>
      <c r="BE439" s="218">
        <f>IF(N439="základní",J439,0)</f>
        <v>0</v>
      </c>
      <c r="BF439" s="218">
        <f>IF(N439="snížená",J439,0)</f>
        <v>0</v>
      </c>
      <c r="BG439" s="218">
        <f>IF(N439="zákl. přenesená",J439,0)</f>
        <v>0</v>
      </c>
      <c r="BH439" s="218">
        <f>IF(N439="sníž. přenesená",J439,0)</f>
        <v>0</v>
      </c>
      <c r="BI439" s="218">
        <f>IF(N439="nulová",J439,0)</f>
        <v>0</v>
      </c>
      <c r="BJ439" s="19" t="s">
        <v>78</v>
      </c>
      <c r="BK439" s="218">
        <f>ROUND(I439*H439,2)</f>
        <v>0</v>
      </c>
      <c r="BL439" s="19" t="s">
        <v>85</v>
      </c>
      <c r="BM439" s="217" t="s">
        <v>600</v>
      </c>
    </row>
    <row r="440" spans="1:47" s="2" customFormat="1" ht="12">
      <c r="A440" s="40"/>
      <c r="B440" s="41"/>
      <c r="C440" s="42"/>
      <c r="D440" s="219" t="s">
        <v>136</v>
      </c>
      <c r="E440" s="42"/>
      <c r="F440" s="220" t="s">
        <v>601</v>
      </c>
      <c r="G440" s="42"/>
      <c r="H440" s="42"/>
      <c r="I440" s="221"/>
      <c r="J440" s="42"/>
      <c r="K440" s="42"/>
      <c r="L440" s="46"/>
      <c r="M440" s="222"/>
      <c r="N440" s="223"/>
      <c r="O440" s="86"/>
      <c r="P440" s="86"/>
      <c r="Q440" s="86"/>
      <c r="R440" s="86"/>
      <c r="S440" s="86"/>
      <c r="T440" s="87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T440" s="19" t="s">
        <v>136</v>
      </c>
      <c r="AU440" s="19" t="s">
        <v>82</v>
      </c>
    </row>
    <row r="441" spans="1:47" s="2" customFormat="1" ht="12">
      <c r="A441" s="40"/>
      <c r="B441" s="41"/>
      <c r="C441" s="42"/>
      <c r="D441" s="224" t="s">
        <v>138</v>
      </c>
      <c r="E441" s="42"/>
      <c r="F441" s="225" t="s">
        <v>602</v>
      </c>
      <c r="G441" s="42"/>
      <c r="H441" s="42"/>
      <c r="I441" s="221"/>
      <c r="J441" s="42"/>
      <c r="K441" s="42"/>
      <c r="L441" s="46"/>
      <c r="M441" s="222"/>
      <c r="N441" s="223"/>
      <c r="O441" s="86"/>
      <c r="P441" s="86"/>
      <c r="Q441" s="86"/>
      <c r="R441" s="86"/>
      <c r="S441" s="86"/>
      <c r="T441" s="87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T441" s="19" t="s">
        <v>138</v>
      </c>
      <c r="AU441" s="19" t="s">
        <v>82</v>
      </c>
    </row>
    <row r="442" spans="1:51" s="13" customFormat="1" ht="12">
      <c r="A442" s="13"/>
      <c r="B442" s="226"/>
      <c r="C442" s="227"/>
      <c r="D442" s="219" t="s">
        <v>140</v>
      </c>
      <c r="E442" s="228" t="s">
        <v>21</v>
      </c>
      <c r="F442" s="229" t="s">
        <v>252</v>
      </c>
      <c r="G442" s="227"/>
      <c r="H442" s="230">
        <v>17</v>
      </c>
      <c r="I442" s="231"/>
      <c r="J442" s="227"/>
      <c r="K442" s="227"/>
      <c r="L442" s="232"/>
      <c r="M442" s="233"/>
      <c r="N442" s="234"/>
      <c r="O442" s="234"/>
      <c r="P442" s="234"/>
      <c r="Q442" s="234"/>
      <c r="R442" s="234"/>
      <c r="S442" s="234"/>
      <c r="T442" s="235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36" t="s">
        <v>140</v>
      </c>
      <c r="AU442" s="236" t="s">
        <v>82</v>
      </c>
      <c r="AV442" s="13" t="s">
        <v>82</v>
      </c>
      <c r="AW442" s="13" t="s">
        <v>34</v>
      </c>
      <c r="AX442" s="13" t="s">
        <v>78</v>
      </c>
      <c r="AY442" s="236" t="s">
        <v>128</v>
      </c>
    </row>
    <row r="443" spans="1:65" s="2" customFormat="1" ht="33" customHeight="1">
      <c r="A443" s="40"/>
      <c r="B443" s="41"/>
      <c r="C443" s="260" t="s">
        <v>603</v>
      </c>
      <c r="D443" s="260" t="s">
        <v>287</v>
      </c>
      <c r="E443" s="261" t="s">
        <v>604</v>
      </c>
      <c r="F443" s="262" t="s">
        <v>605</v>
      </c>
      <c r="G443" s="263" t="s">
        <v>342</v>
      </c>
      <c r="H443" s="264">
        <v>17.17</v>
      </c>
      <c r="I443" s="265"/>
      <c r="J443" s="266">
        <f>ROUND(I443*H443,2)</f>
        <v>0</v>
      </c>
      <c r="K443" s="262" t="s">
        <v>134</v>
      </c>
      <c r="L443" s="267"/>
      <c r="M443" s="268" t="s">
        <v>21</v>
      </c>
      <c r="N443" s="269" t="s">
        <v>44</v>
      </c>
      <c r="O443" s="86"/>
      <c r="P443" s="215">
        <f>O443*H443</f>
        <v>0</v>
      </c>
      <c r="Q443" s="215">
        <v>0.298</v>
      </c>
      <c r="R443" s="215">
        <f>Q443*H443</f>
        <v>5.11666</v>
      </c>
      <c r="S443" s="215">
        <v>0</v>
      </c>
      <c r="T443" s="216">
        <f>S443*H443</f>
        <v>0</v>
      </c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R443" s="217" t="s">
        <v>183</v>
      </c>
      <c r="AT443" s="217" t="s">
        <v>287</v>
      </c>
      <c r="AU443" s="217" t="s">
        <v>82</v>
      </c>
      <c r="AY443" s="19" t="s">
        <v>128</v>
      </c>
      <c r="BE443" s="218">
        <f>IF(N443="základní",J443,0)</f>
        <v>0</v>
      </c>
      <c r="BF443" s="218">
        <f>IF(N443="snížená",J443,0)</f>
        <v>0</v>
      </c>
      <c r="BG443" s="218">
        <f>IF(N443="zákl. přenesená",J443,0)</f>
        <v>0</v>
      </c>
      <c r="BH443" s="218">
        <f>IF(N443="sníž. přenesená",J443,0)</f>
        <v>0</v>
      </c>
      <c r="BI443" s="218">
        <f>IF(N443="nulová",J443,0)</f>
        <v>0</v>
      </c>
      <c r="BJ443" s="19" t="s">
        <v>78</v>
      </c>
      <c r="BK443" s="218">
        <f>ROUND(I443*H443,2)</f>
        <v>0</v>
      </c>
      <c r="BL443" s="19" t="s">
        <v>85</v>
      </c>
      <c r="BM443" s="217" t="s">
        <v>606</v>
      </c>
    </row>
    <row r="444" spans="1:47" s="2" customFormat="1" ht="12">
      <c r="A444" s="40"/>
      <c r="B444" s="41"/>
      <c r="C444" s="42"/>
      <c r="D444" s="219" t="s">
        <v>136</v>
      </c>
      <c r="E444" s="42"/>
      <c r="F444" s="220" t="s">
        <v>605</v>
      </c>
      <c r="G444" s="42"/>
      <c r="H444" s="42"/>
      <c r="I444" s="221"/>
      <c r="J444" s="42"/>
      <c r="K444" s="42"/>
      <c r="L444" s="46"/>
      <c r="M444" s="222"/>
      <c r="N444" s="223"/>
      <c r="O444" s="86"/>
      <c r="P444" s="86"/>
      <c r="Q444" s="86"/>
      <c r="R444" s="86"/>
      <c r="S444" s="86"/>
      <c r="T444" s="87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T444" s="19" t="s">
        <v>136</v>
      </c>
      <c r="AU444" s="19" t="s">
        <v>82</v>
      </c>
    </row>
    <row r="445" spans="1:51" s="13" customFormat="1" ht="12">
      <c r="A445" s="13"/>
      <c r="B445" s="226"/>
      <c r="C445" s="227"/>
      <c r="D445" s="219" t="s">
        <v>140</v>
      </c>
      <c r="E445" s="228" t="s">
        <v>21</v>
      </c>
      <c r="F445" s="229" t="s">
        <v>350</v>
      </c>
      <c r="G445" s="227"/>
      <c r="H445" s="230">
        <v>17.17</v>
      </c>
      <c r="I445" s="231"/>
      <c r="J445" s="227"/>
      <c r="K445" s="227"/>
      <c r="L445" s="232"/>
      <c r="M445" s="233"/>
      <c r="N445" s="234"/>
      <c r="O445" s="234"/>
      <c r="P445" s="234"/>
      <c r="Q445" s="234"/>
      <c r="R445" s="234"/>
      <c r="S445" s="234"/>
      <c r="T445" s="235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36" t="s">
        <v>140</v>
      </c>
      <c r="AU445" s="236" t="s">
        <v>82</v>
      </c>
      <c r="AV445" s="13" t="s">
        <v>82</v>
      </c>
      <c r="AW445" s="13" t="s">
        <v>34</v>
      </c>
      <c r="AX445" s="13" t="s">
        <v>78</v>
      </c>
      <c r="AY445" s="236" t="s">
        <v>128</v>
      </c>
    </row>
    <row r="446" spans="1:65" s="2" customFormat="1" ht="37.8" customHeight="1">
      <c r="A446" s="40"/>
      <c r="B446" s="41"/>
      <c r="C446" s="206" t="s">
        <v>607</v>
      </c>
      <c r="D446" s="206" t="s">
        <v>130</v>
      </c>
      <c r="E446" s="207" t="s">
        <v>608</v>
      </c>
      <c r="F446" s="208" t="s">
        <v>609</v>
      </c>
      <c r="G446" s="209" t="s">
        <v>342</v>
      </c>
      <c r="H446" s="210">
        <v>13</v>
      </c>
      <c r="I446" s="211"/>
      <c r="J446" s="212">
        <f>ROUND(I446*H446,2)</f>
        <v>0</v>
      </c>
      <c r="K446" s="208" t="s">
        <v>134</v>
      </c>
      <c r="L446" s="46"/>
      <c r="M446" s="213" t="s">
        <v>21</v>
      </c>
      <c r="N446" s="214" t="s">
        <v>44</v>
      </c>
      <c r="O446" s="86"/>
      <c r="P446" s="215">
        <f>O446*H446</f>
        <v>0</v>
      </c>
      <c r="Q446" s="215">
        <v>0.09</v>
      </c>
      <c r="R446" s="215">
        <f>Q446*H446</f>
        <v>1.17</v>
      </c>
      <c r="S446" s="215">
        <v>0</v>
      </c>
      <c r="T446" s="216">
        <f>S446*H446</f>
        <v>0</v>
      </c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R446" s="217" t="s">
        <v>85</v>
      </c>
      <c r="AT446" s="217" t="s">
        <v>130</v>
      </c>
      <c r="AU446" s="217" t="s">
        <v>82</v>
      </c>
      <c r="AY446" s="19" t="s">
        <v>128</v>
      </c>
      <c r="BE446" s="218">
        <f>IF(N446="základní",J446,0)</f>
        <v>0</v>
      </c>
      <c r="BF446" s="218">
        <f>IF(N446="snížená",J446,0)</f>
        <v>0</v>
      </c>
      <c r="BG446" s="218">
        <f>IF(N446="zákl. přenesená",J446,0)</f>
        <v>0</v>
      </c>
      <c r="BH446" s="218">
        <f>IF(N446="sníž. přenesená",J446,0)</f>
        <v>0</v>
      </c>
      <c r="BI446" s="218">
        <f>IF(N446="nulová",J446,0)</f>
        <v>0</v>
      </c>
      <c r="BJ446" s="19" t="s">
        <v>78</v>
      </c>
      <c r="BK446" s="218">
        <f>ROUND(I446*H446,2)</f>
        <v>0</v>
      </c>
      <c r="BL446" s="19" t="s">
        <v>85</v>
      </c>
      <c r="BM446" s="217" t="s">
        <v>610</v>
      </c>
    </row>
    <row r="447" spans="1:47" s="2" customFormat="1" ht="12">
      <c r="A447" s="40"/>
      <c r="B447" s="41"/>
      <c r="C447" s="42"/>
      <c r="D447" s="219" t="s">
        <v>136</v>
      </c>
      <c r="E447" s="42"/>
      <c r="F447" s="220" t="s">
        <v>609</v>
      </c>
      <c r="G447" s="42"/>
      <c r="H447" s="42"/>
      <c r="I447" s="221"/>
      <c r="J447" s="42"/>
      <c r="K447" s="42"/>
      <c r="L447" s="46"/>
      <c r="M447" s="222"/>
      <c r="N447" s="223"/>
      <c r="O447" s="86"/>
      <c r="P447" s="86"/>
      <c r="Q447" s="86"/>
      <c r="R447" s="86"/>
      <c r="S447" s="86"/>
      <c r="T447" s="87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T447" s="19" t="s">
        <v>136</v>
      </c>
      <c r="AU447" s="19" t="s">
        <v>82</v>
      </c>
    </row>
    <row r="448" spans="1:47" s="2" customFormat="1" ht="12">
      <c r="A448" s="40"/>
      <c r="B448" s="41"/>
      <c r="C448" s="42"/>
      <c r="D448" s="224" t="s">
        <v>138</v>
      </c>
      <c r="E448" s="42"/>
      <c r="F448" s="225" t="s">
        <v>611</v>
      </c>
      <c r="G448" s="42"/>
      <c r="H448" s="42"/>
      <c r="I448" s="221"/>
      <c r="J448" s="42"/>
      <c r="K448" s="42"/>
      <c r="L448" s="46"/>
      <c r="M448" s="222"/>
      <c r="N448" s="223"/>
      <c r="O448" s="86"/>
      <c r="P448" s="86"/>
      <c r="Q448" s="86"/>
      <c r="R448" s="86"/>
      <c r="S448" s="86"/>
      <c r="T448" s="87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T448" s="19" t="s">
        <v>138</v>
      </c>
      <c r="AU448" s="19" t="s">
        <v>82</v>
      </c>
    </row>
    <row r="449" spans="1:51" s="13" customFormat="1" ht="12">
      <c r="A449" s="13"/>
      <c r="B449" s="226"/>
      <c r="C449" s="227"/>
      <c r="D449" s="219" t="s">
        <v>140</v>
      </c>
      <c r="E449" s="228" t="s">
        <v>21</v>
      </c>
      <c r="F449" s="229" t="s">
        <v>220</v>
      </c>
      <c r="G449" s="227"/>
      <c r="H449" s="230">
        <v>13</v>
      </c>
      <c r="I449" s="231"/>
      <c r="J449" s="227"/>
      <c r="K449" s="227"/>
      <c r="L449" s="232"/>
      <c r="M449" s="233"/>
      <c r="N449" s="234"/>
      <c r="O449" s="234"/>
      <c r="P449" s="234"/>
      <c r="Q449" s="234"/>
      <c r="R449" s="234"/>
      <c r="S449" s="234"/>
      <c r="T449" s="235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36" t="s">
        <v>140</v>
      </c>
      <c r="AU449" s="236" t="s">
        <v>82</v>
      </c>
      <c r="AV449" s="13" t="s">
        <v>82</v>
      </c>
      <c r="AW449" s="13" t="s">
        <v>34</v>
      </c>
      <c r="AX449" s="13" t="s">
        <v>78</v>
      </c>
      <c r="AY449" s="236" t="s">
        <v>128</v>
      </c>
    </row>
    <row r="450" spans="1:65" s="2" customFormat="1" ht="24.15" customHeight="1">
      <c r="A450" s="40"/>
      <c r="B450" s="41"/>
      <c r="C450" s="260" t="s">
        <v>612</v>
      </c>
      <c r="D450" s="260" t="s">
        <v>287</v>
      </c>
      <c r="E450" s="261" t="s">
        <v>613</v>
      </c>
      <c r="F450" s="262" t="s">
        <v>614</v>
      </c>
      <c r="G450" s="263" t="s">
        <v>342</v>
      </c>
      <c r="H450" s="264">
        <v>13</v>
      </c>
      <c r="I450" s="265"/>
      <c r="J450" s="266">
        <f>ROUND(I450*H450,2)</f>
        <v>0</v>
      </c>
      <c r="K450" s="262" t="s">
        <v>21</v>
      </c>
      <c r="L450" s="267"/>
      <c r="M450" s="268" t="s">
        <v>21</v>
      </c>
      <c r="N450" s="269" t="s">
        <v>44</v>
      </c>
      <c r="O450" s="86"/>
      <c r="P450" s="215">
        <f>O450*H450</f>
        <v>0</v>
      </c>
      <c r="Q450" s="215">
        <v>0.196</v>
      </c>
      <c r="R450" s="215">
        <f>Q450*H450</f>
        <v>2.548</v>
      </c>
      <c r="S450" s="215">
        <v>0</v>
      </c>
      <c r="T450" s="216">
        <f>S450*H450</f>
        <v>0</v>
      </c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R450" s="217" t="s">
        <v>183</v>
      </c>
      <c r="AT450" s="217" t="s">
        <v>287</v>
      </c>
      <c r="AU450" s="217" t="s">
        <v>82</v>
      </c>
      <c r="AY450" s="19" t="s">
        <v>128</v>
      </c>
      <c r="BE450" s="218">
        <f>IF(N450="základní",J450,0)</f>
        <v>0</v>
      </c>
      <c r="BF450" s="218">
        <f>IF(N450="snížená",J450,0)</f>
        <v>0</v>
      </c>
      <c r="BG450" s="218">
        <f>IF(N450="zákl. přenesená",J450,0)</f>
        <v>0</v>
      </c>
      <c r="BH450" s="218">
        <f>IF(N450="sníž. přenesená",J450,0)</f>
        <v>0</v>
      </c>
      <c r="BI450" s="218">
        <f>IF(N450="nulová",J450,0)</f>
        <v>0</v>
      </c>
      <c r="BJ450" s="19" t="s">
        <v>78</v>
      </c>
      <c r="BK450" s="218">
        <f>ROUND(I450*H450,2)</f>
        <v>0</v>
      </c>
      <c r="BL450" s="19" t="s">
        <v>85</v>
      </c>
      <c r="BM450" s="217" t="s">
        <v>615</v>
      </c>
    </row>
    <row r="451" spans="1:47" s="2" customFormat="1" ht="12">
      <c r="A451" s="40"/>
      <c r="B451" s="41"/>
      <c r="C451" s="42"/>
      <c r="D451" s="219" t="s">
        <v>136</v>
      </c>
      <c r="E451" s="42"/>
      <c r="F451" s="220" t="s">
        <v>616</v>
      </c>
      <c r="G451" s="42"/>
      <c r="H451" s="42"/>
      <c r="I451" s="221"/>
      <c r="J451" s="42"/>
      <c r="K451" s="42"/>
      <c r="L451" s="46"/>
      <c r="M451" s="222"/>
      <c r="N451" s="223"/>
      <c r="O451" s="86"/>
      <c r="P451" s="86"/>
      <c r="Q451" s="86"/>
      <c r="R451" s="86"/>
      <c r="S451" s="86"/>
      <c r="T451" s="87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T451" s="19" t="s">
        <v>136</v>
      </c>
      <c r="AU451" s="19" t="s">
        <v>82</v>
      </c>
    </row>
    <row r="452" spans="1:65" s="2" customFormat="1" ht="24.15" customHeight="1">
      <c r="A452" s="40"/>
      <c r="B452" s="41"/>
      <c r="C452" s="206" t="s">
        <v>617</v>
      </c>
      <c r="D452" s="206" t="s">
        <v>130</v>
      </c>
      <c r="E452" s="207" t="s">
        <v>618</v>
      </c>
      <c r="F452" s="208" t="s">
        <v>619</v>
      </c>
      <c r="G452" s="209" t="s">
        <v>342</v>
      </c>
      <c r="H452" s="210">
        <v>17</v>
      </c>
      <c r="I452" s="211"/>
      <c r="J452" s="212">
        <f>ROUND(I452*H452,2)</f>
        <v>0</v>
      </c>
      <c r="K452" s="208" t="s">
        <v>134</v>
      </c>
      <c r="L452" s="46"/>
      <c r="M452" s="213" t="s">
        <v>21</v>
      </c>
      <c r="N452" s="214" t="s">
        <v>44</v>
      </c>
      <c r="O452" s="86"/>
      <c r="P452" s="215">
        <f>O452*H452</f>
        <v>0</v>
      </c>
      <c r="Q452" s="215">
        <v>0.21734</v>
      </c>
      <c r="R452" s="215">
        <f>Q452*H452</f>
        <v>3.69478</v>
      </c>
      <c r="S452" s="215">
        <v>0</v>
      </c>
      <c r="T452" s="216">
        <f>S452*H452</f>
        <v>0</v>
      </c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R452" s="217" t="s">
        <v>85</v>
      </c>
      <c r="AT452" s="217" t="s">
        <v>130</v>
      </c>
      <c r="AU452" s="217" t="s">
        <v>82</v>
      </c>
      <c r="AY452" s="19" t="s">
        <v>128</v>
      </c>
      <c r="BE452" s="218">
        <f>IF(N452="základní",J452,0)</f>
        <v>0</v>
      </c>
      <c r="BF452" s="218">
        <f>IF(N452="snížená",J452,0)</f>
        <v>0</v>
      </c>
      <c r="BG452" s="218">
        <f>IF(N452="zákl. přenesená",J452,0)</f>
        <v>0</v>
      </c>
      <c r="BH452" s="218">
        <f>IF(N452="sníž. přenesená",J452,0)</f>
        <v>0</v>
      </c>
      <c r="BI452" s="218">
        <f>IF(N452="nulová",J452,0)</f>
        <v>0</v>
      </c>
      <c r="BJ452" s="19" t="s">
        <v>78</v>
      </c>
      <c r="BK452" s="218">
        <f>ROUND(I452*H452,2)</f>
        <v>0</v>
      </c>
      <c r="BL452" s="19" t="s">
        <v>85</v>
      </c>
      <c r="BM452" s="217" t="s">
        <v>620</v>
      </c>
    </row>
    <row r="453" spans="1:47" s="2" customFormat="1" ht="12">
      <c r="A453" s="40"/>
      <c r="B453" s="41"/>
      <c r="C453" s="42"/>
      <c r="D453" s="219" t="s">
        <v>136</v>
      </c>
      <c r="E453" s="42"/>
      <c r="F453" s="220" t="s">
        <v>619</v>
      </c>
      <c r="G453" s="42"/>
      <c r="H453" s="42"/>
      <c r="I453" s="221"/>
      <c r="J453" s="42"/>
      <c r="K453" s="42"/>
      <c r="L453" s="46"/>
      <c r="M453" s="222"/>
      <c r="N453" s="223"/>
      <c r="O453" s="86"/>
      <c r="P453" s="86"/>
      <c r="Q453" s="86"/>
      <c r="R453" s="86"/>
      <c r="S453" s="86"/>
      <c r="T453" s="87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T453" s="19" t="s">
        <v>136</v>
      </c>
      <c r="AU453" s="19" t="s">
        <v>82</v>
      </c>
    </row>
    <row r="454" spans="1:47" s="2" customFormat="1" ht="12">
      <c r="A454" s="40"/>
      <c r="B454" s="41"/>
      <c r="C454" s="42"/>
      <c r="D454" s="224" t="s">
        <v>138</v>
      </c>
      <c r="E454" s="42"/>
      <c r="F454" s="225" t="s">
        <v>621</v>
      </c>
      <c r="G454" s="42"/>
      <c r="H454" s="42"/>
      <c r="I454" s="221"/>
      <c r="J454" s="42"/>
      <c r="K454" s="42"/>
      <c r="L454" s="46"/>
      <c r="M454" s="222"/>
      <c r="N454" s="223"/>
      <c r="O454" s="86"/>
      <c r="P454" s="86"/>
      <c r="Q454" s="86"/>
      <c r="R454" s="86"/>
      <c r="S454" s="86"/>
      <c r="T454" s="87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T454" s="19" t="s">
        <v>138</v>
      </c>
      <c r="AU454" s="19" t="s">
        <v>82</v>
      </c>
    </row>
    <row r="455" spans="1:51" s="13" customFormat="1" ht="12">
      <c r="A455" s="13"/>
      <c r="B455" s="226"/>
      <c r="C455" s="227"/>
      <c r="D455" s="219" t="s">
        <v>140</v>
      </c>
      <c r="E455" s="228" t="s">
        <v>21</v>
      </c>
      <c r="F455" s="229" t="s">
        <v>252</v>
      </c>
      <c r="G455" s="227"/>
      <c r="H455" s="230">
        <v>17</v>
      </c>
      <c r="I455" s="231"/>
      <c r="J455" s="227"/>
      <c r="K455" s="227"/>
      <c r="L455" s="232"/>
      <c r="M455" s="233"/>
      <c r="N455" s="234"/>
      <c r="O455" s="234"/>
      <c r="P455" s="234"/>
      <c r="Q455" s="234"/>
      <c r="R455" s="234"/>
      <c r="S455" s="234"/>
      <c r="T455" s="235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36" t="s">
        <v>140</v>
      </c>
      <c r="AU455" s="236" t="s">
        <v>82</v>
      </c>
      <c r="AV455" s="13" t="s">
        <v>82</v>
      </c>
      <c r="AW455" s="13" t="s">
        <v>34</v>
      </c>
      <c r="AX455" s="13" t="s">
        <v>78</v>
      </c>
      <c r="AY455" s="236" t="s">
        <v>128</v>
      </c>
    </row>
    <row r="456" spans="1:65" s="2" customFormat="1" ht="16.5" customHeight="1">
      <c r="A456" s="40"/>
      <c r="B456" s="41"/>
      <c r="C456" s="260" t="s">
        <v>622</v>
      </c>
      <c r="D456" s="260" t="s">
        <v>287</v>
      </c>
      <c r="E456" s="261" t="s">
        <v>623</v>
      </c>
      <c r="F456" s="262" t="s">
        <v>624</v>
      </c>
      <c r="G456" s="263" t="s">
        <v>342</v>
      </c>
      <c r="H456" s="264">
        <v>14</v>
      </c>
      <c r="I456" s="265"/>
      <c r="J456" s="266">
        <f>ROUND(I456*H456,2)</f>
        <v>0</v>
      </c>
      <c r="K456" s="262" t="s">
        <v>21</v>
      </c>
      <c r="L456" s="267"/>
      <c r="M456" s="268" t="s">
        <v>21</v>
      </c>
      <c r="N456" s="269" t="s">
        <v>44</v>
      </c>
      <c r="O456" s="86"/>
      <c r="P456" s="215">
        <f>O456*H456</f>
        <v>0</v>
      </c>
      <c r="Q456" s="215">
        <v>0.058</v>
      </c>
      <c r="R456" s="215">
        <f>Q456*H456</f>
        <v>0.812</v>
      </c>
      <c r="S456" s="215">
        <v>0</v>
      </c>
      <c r="T456" s="216">
        <f>S456*H456</f>
        <v>0</v>
      </c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R456" s="217" t="s">
        <v>183</v>
      </c>
      <c r="AT456" s="217" t="s">
        <v>287</v>
      </c>
      <c r="AU456" s="217" t="s">
        <v>82</v>
      </c>
      <c r="AY456" s="19" t="s">
        <v>128</v>
      </c>
      <c r="BE456" s="218">
        <f>IF(N456="základní",J456,0)</f>
        <v>0</v>
      </c>
      <c r="BF456" s="218">
        <f>IF(N456="snížená",J456,0)</f>
        <v>0</v>
      </c>
      <c r="BG456" s="218">
        <f>IF(N456="zákl. přenesená",J456,0)</f>
        <v>0</v>
      </c>
      <c r="BH456" s="218">
        <f>IF(N456="sníž. přenesená",J456,0)</f>
        <v>0</v>
      </c>
      <c r="BI456" s="218">
        <f>IF(N456="nulová",J456,0)</f>
        <v>0</v>
      </c>
      <c r="BJ456" s="19" t="s">
        <v>78</v>
      </c>
      <c r="BK456" s="218">
        <f>ROUND(I456*H456,2)</f>
        <v>0</v>
      </c>
      <c r="BL456" s="19" t="s">
        <v>85</v>
      </c>
      <c r="BM456" s="217" t="s">
        <v>625</v>
      </c>
    </row>
    <row r="457" spans="1:47" s="2" customFormat="1" ht="12">
      <c r="A457" s="40"/>
      <c r="B457" s="41"/>
      <c r="C457" s="42"/>
      <c r="D457" s="219" t="s">
        <v>136</v>
      </c>
      <c r="E457" s="42"/>
      <c r="F457" s="220" t="s">
        <v>626</v>
      </c>
      <c r="G457" s="42"/>
      <c r="H457" s="42"/>
      <c r="I457" s="221"/>
      <c r="J457" s="42"/>
      <c r="K457" s="42"/>
      <c r="L457" s="46"/>
      <c r="M457" s="222"/>
      <c r="N457" s="223"/>
      <c r="O457" s="86"/>
      <c r="P457" s="86"/>
      <c r="Q457" s="86"/>
      <c r="R457" s="86"/>
      <c r="S457" s="86"/>
      <c r="T457" s="87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T457" s="19" t="s">
        <v>136</v>
      </c>
      <c r="AU457" s="19" t="s">
        <v>82</v>
      </c>
    </row>
    <row r="458" spans="1:51" s="13" customFormat="1" ht="12">
      <c r="A458" s="13"/>
      <c r="B458" s="226"/>
      <c r="C458" s="227"/>
      <c r="D458" s="219" t="s">
        <v>140</v>
      </c>
      <c r="E458" s="228" t="s">
        <v>21</v>
      </c>
      <c r="F458" s="229" t="s">
        <v>227</v>
      </c>
      <c r="G458" s="227"/>
      <c r="H458" s="230">
        <v>14</v>
      </c>
      <c r="I458" s="231"/>
      <c r="J458" s="227"/>
      <c r="K458" s="227"/>
      <c r="L458" s="232"/>
      <c r="M458" s="233"/>
      <c r="N458" s="234"/>
      <c r="O458" s="234"/>
      <c r="P458" s="234"/>
      <c r="Q458" s="234"/>
      <c r="R458" s="234"/>
      <c r="S458" s="234"/>
      <c r="T458" s="235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36" t="s">
        <v>140</v>
      </c>
      <c r="AU458" s="236" t="s">
        <v>82</v>
      </c>
      <c r="AV458" s="13" t="s">
        <v>82</v>
      </c>
      <c r="AW458" s="13" t="s">
        <v>34</v>
      </c>
      <c r="AX458" s="13" t="s">
        <v>78</v>
      </c>
      <c r="AY458" s="236" t="s">
        <v>128</v>
      </c>
    </row>
    <row r="459" spans="1:65" s="2" customFormat="1" ht="16.5" customHeight="1">
      <c r="A459" s="40"/>
      <c r="B459" s="41"/>
      <c r="C459" s="260" t="s">
        <v>627</v>
      </c>
      <c r="D459" s="260" t="s">
        <v>287</v>
      </c>
      <c r="E459" s="261" t="s">
        <v>628</v>
      </c>
      <c r="F459" s="262" t="s">
        <v>629</v>
      </c>
      <c r="G459" s="263" t="s">
        <v>342</v>
      </c>
      <c r="H459" s="264">
        <v>3</v>
      </c>
      <c r="I459" s="265"/>
      <c r="J459" s="266">
        <f>ROUND(I459*H459,2)</f>
        <v>0</v>
      </c>
      <c r="K459" s="262" t="s">
        <v>21</v>
      </c>
      <c r="L459" s="267"/>
      <c r="M459" s="268" t="s">
        <v>21</v>
      </c>
      <c r="N459" s="269" t="s">
        <v>44</v>
      </c>
      <c r="O459" s="86"/>
      <c r="P459" s="215">
        <f>O459*H459</f>
        <v>0</v>
      </c>
      <c r="Q459" s="215">
        <v>0.078</v>
      </c>
      <c r="R459" s="215">
        <f>Q459*H459</f>
        <v>0.23399999999999999</v>
      </c>
      <c r="S459" s="215">
        <v>0</v>
      </c>
      <c r="T459" s="216">
        <f>S459*H459</f>
        <v>0</v>
      </c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R459" s="217" t="s">
        <v>183</v>
      </c>
      <c r="AT459" s="217" t="s">
        <v>287</v>
      </c>
      <c r="AU459" s="217" t="s">
        <v>82</v>
      </c>
      <c r="AY459" s="19" t="s">
        <v>128</v>
      </c>
      <c r="BE459" s="218">
        <f>IF(N459="základní",J459,0)</f>
        <v>0</v>
      </c>
      <c r="BF459" s="218">
        <f>IF(N459="snížená",J459,0)</f>
        <v>0</v>
      </c>
      <c r="BG459" s="218">
        <f>IF(N459="zákl. přenesená",J459,0)</f>
        <v>0</v>
      </c>
      <c r="BH459" s="218">
        <f>IF(N459="sníž. přenesená",J459,0)</f>
        <v>0</v>
      </c>
      <c r="BI459" s="218">
        <f>IF(N459="nulová",J459,0)</f>
        <v>0</v>
      </c>
      <c r="BJ459" s="19" t="s">
        <v>78</v>
      </c>
      <c r="BK459" s="218">
        <f>ROUND(I459*H459,2)</f>
        <v>0</v>
      </c>
      <c r="BL459" s="19" t="s">
        <v>85</v>
      </c>
      <c r="BM459" s="217" t="s">
        <v>630</v>
      </c>
    </row>
    <row r="460" spans="1:47" s="2" customFormat="1" ht="12">
      <c r="A460" s="40"/>
      <c r="B460" s="41"/>
      <c r="C460" s="42"/>
      <c r="D460" s="219" t="s">
        <v>136</v>
      </c>
      <c r="E460" s="42"/>
      <c r="F460" s="220" t="s">
        <v>629</v>
      </c>
      <c r="G460" s="42"/>
      <c r="H460" s="42"/>
      <c r="I460" s="221"/>
      <c r="J460" s="42"/>
      <c r="K460" s="42"/>
      <c r="L460" s="46"/>
      <c r="M460" s="222"/>
      <c r="N460" s="223"/>
      <c r="O460" s="86"/>
      <c r="P460" s="86"/>
      <c r="Q460" s="86"/>
      <c r="R460" s="86"/>
      <c r="S460" s="86"/>
      <c r="T460" s="87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T460" s="19" t="s">
        <v>136</v>
      </c>
      <c r="AU460" s="19" t="s">
        <v>82</v>
      </c>
    </row>
    <row r="461" spans="1:51" s="13" customFormat="1" ht="12">
      <c r="A461" s="13"/>
      <c r="B461" s="226"/>
      <c r="C461" s="227"/>
      <c r="D461" s="219" t="s">
        <v>140</v>
      </c>
      <c r="E461" s="228" t="s">
        <v>21</v>
      </c>
      <c r="F461" s="229" t="s">
        <v>150</v>
      </c>
      <c r="G461" s="227"/>
      <c r="H461" s="230">
        <v>3</v>
      </c>
      <c r="I461" s="231"/>
      <c r="J461" s="227"/>
      <c r="K461" s="227"/>
      <c r="L461" s="232"/>
      <c r="M461" s="233"/>
      <c r="N461" s="234"/>
      <c r="O461" s="234"/>
      <c r="P461" s="234"/>
      <c r="Q461" s="234"/>
      <c r="R461" s="234"/>
      <c r="S461" s="234"/>
      <c r="T461" s="235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36" t="s">
        <v>140</v>
      </c>
      <c r="AU461" s="236" t="s">
        <v>82</v>
      </c>
      <c r="AV461" s="13" t="s">
        <v>82</v>
      </c>
      <c r="AW461" s="13" t="s">
        <v>34</v>
      </c>
      <c r="AX461" s="13" t="s">
        <v>78</v>
      </c>
      <c r="AY461" s="236" t="s">
        <v>128</v>
      </c>
    </row>
    <row r="462" spans="1:65" s="2" customFormat="1" ht="16.5" customHeight="1">
      <c r="A462" s="40"/>
      <c r="B462" s="41"/>
      <c r="C462" s="260" t="s">
        <v>631</v>
      </c>
      <c r="D462" s="260" t="s">
        <v>287</v>
      </c>
      <c r="E462" s="261" t="s">
        <v>632</v>
      </c>
      <c r="F462" s="262" t="s">
        <v>633</v>
      </c>
      <c r="G462" s="263" t="s">
        <v>342</v>
      </c>
      <c r="H462" s="264">
        <v>17</v>
      </c>
      <c r="I462" s="265"/>
      <c r="J462" s="266">
        <f>ROUND(I462*H462,2)</f>
        <v>0</v>
      </c>
      <c r="K462" s="262" t="s">
        <v>21</v>
      </c>
      <c r="L462" s="267"/>
      <c r="M462" s="268" t="s">
        <v>21</v>
      </c>
      <c r="N462" s="269" t="s">
        <v>44</v>
      </c>
      <c r="O462" s="86"/>
      <c r="P462" s="215">
        <f>O462*H462</f>
        <v>0</v>
      </c>
      <c r="Q462" s="215">
        <v>0.006</v>
      </c>
      <c r="R462" s="215">
        <f>Q462*H462</f>
        <v>0.10200000000000001</v>
      </c>
      <c r="S462" s="215">
        <v>0</v>
      </c>
      <c r="T462" s="216">
        <f>S462*H462</f>
        <v>0</v>
      </c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R462" s="217" t="s">
        <v>183</v>
      </c>
      <c r="AT462" s="217" t="s">
        <v>287</v>
      </c>
      <c r="AU462" s="217" t="s">
        <v>82</v>
      </c>
      <c r="AY462" s="19" t="s">
        <v>128</v>
      </c>
      <c r="BE462" s="218">
        <f>IF(N462="základní",J462,0)</f>
        <v>0</v>
      </c>
      <c r="BF462" s="218">
        <f>IF(N462="snížená",J462,0)</f>
        <v>0</v>
      </c>
      <c r="BG462" s="218">
        <f>IF(N462="zákl. přenesená",J462,0)</f>
        <v>0</v>
      </c>
      <c r="BH462" s="218">
        <f>IF(N462="sníž. přenesená",J462,0)</f>
        <v>0</v>
      </c>
      <c r="BI462" s="218">
        <f>IF(N462="nulová",J462,0)</f>
        <v>0</v>
      </c>
      <c r="BJ462" s="19" t="s">
        <v>78</v>
      </c>
      <c r="BK462" s="218">
        <f>ROUND(I462*H462,2)</f>
        <v>0</v>
      </c>
      <c r="BL462" s="19" t="s">
        <v>85</v>
      </c>
      <c r="BM462" s="217" t="s">
        <v>634</v>
      </c>
    </row>
    <row r="463" spans="1:47" s="2" customFormat="1" ht="12">
      <c r="A463" s="40"/>
      <c r="B463" s="41"/>
      <c r="C463" s="42"/>
      <c r="D463" s="219" t="s">
        <v>136</v>
      </c>
      <c r="E463" s="42"/>
      <c r="F463" s="220" t="s">
        <v>633</v>
      </c>
      <c r="G463" s="42"/>
      <c r="H463" s="42"/>
      <c r="I463" s="221"/>
      <c r="J463" s="42"/>
      <c r="K463" s="42"/>
      <c r="L463" s="46"/>
      <c r="M463" s="222"/>
      <c r="N463" s="223"/>
      <c r="O463" s="86"/>
      <c r="P463" s="86"/>
      <c r="Q463" s="86"/>
      <c r="R463" s="86"/>
      <c r="S463" s="86"/>
      <c r="T463" s="87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T463" s="19" t="s">
        <v>136</v>
      </c>
      <c r="AU463" s="19" t="s">
        <v>82</v>
      </c>
    </row>
    <row r="464" spans="1:51" s="13" customFormat="1" ht="12">
      <c r="A464" s="13"/>
      <c r="B464" s="226"/>
      <c r="C464" s="227"/>
      <c r="D464" s="219" t="s">
        <v>140</v>
      </c>
      <c r="E464" s="228" t="s">
        <v>21</v>
      </c>
      <c r="F464" s="229" t="s">
        <v>252</v>
      </c>
      <c r="G464" s="227"/>
      <c r="H464" s="230">
        <v>17</v>
      </c>
      <c r="I464" s="231"/>
      <c r="J464" s="227"/>
      <c r="K464" s="227"/>
      <c r="L464" s="232"/>
      <c r="M464" s="233"/>
      <c r="N464" s="234"/>
      <c r="O464" s="234"/>
      <c r="P464" s="234"/>
      <c r="Q464" s="234"/>
      <c r="R464" s="234"/>
      <c r="S464" s="234"/>
      <c r="T464" s="235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36" t="s">
        <v>140</v>
      </c>
      <c r="AU464" s="236" t="s">
        <v>82</v>
      </c>
      <c r="AV464" s="13" t="s">
        <v>82</v>
      </c>
      <c r="AW464" s="13" t="s">
        <v>34</v>
      </c>
      <c r="AX464" s="13" t="s">
        <v>78</v>
      </c>
      <c r="AY464" s="236" t="s">
        <v>128</v>
      </c>
    </row>
    <row r="465" spans="1:65" s="2" customFormat="1" ht="24.15" customHeight="1">
      <c r="A465" s="40"/>
      <c r="B465" s="41"/>
      <c r="C465" s="206" t="s">
        <v>635</v>
      </c>
      <c r="D465" s="206" t="s">
        <v>130</v>
      </c>
      <c r="E465" s="207" t="s">
        <v>636</v>
      </c>
      <c r="F465" s="208" t="s">
        <v>637</v>
      </c>
      <c r="G465" s="209" t="s">
        <v>342</v>
      </c>
      <c r="H465" s="210">
        <v>16</v>
      </c>
      <c r="I465" s="211"/>
      <c r="J465" s="212">
        <f>ROUND(I465*H465,2)</f>
        <v>0</v>
      </c>
      <c r="K465" s="208" t="s">
        <v>21</v>
      </c>
      <c r="L465" s="46"/>
      <c r="M465" s="213" t="s">
        <v>21</v>
      </c>
      <c r="N465" s="214" t="s">
        <v>44</v>
      </c>
      <c r="O465" s="86"/>
      <c r="P465" s="215">
        <f>O465*H465</f>
        <v>0</v>
      </c>
      <c r="Q465" s="215">
        <v>0.32974</v>
      </c>
      <c r="R465" s="215">
        <f>Q465*H465</f>
        <v>5.27584</v>
      </c>
      <c r="S465" s="215">
        <v>0</v>
      </c>
      <c r="T465" s="216">
        <f>S465*H465</f>
        <v>0</v>
      </c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R465" s="217" t="s">
        <v>85</v>
      </c>
      <c r="AT465" s="217" t="s">
        <v>130</v>
      </c>
      <c r="AU465" s="217" t="s">
        <v>82</v>
      </c>
      <c r="AY465" s="19" t="s">
        <v>128</v>
      </c>
      <c r="BE465" s="218">
        <f>IF(N465="základní",J465,0)</f>
        <v>0</v>
      </c>
      <c r="BF465" s="218">
        <f>IF(N465="snížená",J465,0)</f>
        <v>0</v>
      </c>
      <c r="BG465" s="218">
        <f>IF(N465="zákl. přenesená",J465,0)</f>
        <v>0</v>
      </c>
      <c r="BH465" s="218">
        <f>IF(N465="sníž. přenesená",J465,0)</f>
        <v>0</v>
      </c>
      <c r="BI465" s="218">
        <f>IF(N465="nulová",J465,0)</f>
        <v>0</v>
      </c>
      <c r="BJ465" s="19" t="s">
        <v>78</v>
      </c>
      <c r="BK465" s="218">
        <f>ROUND(I465*H465,2)</f>
        <v>0</v>
      </c>
      <c r="BL465" s="19" t="s">
        <v>85</v>
      </c>
      <c r="BM465" s="217" t="s">
        <v>638</v>
      </c>
    </row>
    <row r="466" spans="1:47" s="2" customFormat="1" ht="12">
      <c r="A466" s="40"/>
      <c r="B466" s="41"/>
      <c r="C466" s="42"/>
      <c r="D466" s="219" t="s">
        <v>136</v>
      </c>
      <c r="E466" s="42"/>
      <c r="F466" s="220" t="s">
        <v>637</v>
      </c>
      <c r="G466" s="42"/>
      <c r="H466" s="42"/>
      <c r="I466" s="221"/>
      <c r="J466" s="42"/>
      <c r="K466" s="42"/>
      <c r="L466" s="46"/>
      <c r="M466" s="222"/>
      <c r="N466" s="223"/>
      <c r="O466" s="86"/>
      <c r="P466" s="86"/>
      <c r="Q466" s="86"/>
      <c r="R466" s="86"/>
      <c r="S466" s="86"/>
      <c r="T466" s="87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T466" s="19" t="s">
        <v>136</v>
      </c>
      <c r="AU466" s="19" t="s">
        <v>82</v>
      </c>
    </row>
    <row r="467" spans="1:51" s="13" customFormat="1" ht="12">
      <c r="A467" s="13"/>
      <c r="B467" s="226"/>
      <c r="C467" s="227"/>
      <c r="D467" s="219" t="s">
        <v>140</v>
      </c>
      <c r="E467" s="228" t="s">
        <v>21</v>
      </c>
      <c r="F467" s="229" t="s">
        <v>244</v>
      </c>
      <c r="G467" s="227"/>
      <c r="H467" s="230">
        <v>16</v>
      </c>
      <c r="I467" s="231"/>
      <c r="J467" s="227"/>
      <c r="K467" s="227"/>
      <c r="L467" s="232"/>
      <c r="M467" s="233"/>
      <c r="N467" s="234"/>
      <c r="O467" s="234"/>
      <c r="P467" s="234"/>
      <c r="Q467" s="234"/>
      <c r="R467" s="234"/>
      <c r="S467" s="234"/>
      <c r="T467" s="235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36" t="s">
        <v>140</v>
      </c>
      <c r="AU467" s="236" t="s">
        <v>82</v>
      </c>
      <c r="AV467" s="13" t="s">
        <v>82</v>
      </c>
      <c r="AW467" s="13" t="s">
        <v>34</v>
      </c>
      <c r="AX467" s="13" t="s">
        <v>78</v>
      </c>
      <c r="AY467" s="236" t="s">
        <v>128</v>
      </c>
    </row>
    <row r="468" spans="1:65" s="2" customFormat="1" ht="33" customHeight="1">
      <c r="A468" s="40"/>
      <c r="B468" s="41"/>
      <c r="C468" s="206" t="s">
        <v>639</v>
      </c>
      <c r="D468" s="206" t="s">
        <v>130</v>
      </c>
      <c r="E468" s="207" t="s">
        <v>640</v>
      </c>
      <c r="F468" s="208" t="s">
        <v>641</v>
      </c>
      <c r="G468" s="209" t="s">
        <v>342</v>
      </c>
      <c r="H468" s="210">
        <v>42</v>
      </c>
      <c r="I468" s="211"/>
      <c r="J468" s="212">
        <f>ROUND(I468*H468,2)</f>
        <v>0</v>
      </c>
      <c r="K468" s="208" t="s">
        <v>21</v>
      </c>
      <c r="L468" s="46"/>
      <c r="M468" s="213" t="s">
        <v>21</v>
      </c>
      <c r="N468" s="214" t="s">
        <v>44</v>
      </c>
      <c r="O468" s="86"/>
      <c r="P468" s="215">
        <f>O468*H468</f>
        <v>0</v>
      </c>
      <c r="Q468" s="215">
        <v>0.2647</v>
      </c>
      <c r="R468" s="215">
        <f>Q468*H468</f>
        <v>11.1174</v>
      </c>
      <c r="S468" s="215">
        <v>0</v>
      </c>
      <c r="T468" s="216">
        <f>S468*H468</f>
        <v>0</v>
      </c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R468" s="217" t="s">
        <v>85</v>
      </c>
      <c r="AT468" s="217" t="s">
        <v>130</v>
      </c>
      <c r="AU468" s="217" t="s">
        <v>82</v>
      </c>
      <c r="AY468" s="19" t="s">
        <v>128</v>
      </c>
      <c r="BE468" s="218">
        <f>IF(N468="základní",J468,0)</f>
        <v>0</v>
      </c>
      <c r="BF468" s="218">
        <f>IF(N468="snížená",J468,0)</f>
        <v>0</v>
      </c>
      <c r="BG468" s="218">
        <f>IF(N468="zákl. přenesená",J468,0)</f>
        <v>0</v>
      </c>
      <c r="BH468" s="218">
        <f>IF(N468="sníž. přenesená",J468,0)</f>
        <v>0</v>
      </c>
      <c r="BI468" s="218">
        <f>IF(N468="nulová",J468,0)</f>
        <v>0</v>
      </c>
      <c r="BJ468" s="19" t="s">
        <v>78</v>
      </c>
      <c r="BK468" s="218">
        <f>ROUND(I468*H468,2)</f>
        <v>0</v>
      </c>
      <c r="BL468" s="19" t="s">
        <v>85</v>
      </c>
      <c r="BM468" s="217" t="s">
        <v>642</v>
      </c>
    </row>
    <row r="469" spans="1:47" s="2" customFormat="1" ht="12">
      <c r="A469" s="40"/>
      <c r="B469" s="41"/>
      <c r="C469" s="42"/>
      <c r="D469" s="219" t="s">
        <v>136</v>
      </c>
      <c r="E469" s="42"/>
      <c r="F469" s="220" t="s">
        <v>643</v>
      </c>
      <c r="G469" s="42"/>
      <c r="H469" s="42"/>
      <c r="I469" s="221"/>
      <c r="J469" s="42"/>
      <c r="K469" s="42"/>
      <c r="L469" s="46"/>
      <c r="M469" s="222"/>
      <c r="N469" s="223"/>
      <c r="O469" s="86"/>
      <c r="P469" s="86"/>
      <c r="Q469" s="86"/>
      <c r="R469" s="86"/>
      <c r="S469" s="86"/>
      <c r="T469" s="87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T469" s="19" t="s">
        <v>136</v>
      </c>
      <c r="AU469" s="19" t="s">
        <v>82</v>
      </c>
    </row>
    <row r="470" spans="1:51" s="13" customFormat="1" ht="12">
      <c r="A470" s="13"/>
      <c r="B470" s="226"/>
      <c r="C470" s="227"/>
      <c r="D470" s="219" t="s">
        <v>140</v>
      </c>
      <c r="E470" s="228" t="s">
        <v>21</v>
      </c>
      <c r="F470" s="229" t="s">
        <v>644</v>
      </c>
      <c r="G470" s="227"/>
      <c r="H470" s="230">
        <v>42</v>
      </c>
      <c r="I470" s="231"/>
      <c r="J470" s="227"/>
      <c r="K470" s="227"/>
      <c r="L470" s="232"/>
      <c r="M470" s="233"/>
      <c r="N470" s="234"/>
      <c r="O470" s="234"/>
      <c r="P470" s="234"/>
      <c r="Q470" s="234"/>
      <c r="R470" s="234"/>
      <c r="S470" s="234"/>
      <c r="T470" s="235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36" t="s">
        <v>140</v>
      </c>
      <c r="AU470" s="236" t="s">
        <v>82</v>
      </c>
      <c r="AV470" s="13" t="s">
        <v>82</v>
      </c>
      <c r="AW470" s="13" t="s">
        <v>34</v>
      </c>
      <c r="AX470" s="13" t="s">
        <v>78</v>
      </c>
      <c r="AY470" s="236" t="s">
        <v>128</v>
      </c>
    </row>
    <row r="471" spans="1:65" s="2" customFormat="1" ht="33" customHeight="1">
      <c r="A471" s="40"/>
      <c r="B471" s="41"/>
      <c r="C471" s="206" t="s">
        <v>645</v>
      </c>
      <c r="D471" s="206" t="s">
        <v>130</v>
      </c>
      <c r="E471" s="207" t="s">
        <v>646</v>
      </c>
      <c r="F471" s="208" t="s">
        <v>647</v>
      </c>
      <c r="G471" s="209" t="s">
        <v>186</v>
      </c>
      <c r="H471" s="210">
        <v>14.32</v>
      </c>
      <c r="I471" s="211"/>
      <c r="J471" s="212">
        <f>ROUND(I471*H471,2)</f>
        <v>0</v>
      </c>
      <c r="K471" s="208" t="s">
        <v>134</v>
      </c>
      <c r="L471" s="46"/>
      <c r="M471" s="213" t="s">
        <v>21</v>
      </c>
      <c r="N471" s="214" t="s">
        <v>44</v>
      </c>
      <c r="O471" s="86"/>
      <c r="P471" s="215">
        <f>O471*H471</f>
        <v>0</v>
      </c>
      <c r="Q471" s="215">
        <v>0</v>
      </c>
      <c r="R471" s="215">
        <f>Q471*H471</f>
        <v>0</v>
      </c>
      <c r="S471" s="215">
        <v>0</v>
      </c>
      <c r="T471" s="216">
        <f>S471*H471</f>
        <v>0</v>
      </c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R471" s="217" t="s">
        <v>85</v>
      </c>
      <c r="AT471" s="217" t="s">
        <v>130</v>
      </c>
      <c r="AU471" s="217" t="s">
        <v>82</v>
      </c>
      <c r="AY471" s="19" t="s">
        <v>128</v>
      </c>
      <c r="BE471" s="218">
        <f>IF(N471="základní",J471,0)</f>
        <v>0</v>
      </c>
      <c r="BF471" s="218">
        <f>IF(N471="snížená",J471,0)</f>
        <v>0</v>
      </c>
      <c r="BG471" s="218">
        <f>IF(N471="zákl. přenesená",J471,0)</f>
        <v>0</v>
      </c>
      <c r="BH471" s="218">
        <f>IF(N471="sníž. přenesená",J471,0)</f>
        <v>0</v>
      </c>
      <c r="BI471" s="218">
        <f>IF(N471="nulová",J471,0)</f>
        <v>0</v>
      </c>
      <c r="BJ471" s="19" t="s">
        <v>78</v>
      </c>
      <c r="BK471" s="218">
        <f>ROUND(I471*H471,2)</f>
        <v>0</v>
      </c>
      <c r="BL471" s="19" t="s">
        <v>85</v>
      </c>
      <c r="BM471" s="217" t="s">
        <v>648</v>
      </c>
    </row>
    <row r="472" spans="1:47" s="2" customFormat="1" ht="12">
      <c r="A472" s="40"/>
      <c r="B472" s="41"/>
      <c r="C472" s="42"/>
      <c r="D472" s="219" t="s">
        <v>136</v>
      </c>
      <c r="E472" s="42"/>
      <c r="F472" s="220" t="s">
        <v>649</v>
      </c>
      <c r="G472" s="42"/>
      <c r="H472" s="42"/>
      <c r="I472" s="221"/>
      <c r="J472" s="42"/>
      <c r="K472" s="42"/>
      <c r="L472" s="46"/>
      <c r="M472" s="222"/>
      <c r="N472" s="223"/>
      <c r="O472" s="86"/>
      <c r="P472" s="86"/>
      <c r="Q472" s="86"/>
      <c r="R472" s="86"/>
      <c r="S472" s="86"/>
      <c r="T472" s="87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T472" s="19" t="s">
        <v>136</v>
      </c>
      <c r="AU472" s="19" t="s">
        <v>82</v>
      </c>
    </row>
    <row r="473" spans="1:47" s="2" customFormat="1" ht="12">
      <c r="A473" s="40"/>
      <c r="B473" s="41"/>
      <c r="C473" s="42"/>
      <c r="D473" s="224" t="s">
        <v>138</v>
      </c>
      <c r="E473" s="42"/>
      <c r="F473" s="225" t="s">
        <v>650</v>
      </c>
      <c r="G473" s="42"/>
      <c r="H473" s="42"/>
      <c r="I473" s="221"/>
      <c r="J473" s="42"/>
      <c r="K473" s="42"/>
      <c r="L473" s="46"/>
      <c r="M473" s="222"/>
      <c r="N473" s="223"/>
      <c r="O473" s="86"/>
      <c r="P473" s="86"/>
      <c r="Q473" s="86"/>
      <c r="R473" s="86"/>
      <c r="S473" s="86"/>
      <c r="T473" s="87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T473" s="19" t="s">
        <v>138</v>
      </c>
      <c r="AU473" s="19" t="s">
        <v>82</v>
      </c>
    </row>
    <row r="474" spans="1:51" s="13" customFormat="1" ht="12">
      <c r="A474" s="13"/>
      <c r="B474" s="226"/>
      <c r="C474" s="227"/>
      <c r="D474" s="219" t="s">
        <v>140</v>
      </c>
      <c r="E474" s="228" t="s">
        <v>21</v>
      </c>
      <c r="F474" s="229" t="s">
        <v>651</v>
      </c>
      <c r="G474" s="227"/>
      <c r="H474" s="230">
        <v>0.751</v>
      </c>
      <c r="I474" s="231"/>
      <c r="J474" s="227"/>
      <c r="K474" s="227"/>
      <c r="L474" s="232"/>
      <c r="M474" s="233"/>
      <c r="N474" s="234"/>
      <c r="O474" s="234"/>
      <c r="P474" s="234"/>
      <c r="Q474" s="234"/>
      <c r="R474" s="234"/>
      <c r="S474" s="234"/>
      <c r="T474" s="235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36" t="s">
        <v>140</v>
      </c>
      <c r="AU474" s="236" t="s">
        <v>82</v>
      </c>
      <c r="AV474" s="13" t="s">
        <v>82</v>
      </c>
      <c r="AW474" s="13" t="s">
        <v>34</v>
      </c>
      <c r="AX474" s="13" t="s">
        <v>73</v>
      </c>
      <c r="AY474" s="236" t="s">
        <v>128</v>
      </c>
    </row>
    <row r="475" spans="1:51" s="15" customFormat="1" ht="12">
      <c r="A475" s="15"/>
      <c r="B475" s="249"/>
      <c r="C475" s="250"/>
      <c r="D475" s="219" t="s">
        <v>140</v>
      </c>
      <c r="E475" s="251" t="s">
        <v>21</v>
      </c>
      <c r="F475" s="252" t="s">
        <v>652</v>
      </c>
      <c r="G475" s="250"/>
      <c r="H475" s="253">
        <v>0.751</v>
      </c>
      <c r="I475" s="254"/>
      <c r="J475" s="250"/>
      <c r="K475" s="250"/>
      <c r="L475" s="255"/>
      <c r="M475" s="256"/>
      <c r="N475" s="257"/>
      <c r="O475" s="257"/>
      <c r="P475" s="257"/>
      <c r="Q475" s="257"/>
      <c r="R475" s="257"/>
      <c r="S475" s="257"/>
      <c r="T475" s="258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T475" s="259" t="s">
        <v>140</v>
      </c>
      <c r="AU475" s="259" t="s">
        <v>82</v>
      </c>
      <c r="AV475" s="15" t="s">
        <v>150</v>
      </c>
      <c r="AW475" s="15" t="s">
        <v>34</v>
      </c>
      <c r="AX475" s="15" t="s">
        <v>73</v>
      </c>
      <c r="AY475" s="259" t="s">
        <v>128</v>
      </c>
    </row>
    <row r="476" spans="1:51" s="13" customFormat="1" ht="12">
      <c r="A476" s="13"/>
      <c r="B476" s="226"/>
      <c r="C476" s="227"/>
      <c r="D476" s="219" t="s">
        <v>140</v>
      </c>
      <c r="E476" s="228" t="s">
        <v>21</v>
      </c>
      <c r="F476" s="229" t="s">
        <v>653</v>
      </c>
      <c r="G476" s="227"/>
      <c r="H476" s="230">
        <v>0.226</v>
      </c>
      <c r="I476" s="231"/>
      <c r="J476" s="227"/>
      <c r="K476" s="227"/>
      <c r="L476" s="232"/>
      <c r="M476" s="233"/>
      <c r="N476" s="234"/>
      <c r="O476" s="234"/>
      <c r="P476" s="234"/>
      <c r="Q476" s="234"/>
      <c r="R476" s="234"/>
      <c r="S476" s="234"/>
      <c r="T476" s="235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36" t="s">
        <v>140</v>
      </c>
      <c r="AU476" s="236" t="s">
        <v>82</v>
      </c>
      <c r="AV476" s="13" t="s">
        <v>82</v>
      </c>
      <c r="AW476" s="13" t="s">
        <v>34</v>
      </c>
      <c r="AX476" s="13" t="s">
        <v>73</v>
      </c>
      <c r="AY476" s="236" t="s">
        <v>128</v>
      </c>
    </row>
    <row r="477" spans="1:51" s="15" customFormat="1" ht="12">
      <c r="A477" s="15"/>
      <c r="B477" s="249"/>
      <c r="C477" s="250"/>
      <c r="D477" s="219" t="s">
        <v>140</v>
      </c>
      <c r="E477" s="251" t="s">
        <v>21</v>
      </c>
      <c r="F477" s="252" t="s">
        <v>654</v>
      </c>
      <c r="G477" s="250"/>
      <c r="H477" s="253">
        <v>0.226</v>
      </c>
      <c r="I477" s="254"/>
      <c r="J477" s="250"/>
      <c r="K477" s="250"/>
      <c r="L477" s="255"/>
      <c r="M477" s="256"/>
      <c r="N477" s="257"/>
      <c r="O477" s="257"/>
      <c r="P477" s="257"/>
      <c r="Q477" s="257"/>
      <c r="R477" s="257"/>
      <c r="S477" s="257"/>
      <c r="T477" s="258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T477" s="259" t="s">
        <v>140</v>
      </c>
      <c r="AU477" s="259" t="s">
        <v>82</v>
      </c>
      <c r="AV477" s="15" t="s">
        <v>150</v>
      </c>
      <c r="AW477" s="15" t="s">
        <v>34</v>
      </c>
      <c r="AX477" s="15" t="s">
        <v>73</v>
      </c>
      <c r="AY477" s="259" t="s">
        <v>128</v>
      </c>
    </row>
    <row r="478" spans="1:51" s="13" customFormat="1" ht="12">
      <c r="A478" s="13"/>
      <c r="B478" s="226"/>
      <c r="C478" s="227"/>
      <c r="D478" s="219" t="s">
        <v>140</v>
      </c>
      <c r="E478" s="228" t="s">
        <v>21</v>
      </c>
      <c r="F478" s="229" t="s">
        <v>655</v>
      </c>
      <c r="G478" s="227"/>
      <c r="H478" s="230">
        <v>0.176</v>
      </c>
      <c r="I478" s="231"/>
      <c r="J478" s="227"/>
      <c r="K478" s="227"/>
      <c r="L478" s="232"/>
      <c r="M478" s="233"/>
      <c r="N478" s="234"/>
      <c r="O478" s="234"/>
      <c r="P478" s="234"/>
      <c r="Q478" s="234"/>
      <c r="R478" s="234"/>
      <c r="S478" s="234"/>
      <c r="T478" s="235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36" t="s">
        <v>140</v>
      </c>
      <c r="AU478" s="236" t="s">
        <v>82</v>
      </c>
      <c r="AV478" s="13" t="s">
        <v>82</v>
      </c>
      <c r="AW478" s="13" t="s">
        <v>34</v>
      </c>
      <c r="AX478" s="13" t="s">
        <v>73</v>
      </c>
      <c r="AY478" s="236" t="s">
        <v>128</v>
      </c>
    </row>
    <row r="479" spans="1:51" s="15" customFormat="1" ht="12">
      <c r="A479" s="15"/>
      <c r="B479" s="249"/>
      <c r="C479" s="250"/>
      <c r="D479" s="219" t="s">
        <v>140</v>
      </c>
      <c r="E479" s="251" t="s">
        <v>21</v>
      </c>
      <c r="F479" s="252" t="s">
        <v>656</v>
      </c>
      <c r="G479" s="250"/>
      <c r="H479" s="253">
        <v>0.176</v>
      </c>
      <c r="I479" s="254"/>
      <c r="J479" s="250"/>
      <c r="K479" s="250"/>
      <c r="L479" s="255"/>
      <c r="M479" s="256"/>
      <c r="N479" s="257"/>
      <c r="O479" s="257"/>
      <c r="P479" s="257"/>
      <c r="Q479" s="257"/>
      <c r="R479" s="257"/>
      <c r="S479" s="257"/>
      <c r="T479" s="258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T479" s="259" t="s">
        <v>140</v>
      </c>
      <c r="AU479" s="259" t="s">
        <v>82</v>
      </c>
      <c r="AV479" s="15" t="s">
        <v>150</v>
      </c>
      <c r="AW479" s="15" t="s">
        <v>34</v>
      </c>
      <c r="AX479" s="15" t="s">
        <v>73</v>
      </c>
      <c r="AY479" s="259" t="s">
        <v>128</v>
      </c>
    </row>
    <row r="480" spans="1:51" s="14" customFormat="1" ht="12">
      <c r="A480" s="14"/>
      <c r="B480" s="237"/>
      <c r="C480" s="238"/>
      <c r="D480" s="219" t="s">
        <v>140</v>
      </c>
      <c r="E480" s="239" t="s">
        <v>21</v>
      </c>
      <c r="F480" s="240" t="s">
        <v>149</v>
      </c>
      <c r="G480" s="238"/>
      <c r="H480" s="241">
        <v>1.153</v>
      </c>
      <c r="I480" s="242"/>
      <c r="J480" s="238"/>
      <c r="K480" s="238"/>
      <c r="L480" s="243"/>
      <c r="M480" s="244"/>
      <c r="N480" s="245"/>
      <c r="O480" s="245"/>
      <c r="P480" s="245"/>
      <c r="Q480" s="245"/>
      <c r="R480" s="245"/>
      <c r="S480" s="245"/>
      <c r="T480" s="246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47" t="s">
        <v>140</v>
      </c>
      <c r="AU480" s="247" t="s">
        <v>82</v>
      </c>
      <c r="AV480" s="14" t="s">
        <v>85</v>
      </c>
      <c r="AW480" s="14" t="s">
        <v>34</v>
      </c>
      <c r="AX480" s="14" t="s">
        <v>73</v>
      </c>
      <c r="AY480" s="247" t="s">
        <v>128</v>
      </c>
    </row>
    <row r="481" spans="1:51" s="13" customFormat="1" ht="12">
      <c r="A481" s="13"/>
      <c r="B481" s="226"/>
      <c r="C481" s="227"/>
      <c r="D481" s="219" t="s">
        <v>140</v>
      </c>
      <c r="E481" s="228" t="s">
        <v>21</v>
      </c>
      <c r="F481" s="229" t="s">
        <v>657</v>
      </c>
      <c r="G481" s="227"/>
      <c r="H481" s="230">
        <v>14.32</v>
      </c>
      <c r="I481" s="231"/>
      <c r="J481" s="227"/>
      <c r="K481" s="227"/>
      <c r="L481" s="232"/>
      <c r="M481" s="233"/>
      <c r="N481" s="234"/>
      <c r="O481" s="234"/>
      <c r="P481" s="234"/>
      <c r="Q481" s="234"/>
      <c r="R481" s="234"/>
      <c r="S481" s="234"/>
      <c r="T481" s="235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36" t="s">
        <v>140</v>
      </c>
      <c r="AU481" s="236" t="s">
        <v>82</v>
      </c>
      <c r="AV481" s="13" t="s">
        <v>82</v>
      </c>
      <c r="AW481" s="13" t="s">
        <v>34</v>
      </c>
      <c r="AX481" s="13" t="s">
        <v>78</v>
      </c>
      <c r="AY481" s="236" t="s">
        <v>128</v>
      </c>
    </row>
    <row r="482" spans="1:65" s="2" customFormat="1" ht="16.5" customHeight="1">
      <c r="A482" s="40"/>
      <c r="B482" s="41"/>
      <c r="C482" s="206" t="s">
        <v>658</v>
      </c>
      <c r="D482" s="206" t="s">
        <v>130</v>
      </c>
      <c r="E482" s="207" t="s">
        <v>659</v>
      </c>
      <c r="F482" s="208" t="s">
        <v>660</v>
      </c>
      <c r="G482" s="209" t="s">
        <v>269</v>
      </c>
      <c r="H482" s="210">
        <v>0.433</v>
      </c>
      <c r="I482" s="211"/>
      <c r="J482" s="212">
        <f>ROUND(I482*H482,2)</f>
        <v>0</v>
      </c>
      <c r="K482" s="208" t="s">
        <v>21</v>
      </c>
      <c r="L482" s="46"/>
      <c r="M482" s="213" t="s">
        <v>21</v>
      </c>
      <c r="N482" s="214" t="s">
        <v>44</v>
      </c>
      <c r="O482" s="86"/>
      <c r="P482" s="215">
        <f>O482*H482</f>
        <v>0</v>
      </c>
      <c r="Q482" s="215">
        <v>0</v>
      </c>
      <c r="R482" s="215">
        <f>Q482*H482</f>
        <v>0</v>
      </c>
      <c r="S482" s="215">
        <v>0</v>
      </c>
      <c r="T482" s="216">
        <f>S482*H482</f>
        <v>0</v>
      </c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R482" s="217" t="s">
        <v>85</v>
      </c>
      <c r="AT482" s="217" t="s">
        <v>130</v>
      </c>
      <c r="AU482" s="217" t="s">
        <v>82</v>
      </c>
      <c r="AY482" s="19" t="s">
        <v>128</v>
      </c>
      <c r="BE482" s="218">
        <f>IF(N482="základní",J482,0)</f>
        <v>0</v>
      </c>
      <c r="BF482" s="218">
        <f>IF(N482="snížená",J482,0)</f>
        <v>0</v>
      </c>
      <c r="BG482" s="218">
        <f>IF(N482="zákl. přenesená",J482,0)</f>
        <v>0</v>
      </c>
      <c r="BH482" s="218">
        <f>IF(N482="sníž. přenesená",J482,0)</f>
        <v>0</v>
      </c>
      <c r="BI482" s="218">
        <f>IF(N482="nulová",J482,0)</f>
        <v>0</v>
      </c>
      <c r="BJ482" s="19" t="s">
        <v>78</v>
      </c>
      <c r="BK482" s="218">
        <f>ROUND(I482*H482,2)</f>
        <v>0</v>
      </c>
      <c r="BL482" s="19" t="s">
        <v>85</v>
      </c>
      <c r="BM482" s="217" t="s">
        <v>661</v>
      </c>
    </row>
    <row r="483" spans="1:47" s="2" customFormat="1" ht="12">
      <c r="A483" s="40"/>
      <c r="B483" s="41"/>
      <c r="C483" s="42"/>
      <c r="D483" s="219" t="s">
        <v>136</v>
      </c>
      <c r="E483" s="42"/>
      <c r="F483" s="220" t="s">
        <v>660</v>
      </c>
      <c r="G483" s="42"/>
      <c r="H483" s="42"/>
      <c r="I483" s="221"/>
      <c r="J483" s="42"/>
      <c r="K483" s="42"/>
      <c r="L483" s="46"/>
      <c r="M483" s="222"/>
      <c r="N483" s="223"/>
      <c r="O483" s="86"/>
      <c r="P483" s="86"/>
      <c r="Q483" s="86"/>
      <c r="R483" s="86"/>
      <c r="S483" s="86"/>
      <c r="T483" s="87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T483" s="19" t="s">
        <v>136</v>
      </c>
      <c r="AU483" s="19" t="s">
        <v>82</v>
      </c>
    </row>
    <row r="484" spans="1:51" s="13" customFormat="1" ht="12">
      <c r="A484" s="13"/>
      <c r="B484" s="226"/>
      <c r="C484" s="227"/>
      <c r="D484" s="219" t="s">
        <v>140</v>
      </c>
      <c r="E484" s="228" t="s">
        <v>21</v>
      </c>
      <c r="F484" s="229" t="s">
        <v>662</v>
      </c>
      <c r="G484" s="227"/>
      <c r="H484" s="230">
        <v>34.327</v>
      </c>
      <c r="I484" s="231"/>
      <c r="J484" s="227"/>
      <c r="K484" s="227"/>
      <c r="L484" s="232"/>
      <c r="M484" s="233"/>
      <c r="N484" s="234"/>
      <c r="O484" s="234"/>
      <c r="P484" s="234"/>
      <c r="Q484" s="234"/>
      <c r="R484" s="234"/>
      <c r="S484" s="234"/>
      <c r="T484" s="235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36" t="s">
        <v>140</v>
      </c>
      <c r="AU484" s="236" t="s">
        <v>82</v>
      </c>
      <c r="AV484" s="13" t="s">
        <v>82</v>
      </c>
      <c r="AW484" s="13" t="s">
        <v>34</v>
      </c>
      <c r="AX484" s="13" t="s">
        <v>73</v>
      </c>
      <c r="AY484" s="236" t="s">
        <v>128</v>
      </c>
    </row>
    <row r="485" spans="1:51" s="14" customFormat="1" ht="12">
      <c r="A485" s="14"/>
      <c r="B485" s="237"/>
      <c r="C485" s="238"/>
      <c r="D485" s="219" t="s">
        <v>140</v>
      </c>
      <c r="E485" s="239" t="s">
        <v>21</v>
      </c>
      <c r="F485" s="240" t="s">
        <v>149</v>
      </c>
      <c r="G485" s="238"/>
      <c r="H485" s="241">
        <v>34.327</v>
      </c>
      <c r="I485" s="242"/>
      <c r="J485" s="238"/>
      <c r="K485" s="238"/>
      <c r="L485" s="243"/>
      <c r="M485" s="244"/>
      <c r="N485" s="245"/>
      <c r="O485" s="245"/>
      <c r="P485" s="245"/>
      <c r="Q485" s="245"/>
      <c r="R485" s="245"/>
      <c r="S485" s="245"/>
      <c r="T485" s="246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47" t="s">
        <v>140</v>
      </c>
      <c r="AU485" s="247" t="s">
        <v>82</v>
      </c>
      <c r="AV485" s="14" t="s">
        <v>85</v>
      </c>
      <c r="AW485" s="14" t="s">
        <v>34</v>
      </c>
      <c r="AX485" s="14" t="s">
        <v>73</v>
      </c>
      <c r="AY485" s="247" t="s">
        <v>128</v>
      </c>
    </row>
    <row r="486" spans="1:51" s="13" customFormat="1" ht="12">
      <c r="A486" s="13"/>
      <c r="B486" s="226"/>
      <c r="C486" s="227"/>
      <c r="D486" s="219" t="s">
        <v>140</v>
      </c>
      <c r="E486" s="228" t="s">
        <v>21</v>
      </c>
      <c r="F486" s="229" t="s">
        <v>663</v>
      </c>
      <c r="G486" s="227"/>
      <c r="H486" s="230">
        <v>0.433</v>
      </c>
      <c r="I486" s="231"/>
      <c r="J486" s="227"/>
      <c r="K486" s="227"/>
      <c r="L486" s="232"/>
      <c r="M486" s="233"/>
      <c r="N486" s="234"/>
      <c r="O486" s="234"/>
      <c r="P486" s="234"/>
      <c r="Q486" s="234"/>
      <c r="R486" s="234"/>
      <c r="S486" s="234"/>
      <c r="T486" s="235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36" t="s">
        <v>140</v>
      </c>
      <c r="AU486" s="236" t="s">
        <v>82</v>
      </c>
      <c r="AV486" s="13" t="s">
        <v>82</v>
      </c>
      <c r="AW486" s="13" t="s">
        <v>34</v>
      </c>
      <c r="AX486" s="13" t="s">
        <v>78</v>
      </c>
      <c r="AY486" s="236" t="s">
        <v>128</v>
      </c>
    </row>
    <row r="487" spans="1:65" s="2" customFormat="1" ht="24.15" customHeight="1">
      <c r="A487" s="40"/>
      <c r="B487" s="41"/>
      <c r="C487" s="206" t="s">
        <v>664</v>
      </c>
      <c r="D487" s="206" t="s">
        <v>130</v>
      </c>
      <c r="E487" s="207" t="s">
        <v>665</v>
      </c>
      <c r="F487" s="208" t="s">
        <v>666</v>
      </c>
      <c r="G487" s="209" t="s">
        <v>133</v>
      </c>
      <c r="H487" s="210">
        <v>46.6</v>
      </c>
      <c r="I487" s="211"/>
      <c r="J487" s="212">
        <f>ROUND(I487*H487,2)</f>
        <v>0</v>
      </c>
      <c r="K487" s="208" t="s">
        <v>134</v>
      </c>
      <c r="L487" s="46"/>
      <c r="M487" s="213" t="s">
        <v>21</v>
      </c>
      <c r="N487" s="214" t="s">
        <v>44</v>
      </c>
      <c r="O487" s="86"/>
      <c r="P487" s="215">
        <f>O487*H487</f>
        <v>0</v>
      </c>
      <c r="Q487" s="215">
        <v>0.00402</v>
      </c>
      <c r="R487" s="215">
        <f>Q487*H487</f>
        <v>0.187332</v>
      </c>
      <c r="S487" s="215">
        <v>0</v>
      </c>
      <c r="T487" s="216">
        <f>S487*H487</f>
        <v>0</v>
      </c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R487" s="217" t="s">
        <v>85</v>
      </c>
      <c r="AT487" s="217" t="s">
        <v>130</v>
      </c>
      <c r="AU487" s="217" t="s">
        <v>82</v>
      </c>
      <c r="AY487" s="19" t="s">
        <v>128</v>
      </c>
      <c r="BE487" s="218">
        <f>IF(N487="základní",J487,0)</f>
        <v>0</v>
      </c>
      <c r="BF487" s="218">
        <f>IF(N487="snížená",J487,0)</f>
        <v>0</v>
      </c>
      <c r="BG487" s="218">
        <f>IF(N487="zákl. přenesená",J487,0)</f>
        <v>0</v>
      </c>
      <c r="BH487" s="218">
        <f>IF(N487="sníž. přenesená",J487,0)</f>
        <v>0</v>
      </c>
      <c r="BI487" s="218">
        <f>IF(N487="nulová",J487,0)</f>
        <v>0</v>
      </c>
      <c r="BJ487" s="19" t="s">
        <v>78</v>
      </c>
      <c r="BK487" s="218">
        <f>ROUND(I487*H487,2)</f>
        <v>0</v>
      </c>
      <c r="BL487" s="19" t="s">
        <v>85</v>
      </c>
      <c r="BM487" s="217" t="s">
        <v>667</v>
      </c>
    </row>
    <row r="488" spans="1:47" s="2" customFormat="1" ht="12">
      <c r="A488" s="40"/>
      <c r="B488" s="41"/>
      <c r="C488" s="42"/>
      <c r="D488" s="219" t="s">
        <v>136</v>
      </c>
      <c r="E488" s="42"/>
      <c r="F488" s="220" t="s">
        <v>668</v>
      </c>
      <c r="G488" s="42"/>
      <c r="H488" s="42"/>
      <c r="I488" s="221"/>
      <c r="J488" s="42"/>
      <c r="K488" s="42"/>
      <c r="L488" s="46"/>
      <c r="M488" s="222"/>
      <c r="N488" s="223"/>
      <c r="O488" s="86"/>
      <c r="P488" s="86"/>
      <c r="Q488" s="86"/>
      <c r="R488" s="86"/>
      <c r="S488" s="86"/>
      <c r="T488" s="87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T488" s="19" t="s">
        <v>136</v>
      </c>
      <c r="AU488" s="19" t="s">
        <v>82</v>
      </c>
    </row>
    <row r="489" spans="1:47" s="2" customFormat="1" ht="12">
      <c r="A489" s="40"/>
      <c r="B489" s="41"/>
      <c r="C489" s="42"/>
      <c r="D489" s="224" t="s">
        <v>138</v>
      </c>
      <c r="E489" s="42"/>
      <c r="F489" s="225" t="s">
        <v>669</v>
      </c>
      <c r="G489" s="42"/>
      <c r="H489" s="42"/>
      <c r="I489" s="221"/>
      <c r="J489" s="42"/>
      <c r="K489" s="42"/>
      <c r="L489" s="46"/>
      <c r="M489" s="222"/>
      <c r="N489" s="223"/>
      <c r="O489" s="86"/>
      <c r="P489" s="86"/>
      <c r="Q489" s="86"/>
      <c r="R489" s="86"/>
      <c r="S489" s="86"/>
      <c r="T489" s="87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T489" s="19" t="s">
        <v>138</v>
      </c>
      <c r="AU489" s="19" t="s">
        <v>82</v>
      </c>
    </row>
    <row r="490" spans="1:51" s="13" customFormat="1" ht="12">
      <c r="A490" s="13"/>
      <c r="B490" s="226"/>
      <c r="C490" s="227"/>
      <c r="D490" s="219" t="s">
        <v>140</v>
      </c>
      <c r="E490" s="228" t="s">
        <v>21</v>
      </c>
      <c r="F490" s="229" t="s">
        <v>670</v>
      </c>
      <c r="G490" s="227"/>
      <c r="H490" s="230">
        <v>21.704</v>
      </c>
      <c r="I490" s="231"/>
      <c r="J490" s="227"/>
      <c r="K490" s="227"/>
      <c r="L490" s="232"/>
      <c r="M490" s="233"/>
      <c r="N490" s="234"/>
      <c r="O490" s="234"/>
      <c r="P490" s="234"/>
      <c r="Q490" s="234"/>
      <c r="R490" s="234"/>
      <c r="S490" s="234"/>
      <c r="T490" s="235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36" t="s">
        <v>140</v>
      </c>
      <c r="AU490" s="236" t="s">
        <v>82</v>
      </c>
      <c r="AV490" s="13" t="s">
        <v>82</v>
      </c>
      <c r="AW490" s="13" t="s">
        <v>34</v>
      </c>
      <c r="AX490" s="13" t="s">
        <v>73</v>
      </c>
      <c r="AY490" s="236" t="s">
        <v>128</v>
      </c>
    </row>
    <row r="491" spans="1:51" s="15" customFormat="1" ht="12">
      <c r="A491" s="15"/>
      <c r="B491" s="249"/>
      <c r="C491" s="250"/>
      <c r="D491" s="219" t="s">
        <v>140</v>
      </c>
      <c r="E491" s="251" t="s">
        <v>21</v>
      </c>
      <c r="F491" s="252" t="s">
        <v>671</v>
      </c>
      <c r="G491" s="250"/>
      <c r="H491" s="253">
        <v>21.704</v>
      </c>
      <c r="I491" s="254"/>
      <c r="J491" s="250"/>
      <c r="K491" s="250"/>
      <c r="L491" s="255"/>
      <c r="M491" s="256"/>
      <c r="N491" s="257"/>
      <c r="O491" s="257"/>
      <c r="P491" s="257"/>
      <c r="Q491" s="257"/>
      <c r="R491" s="257"/>
      <c r="S491" s="257"/>
      <c r="T491" s="258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T491" s="259" t="s">
        <v>140</v>
      </c>
      <c r="AU491" s="259" t="s">
        <v>82</v>
      </c>
      <c r="AV491" s="15" t="s">
        <v>150</v>
      </c>
      <c r="AW491" s="15" t="s">
        <v>34</v>
      </c>
      <c r="AX491" s="15" t="s">
        <v>73</v>
      </c>
      <c r="AY491" s="259" t="s">
        <v>128</v>
      </c>
    </row>
    <row r="492" spans="1:51" s="13" customFormat="1" ht="12">
      <c r="A492" s="13"/>
      <c r="B492" s="226"/>
      <c r="C492" s="227"/>
      <c r="D492" s="219" t="s">
        <v>140</v>
      </c>
      <c r="E492" s="228" t="s">
        <v>21</v>
      </c>
      <c r="F492" s="229" t="s">
        <v>672</v>
      </c>
      <c r="G492" s="227"/>
      <c r="H492" s="230">
        <v>12.434</v>
      </c>
      <c r="I492" s="231"/>
      <c r="J492" s="227"/>
      <c r="K492" s="227"/>
      <c r="L492" s="232"/>
      <c r="M492" s="233"/>
      <c r="N492" s="234"/>
      <c r="O492" s="234"/>
      <c r="P492" s="234"/>
      <c r="Q492" s="234"/>
      <c r="R492" s="234"/>
      <c r="S492" s="234"/>
      <c r="T492" s="235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36" t="s">
        <v>140</v>
      </c>
      <c r="AU492" s="236" t="s">
        <v>82</v>
      </c>
      <c r="AV492" s="13" t="s">
        <v>82</v>
      </c>
      <c r="AW492" s="13" t="s">
        <v>34</v>
      </c>
      <c r="AX492" s="13" t="s">
        <v>73</v>
      </c>
      <c r="AY492" s="236" t="s">
        <v>128</v>
      </c>
    </row>
    <row r="493" spans="1:51" s="15" customFormat="1" ht="12">
      <c r="A493" s="15"/>
      <c r="B493" s="249"/>
      <c r="C493" s="250"/>
      <c r="D493" s="219" t="s">
        <v>140</v>
      </c>
      <c r="E493" s="251" t="s">
        <v>21</v>
      </c>
      <c r="F493" s="252" t="s">
        <v>654</v>
      </c>
      <c r="G493" s="250"/>
      <c r="H493" s="253">
        <v>12.434</v>
      </c>
      <c r="I493" s="254"/>
      <c r="J493" s="250"/>
      <c r="K493" s="250"/>
      <c r="L493" s="255"/>
      <c r="M493" s="256"/>
      <c r="N493" s="257"/>
      <c r="O493" s="257"/>
      <c r="P493" s="257"/>
      <c r="Q493" s="257"/>
      <c r="R493" s="257"/>
      <c r="S493" s="257"/>
      <c r="T493" s="258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T493" s="259" t="s">
        <v>140</v>
      </c>
      <c r="AU493" s="259" t="s">
        <v>82</v>
      </c>
      <c r="AV493" s="15" t="s">
        <v>150</v>
      </c>
      <c r="AW493" s="15" t="s">
        <v>34</v>
      </c>
      <c r="AX493" s="15" t="s">
        <v>73</v>
      </c>
      <c r="AY493" s="259" t="s">
        <v>128</v>
      </c>
    </row>
    <row r="494" spans="1:51" s="13" customFormat="1" ht="12">
      <c r="A494" s="13"/>
      <c r="B494" s="226"/>
      <c r="C494" s="227"/>
      <c r="D494" s="219" t="s">
        <v>140</v>
      </c>
      <c r="E494" s="228" t="s">
        <v>21</v>
      </c>
      <c r="F494" s="229" t="s">
        <v>672</v>
      </c>
      <c r="G494" s="227"/>
      <c r="H494" s="230">
        <v>12.434</v>
      </c>
      <c r="I494" s="231"/>
      <c r="J494" s="227"/>
      <c r="K494" s="227"/>
      <c r="L494" s="232"/>
      <c r="M494" s="233"/>
      <c r="N494" s="234"/>
      <c r="O494" s="234"/>
      <c r="P494" s="234"/>
      <c r="Q494" s="234"/>
      <c r="R494" s="234"/>
      <c r="S494" s="234"/>
      <c r="T494" s="235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36" t="s">
        <v>140</v>
      </c>
      <c r="AU494" s="236" t="s">
        <v>82</v>
      </c>
      <c r="AV494" s="13" t="s">
        <v>82</v>
      </c>
      <c r="AW494" s="13" t="s">
        <v>34</v>
      </c>
      <c r="AX494" s="13" t="s">
        <v>73</v>
      </c>
      <c r="AY494" s="236" t="s">
        <v>128</v>
      </c>
    </row>
    <row r="495" spans="1:51" s="15" customFormat="1" ht="12">
      <c r="A495" s="15"/>
      <c r="B495" s="249"/>
      <c r="C495" s="250"/>
      <c r="D495" s="219" t="s">
        <v>140</v>
      </c>
      <c r="E495" s="251" t="s">
        <v>21</v>
      </c>
      <c r="F495" s="252" t="s">
        <v>656</v>
      </c>
      <c r="G495" s="250"/>
      <c r="H495" s="253">
        <v>12.434</v>
      </c>
      <c r="I495" s="254"/>
      <c r="J495" s="250"/>
      <c r="K495" s="250"/>
      <c r="L495" s="255"/>
      <c r="M495" s="256"/>
      <c r="N495" s="257"/>
      <c r="O495" s="257"/>
      <c r="P495" s="257"/>
      <c r="Q495" s="257"/>
      <c r="R495" s="257"/>
      <c r="S495" s="257"/>
      <c r="T495" s="258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T495" s="259" t="s">
        <v>140</v>
      </c>
      <c r="AU495" s="259" t="s">
        <v>82</v>
      </c>
      <c r="AV495" s="15" t="s">
        <v>150</v>
      </c>
      <c r="AW495" s="15" t="s">
        <v>34</v>
      </c>
      <c r="AX495" s="15" t="s">
        <v>73</v>
      </c>
      <c r="AY495" s="259" t="s">
        <v>128</v>
      </c>
    </row>
    <row r="496" spans="1:51" s="14" customFormat="1" ht="12">
      <c r="A496" s="14"/>
      <c r="B496" s="237"/>
      <c r="C496" s="238"/>
      <c r="D496" s="219" t="s">
        <v>140</v>
      </c>
      <c r="E496" s="239" t="s">
        <v>21</v>
      </c>
      <c r="F496" s="240" t="s">
        <v>149</v>
      </c>
      <c r="G496" s="238"/>
      <c r="H496" s="241">
        <v>46.572</v>
      </c>
      <c r="I496" s="242"/>
      <c r="J496" s="238"/>
      <c r="K496" s="238"/>
      <c r="L496" s="243"/>
      <c r="M496" s="244"/>
      <c r="N496" s="245"/>
      <c r="O496" s="245"/>
      <c r="P496" s="245"/>
      <c r="Q496" s="245"/>
      <c r="R496" s="245"/>
      <c r="S496" s="245"/>
      <c r="T496" s="246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47" t="s">
        <v>140</v>
      </c>
      <c r="AU496" s="247" t="s">
        <v>82</v>
      </c>
      <c r="AV496" s="14" t="s">
        <v>85</v>
      </c>
      <c r="AW496" s="14" t="s">
        <v>34</v>
      </c>
      <c r="AX496" s="14" t="s">
        <v>73</v>
      </c>
      <c r="AY496" s="247" t="s">
        <v>128</v>
      </c>
    </row>
    <row r="497" spans="1:51" s="13" customFormat="1" ht="12">
      <c r="A497" s="13"/>
      <c r="B497" s="226"/>
      <c r="C497" s="227"/>
      <c r="D497" s="219" t="s">
        <v>140</v>
      </c>
      <c r="E497" s="228" t="s">
        <v>21</v>
      </c>
      <c r="F497" s="229" t="s">
        <v>673</v>
      </c>
      <c r="G497" s="227"/>
      <c r="H497" s="230">
        <v>46.6</v>
      </c>
      <c r="I497" s="231"/>
      <c r="J497" s="227"/>
      <c r="K497" s="227"/>
      <c r="L497" s="232"/>
      <c r="M497" s="233"/>
      <c r="N497" s="234"/>
      <c r="O497" s="234"/>
      <c r="P497" s="234"/>
      <c r="Q497" s="234"/>
      <c r="R497" s="234"/>
      <c r="S497" s="234"/>
      <c r="T497" s="235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36" t="s">
        <v>140</v>
      </c>
      <c r="AU497" s="236" t="s">
        <v>82</v>
      </c>
      <c r="AV497" s="13" t="s">
        <v>82</v>
      </c>
      <c r="AW497" s="13" t="s">
        <v>34</v>
      </c>
      <c r="AX497" s="13" t="s">
        <v>78</v>
      </c>
      <c r="AY497" s="236" t="s">
        <v>128</v>
      </c>
    </row>
    <row r="498" spans="1:65" s="2" customFormat="1" ht="24.15" customHeight="1">
      <c r="A498" s="40"/>
      <c r="B498" s="41"/>
      <c r="C498" s="206" t="s">
        <v>674</v>
      </c>
      <c r="D498" s="206" t="s">
        <v>130</v>
      </c>
      <c r="E498" s="207" t="s">
        <v>675</v>
      </c>
      <c r="F498" s="208" t="s">
        <v>676</v>
      </c>
      <c r="G498" s="209" t="s">
        <v>186</v>
      </c>
      <c r="H498" s="210">
        <v>5.95</v>
      </c>
      <c r="I498" s="211"/>
      <c r="J498" s="212">
        <f>ROUND(I498*H498,2)</f>
        <v>0</v>
      </c>
      <c r="K498" s="208" t="s">
        <v>21</v>
      </c>
      <c r="L498" s="46"/>
      <c r="M498" s="213" t="s">
        <v>21</v>
      </c>
      <c r="N498" s="214" t="s">
        <v>44</v>
      </c>
      <c r="O498" s="86"/>
      <c r="P498" s="215">
        <f>O498*H498</f>
        <v>0</v>
      </c>
      <c r="Q498" s="215">
        <v>2.436</v>
      </c>
      <c r="R498" s="215">
        <f>Q498*H498</f>
        <v>14.4942</v>
      </c>
      <c r="S498" s="215">
        <v>0</v>
      </c>
      <c r="T498" s="216">
        <f>S498*H498</f>
        <v>0</v>
      </c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R498" s="217" t="s">
        <v>85</v>
      </c>
      <c r="AT498" s="217" t="s">
        <v>130</v>
      </c>
      <c r="AU498" s="217" t="s">
        <v>82</v>
      </c>
      <c r="AY498" s="19" t="s">
        <v>128</v>
      </c>
      <c r="BE498" s="218">
        <f>IF(N498="základní",J498,0)</f>
        <v>0</v>
      </c>
      <c r="BF498" s="218">
        <f>IF(N498="snížená",J498,0)</f>
        <v>0</v>
      </c>
      <c r="BG498" s="218">
        <f>IF(N498="zákl. přenesená",J498,0)</f>
        <v>0</v>
      </c>
      <c r="BH498" s="218">
        <f>IF(N498="sníž. přenesená",J498,0)</f>
        <v>0</v>
      </c>
      <c r="BI498" s="218">
        <f>IF(N498="nulová",J498,0)</f>
        <v>0</v>
      </c>
      <c r="BJ498" s="19" t="s">
        <v>78</v>
      </c>
      <c r="BK498" s="218">
        <f>ROUND(I498*H498,2)</f>
        <v>0</v>
      </c>
      <c r="BL498" s="19" t="s">
        <v>85</v>
      </c>
      <c r="BM498" s="217" t="s">
        <v>677</v>
      </c>
    </row>
    <row r="499" spans="1:47" s="2" customFormat="1" ht="12">
      <c r="A499" s="40"/>
      <c r="B499" s="41"/>
      <c r="C499" s="42"/>
      <c r="D499" s="219" t="s">
        <v>136</v>
      </c>
      <c r="E499" s="42"/>
      <c r="F499" s="220" t="s">
        <v>676</v>
      </c>
      <c r="G499" s="42"/>
      <c r="H499" s="42"/>
      <c r="I499" s="221"/>
      <c r="J499" s="42"/>
      <c r="K499" s="42"/>
      <c r="L499" s="46"/>
      <c r="M499" s="222"/>
      <c r="N499" s="223"/>
      <c r="O499" s="86"/>
      <c r="P499" s="86"/>
      <c r="Q499" s="86"/>
      <c r="R499" s="86"/>
      <c r="S499" s="86"/>
      <c r="T499" s="87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T499" s="19" t="s">
        <v>136</v>
      </c>
      <c r="AU499" s="19" t="s">
        <v>82</v>
      </c>
    </row>
    <row r="500" spans="1:51" s="13" customFormat="1" ht="12">
      <c r="A500" s="13"/>
      <c r="B500" s="226"/>
      <c r="C500" s="227"/>
      <c r="D500" s="219" t="s">
        <v>140</v>
      </c>
      <c r="E500" s="228" t="s">
        <v>21</v>
      </c>
      <c r="F500" s="229" t="s">
        <v>678</v>
      </c>
      <c r="G500" s="227"/>
      <c r="H500" s="230">
        <v>5.95</v>
      </c>
      <c r="I500" s="231"/>
      <c r="J500" s="227"/>
      <c r="K500" s="227"/>
      <c r="L500" s="232"/>
      <c r="M500" s="233"/>
      <c r="N500" s="234"/>
      <c r="O500" s="234"/>
      <c r="P500" s="234"/>
      <c r="Q500" s="234"/>
      <c r="R500" s="234"/>
      <c r="S500" s="234"/>
      <c r="T500" s="235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36" t="s">
        <v>140</v>
      </c>
      <c r="AU500" s="236" t="s">
        <v>82</v>
      </c>
      <c r="AV500" s="13" t="s">
        <v>82</v>
      </c>
      <c r="AW500" s="13" t="s">
        <v>34</v>
      </c>
      <c r="AX500" s="13" t="s">
        <v>73</v>
      </c>
      <c r="AY500" s="236" t="s">
        <v>128</v>
      </c>
    </row>
    <row r="501" spans="1:51" s="14" customFormat="1" ht="12">
      <c r="A501" s="14"/>
      <c r="B501" s="237"/>
      <c r="C501" s="238"/>
      <c r="D501" s="219" t="s">
        <v>140</v>
      </c>
      <c r="E501" s="239" t="s">
        <v>21</v>
      </c>
      <c r="F501" s="240" t="s">
        <v>149</v>
      </c>
      <c r="G501" s="238"/>
      <c r="H501" s="241">
        <v>5.95</v>
      </c>
      <c r="I501" s="242"/>
      <c r="J501" s="238"/>
      <c r="K501" s="238"/>
      <c r="L501" s="243"/>
      <c r="M501" s="244"/>
      <c r="N501" s="245"/>
      <c r="O501" s="245"/>
      <c r="P501" s="245"/>
      <c r="Q501" s="245"/>
      <c r="R501" s="245"/>
      <c r="S501" s="245"/>
      <c r="T501" s="246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47" t="s">
        <v>140</v>
      </c>
      <c r="AU501" s="247" t="s">
        <v>82</v>
      </c>
      <c r="AV501" s="14" t="s">
        <v>85</v>
      </c>
      <c r="AW501" s="14" t="s">
        <v>34</v>
      </c>
      <c r="AX501" s="14" t="s">
        <v>78</v>
      </c>
      <c r="AY501" s="247" t="s">
        <v>128</v>
      </c>
    </row>
    <row r="502" spans="1:63" s="12" customFormat="1" ht="22.8" customHeight="1">
      <c r="A502" s="12"/>
      <c r="B502" s="190"/>
      <c r="C502" s="191"/>
      <c r="D502" s="192" t="s">
        <v>72</v>
      </c>
      <c r="E502" s="204" t="s">
        <v>191</v>
      </c>
      <c r="F502" s="204" t="s">
        <v>679</v>
      </c>
      <c r="G502" s="191"/>
      <c r="H502" s="191"/>
      <c r="I502" s="194"/>
      <c r="J502" s="205">
        <f>BK502</f>
        <v>0</v>
      </c>
      <c r="K502" s="191"/>
      <c r="L502" s="196"/>
      <c r="M502" s="197"/>
      <c r="N502" s="198"/>
      <c r="O502" s="198"/>
      <c r="P502" s="199">
        <f>SUM(P503:P653)</f>
        <v>0</v>
      </c>
      <c r="Q502" s="198"/>
      <c r="R502" s="199">
        <f>SUM(R503:R653)</f>
        <v>18.6602702</v>
      </c>
      <c r="S502" s="198"/>
      <c r="T502" s="200">
        <f>SUM(T503:T653)</f>
        <v>2.0700000000000003</v>
      </c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R502" s="201" t="s">
        <v>78</v>
      </c>
      <c r="AT502" s="202" t="s">
        <v>72</v>
      </c>
      <c r="AU502" s="202" t="s">
        <v>78</v>
      </c>
      <c r="AY502" s="201" t="s">
        <v>128</v>
      </c>
      <c r="BK502" s="203">
        <f>SUM(BK503:BK653)</f>
        <v>0</v>
      </c>
    </row>
    <row r="503" spans="1:65" s="2" customFormat="1" ht="24.15" customHeight="1">
      <c r="A503" s="40"/>
      <c r="B503" s="41"/>
      <c r="C503" s="206" t="s">
        <v>680</v>
      </c>
      <c r="D503" s="206" t="s">
        <v>130</v>
      </c>
      <c r="E503" s="207" t="s">
        <v>681</v>
      </c>
      <c r="F503" s="208" t="s">
        <v>682</v>
      </c>
      <c r="G503" s="209" t="s">
        <v>342</v>
      </c>
      <c r="H503" s="210">
        <v>4</v>
      </c>
      <c r="I503" s="211"/>
      <c r="J503" s="212">
        <f>ROUND(I503*H503,2)</f>
        <v>0</v>
      </c>
      <c r="K503" s="208" t="s">
        <v>134</v>
      </c>
      <c r="L503" s="46"/>
      <c r="M503" s="213" t="s">
        <v>21</v>
      </c>
      <c r="N503" s="214" t="s">
        <v>44</v>
      </c>
      <c r="O503" s="86"/>
      <c r="P503" s="215">
        <f>O503*H503</f>
        <v>0</v>
      </c>
      <c r="Q503" s="215">
        <v>0.0007</v>
      </c>
      <c r="R503" s="215">
        <f>Q503*H503</f>
        <v>0.0028</v>
      </c>
      <c r="S503" s="215">
        <v>0</v>
      </c>
      <c r="T503" s="216">
        <f>S503*H503</f>
        <v>0</v>
      </c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R503" s="217" t="s">
        <v>85</v>
      </c>
      <c r="AT503" s="217" t="s">
        <v>130</v>
      </c>
      <c r="AU503" s="217" t="s">
        <v>82</v>
      </c>
      <c r="AY503" s="19" t="s">
        <v>128</v>
      </c>
      <c r="BE503" s="218">
        <f>IF(N503="základní",J503,0)</f>
        <v>0</v>
      </c>
      <c r="BF503" s="218">
        <f>IF(N503="snížená",J503,0)</f>
        <v>0</v>
      </c>
      <c r="BG503" s="218">
        <f>IF(N503="zákl. přenesená",J503,0)</f>
        <v>0</v>
      </c>
      <c r="BH503" s="218">
        <f>IF(N503="sníž. přenesená",J503,0)</f>
        <v>0</v>
      </c>
      <c r="BI503" s="218">
        <f>IF(N503="nulová",J503,0)</f>
        <v>0</v>
      </c>
      <c r="BJ503" s="19" t="s">
        <v>78</v>
      </c>
      <c r="BK503" s="218">
        <f>ROUND(I503*H503,2)</f>
        <v>0</v>
      </c>
      <c r="BL503" s="19" t="s">
        <v>85</v>
      </c>
      <c r="BM503" s="217" t="s">
        <v>683</v>
      </c>
    </row>
    <row r="504" spans="1:47" s="2" customFormat="1" ht="12">
      <c r="A504" s="40"/>
      <c r="B504" s="41"/>
      <c r="C504" s="42"/>
      <c r="D504" s="219" t="s">
        <v>136</v>
      </c>
      <c r="E504" s="42"/>
      <c r="F504" s="220" t="s">
        <v>684</v>
      </c>
      <c r="G504" s="42"/>
      <c r="H504" s="42"/>
      <c r="I504" s="221"/>
      <c r="J504" s="42"/>
      <c r="K504" s="42"/>
      <c r="L504" s="46"/>
      <c r="M504" s="222"/>
      <c r="N504" s="223"/>
      <c r="O504" s="86"/>
      <c r="P504" s="86"/>
      <c r="Q504" s="86"/>
      <c r="R504" s="86"/>
      <c r="S504" s="86"/>
      <c r="T504" s="87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T504" s="19" t="s">
        <v>136</v>
      </c>
      <c r="AU504" s="19" t="s">
        <v>82</v>
      </c>
    </row>
    <row r="505" spans="1:47" s="2" customFormat="1" ht="12">
      <c r="A505" s="40"/>
      <c r="B505" s="41"/>
      <c r="C505" s="42"/>
      <c r="D505" s="224" t="s">
        <v>138</v>
      </c>
      <c r="E505" s="42"/>
      <c r="F505" s="225" t="s">
        <v>685</v>
      </c>
      <c r="G505" s="42"/>
      <c r="H505" s="42"/>
      <c r="I505" s="221"/>
      <c r="J505" s="42"/>
      <c r="K505" s="42"/>
      <c r="L505" s="46"/>
      <c r="M505" s="222"/>
      <c r="N505" s="223"/>
      <c r="O505" s="86"/>
      <c r="P505" s="86"/>
      <c r="Q505" s="86"/>
      <c r="R505" s="86"/>
      <c r="S505" s="86"/>
      <c r="T505" s="87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T505" s="19" t="s">
        <v>138</v>
      </c>
      <c r="AU505" s="19" t="s">
        <v>82</v>
      </c>
    </row>
    <row r="506" spans="1:51" s="13" customFormat="1" ht="12">
      <c r="A506" s="13"/>
      <c r="B506" s="226"/>
      <c r="C506" s="227"/>
      <c r="D506" s="219" t="s">
        <v>140</v>
      </c>
      <c r="E506" s="228" t="s">
        <v>21</v>
      </c>
      <c r="F506" s="229" t="s">
        <v>686</v>
      </c>
      <c r="G506" s="227"/>
      <c r="H506" s="230">
        <v>4</v>
      </c>
      <c r="I506" s="231"/>
      <c r="J506" s="227"/>
      <c r="K506" s="227"/>
      <c r="L506" s="232"/>
      <c r="M506" s="233"/>
      <c r="N506" s="234"/>
      <c r="O506" s="234"/>
      <c r="P506" s="234"/>
      <c r="Q506" s="234"/>
      <c r="R506" s="234"/>
      <c r="S506" s="234"/>
      <c r="T506" s="235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36" t="s">
        <v>140</v>
      </c>
      <c r="AU506" s="236" t="s">
        <v>82</v>
      </c>
      <c r="AV506" s="13" t="s">
        <v>82</v>
      </c>
      <c r="AW506" s="13" t="s">
        <v>34</v>
      </c>
      <c r="AX506" s="13" t="s">
        <v>73</v>
      </c>
      <c r="AY506" s="236" t="s">
        <v>128</v>
      </c>
    </row>
    <row r="507" spans="1:51" s="14" customFormat="1" ht="12">
      <c r="A507" s="14"/>
      <c r="B507" s="237"/>
      <c r="C507" s="238"/>
      <c r="D507" s="219" t="s">
        <v>140</v>
      </c>
      <c r="E507" s="239" t="s">
        <v>21</v>
      </c>
      <c r="F507" s="240" t="s">
        <v>149</v>
      </c>
      <c r="G507" s="238"/>
      <c r="H507" s="241">
        <v>4</v>
      </c>
      <c r="I507" s="242"/>
      <c r="J507" s="238"/>
      <c r="K507" s="238"/>
      <c r="L507" s="243"/>
      <c r="M507" s="244"/>
      <c r="N507" s="245"/>
      <c r="O507" s="245"/>
      <c r="P507" s="245"/>
      <c r="Q507" s="245"/>
      <c r="R507" s="245"/>
      <c r="S507" s="245"/>
      <c r="T507" s="246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47" t="s">
        <v>140</v>
      </c>
      <c r="AU507" s="247" t="s">
        <v>82</v>
      </c>
      <c r="AV507" s="14" t="s">
        <v>85</v>
      </c>
      <c r="AW507" s="14" t="s">
        <v>34</v>
      </c>
      <c r="AX507" s="14" t="s">
        <v>78</v>
      </c>
      <c r="AY507" s="247" t="s">
        <v>128</v>
      </c>
    </row>
    <row r="508" spans="1:65" s="2" customFormat="1" ht="21.75" customHeight="1">
      <c r="A508" s="40"/>
      <c r="B508" s="41"/>
      <c r="C508" s="260" t="s">
        <v>687</v>
      </c>
      <c r="D508" s="260" t="s">
        <v>287</v>
      </c>
      <c r="E508" s="261" t="s">
        <v>688</v>
      </c>
      <c r="F508" s="262" t="s">
        <v>689</v>
      </c>
      <c r="G508" s="263" t="s">
        <v>342</v>
      </c>
      <c r="H508" s="264">
        <v>1.01</v>
      </c>
      <c r="I508" s="265"/>
      <c r="J508" s="266">
        <f>ROUND(I508*H508,2)</f>
        <v>0</v>
      </c>
      <c r="K508" s="262" t="s">
        <v>21</v>
      </c>
      <c r="L508" s="267"/>
      <c r="M508" s="268" t="s">
        <v>21</v>
      </c>
      <c r="N508" s="269" t="s">
        <v>44</v>
      </c>
      <c r="O508" s="86"/>
      <c r="P508" s="215">
        <f>O508*H508</f>
        <v>0</v>
      </c>
      <c r="Q508" s="215">
        <v>0.0031</v>
      </c>
      <c r="R508" s="215">
        <f>Q508*H508</f>
        <v>0.003131</v>
      </c>
      <c r="S508" s="215">
        <v>0</v>
      </c>
      <c r="T508" s="216">
        <f>S508*H508</f>
        <v>0</v>
      </c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R508" s="217" t="s">
        <v>183</v>
      </c>
      <c r="AT508" s="217" t="s">
        <v>287</v>
      </c>
      <c r="AU508" s="217" t="s">
        <v>82</v>
      </c>
      <c r="AY508" s="19" t="s">
        <v>128</v>
      </c>
      <c r="BE508" s="218">
        <f>IF(N508="základní",J508,0)</f>
        <v>0</v>
      </c>
      <c r="BF508" s="218">
        <f>IF(N508="snížená",J508,0)</f>
        <v>0</v>
      </c>
      <c r="BG508" s="218">
        <f>IF(N508="zákl. přenesená",J508,0)</f>
        <v>0</v>
      </c>
      <c r="BH508" s="218">
        <f>IF(N508="sníž. přenesená",J508,0)</f>
        <v>0</v>
      </c>
      <c r="BI508" s="218">
        <f>IF(N508="nulová",J508,0)</f>
        <v>0</v>
      </c>
      <c r="BJ508" s="19" t="s">
        <v>78</v>
      </c>
      <c r="BK508" s="218">
        <f>ROUND(I508*H508,2)</f>
        <v>0</v>
      </c>
      <c r="BL508" s="19" t="s">
        <v>85</v>
      </c>
      <c r="BM508" s="217" t="s">
        <v>690</v>
      </c>
    </row>
    <row r="509" spans="1:47" s="2" customFormat="1" ht="12">
      <c r="A509" s="40"/>
      <c r="B509" s="41"/>
      <c r="C509" s="42"/>
      <c r="D509" s="219" t="s">
        <v>136</v>
      </c>
      <c r="E509" s="42"/>
      <c r="F509" s="220" t="s">
        <v>691</v>
      </c>
      <c r="G509" s="42"/>
      <c r="H509" s="42"/>
      <c r="I509" s="221"/>
      <c r="J509" s="42"/>
      <c r="K509" s="42"/>
      <c r="L509" s="46"/>
      <c r="M509" s="222"/>
      <c r="N509" s="223"/>
      <c r="O509" s="86"/>
      <c r="P509" s="86"/>
      <c r="Q509" s="86"/>
      <c r="R509" s="86"/>
      <c r="S509" s="86"/>
      <c r="T509" s="87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T509" s="19" t="s">
        <v>136</v>
      </c>
      <c r="AU509" s="19" t="s">
        <v>82</v>
      </c>
    </row>
    <row r="510" spans="1:51" s="13" customFormat="1" ht="12">
      <c r="A510" s="13"/>
      <c r="B510" s="226"/>
      <c r="C510" s="227"/>
      <c r="D510" s="219" t="s">
        <v>140</v>
      </c>
      <c r="E510" s="228" t="s">
        <v>21</v>
      </c>
      <c r="F510" s="229" t="s">
        <v>692</v>
      </c>
      <c r="G510" s="227"/>
      <c r="H510" s="230">
        <v>1.01</v>
      </c>
      <c r="I510" s="231"/>
      <c r="J510" s="227"/>
      <c r="K510" s="227"/>
      <c r="L510" s="232"/>
      <c r="M510" s="233"/>
      <c r="N510" s="234"/>
      <c r="O510" s="234"/>
      <c r="P510" s="234"/>
      <c r="Q510" s="234"/>
      <c r="R510" s="234"/>
      <c r="S510" s="234"/>
      <c r="T510" s="235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36" t="s">
        <v>140</v>
      </c>
      <c r="AU510" s="236" t="s">
        <v>82</v>
      </c>
      <c r="AV510" s="13" t="s">
        <v>82</v>
      </c>
      <c r="AW510" s="13" t="s">
        <v>34</v>
      </c>
      <c r="AX510" s="13" t="s">
        <v>78</v>
      </c>
      <c r="AY510" s="236" t="s">
        <v>128</v>
      </c>
    </row>
    <row r="511" spans="1:65" s="2" customFormat="1" ht="16.5" customHeight="1">
      <c r="A511" s="40"/>
      <c r="B511" s="41"/>
      <c r="C511" s="260" t="s">
        <v>693</v>
      </c>
      <c r="D511" s="260" t="s">
        <v>287</v>
      </c>
      <c r="E511" s="261" t="s">
        <v>694</v>
      </c>
      <c r="F511" s="262" t="s">
        <v>695</v>
      </c>
      <c r="G511" s="263" t="s">
        <v>342</v>
      </c>
      <c r="H511" s="264">
        <v>2.02</v>
      </c>
      <c r="I511" s="265"/>
      <c r="J511" s="266">
        <f>ROUND(I511*H511,2)</f>
        <v>0</v>
      </c>
      <c r="K511" s="262" t="s">
        <v>21</v>
      </c>
      <c r="L511" s="267"/>
      <c r="M511" s="268" t="s">
        <v>21</v>
      </c>
      <c r="N511" s="269" t="s">
        <v>44</v>
      </c>
      <c r="O511" s="86"/>
      <c r="P511" s="215">
        <f>O511*H511</f>
        <v>0</v>
      </c>
      <c r="Q511" s="215">
        <v>0.004</v>
      </c>
      <c r="R511" s="215">
        <f>Q511*H511</f>
        <v>0.00808</v>
      </c>
      <c r="S511" s="215">
        <v>0</v>
      </c>
      <c r="T511" s="216">
        <f>S511*H511</f>
        <v>0</v>
      </c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R511" s="217" t="s">
        <v>183</v>
      </c>
      <c r="AT511" s="217" t="s">
        <v>287</v>
      </c>
      <c r="AU511" s="217" t="s">
        <v>82</v>
      </c>
      <c r="AY511" s="19" t="s">
        <v>128</v>
      </c>
      <c r="BE511" s="218">
        <f>IF(N511="základní",J511,0)</f>
        <v>0</v>
      </c>
      <c r="BF511" s="218">
        <f>IF(N511="snížená",J511,0)</f>
        <v>0</v>
      </c>
      <c r="BG511" s="218">
        <f>IF(N511="zákl. přenesená",J511,0)</f>
        <v>0</v>
      </c>
      <c r="BH511" s="218">
        <f>IF(N511="sníž. přenesená",J511,0)</f>
        <v>0</v>
      </c>
      <c r="BI511" s="218">
        <f>IF(N511="nulová",J511,0)</f>
        <v>0</v>
      </c>
      <c r="BJ511" s="19" t="s">
        <v>78</v>
      </c>
      <c r="BK511" s="218">
        <f>ROUND(I511*H511,2)</f>
        <v>0</v>
      </c>
      <c r="BL511" s="19" t="s">
        <v>85</v>
      </c>
      <c r="BM511" s="217" t="s">
        <v>696</v>
      </c>
    </row>
    <row r="512" spans="1:47" s="2" customFormat="1" ht="12">
      <c r="A512" s="40"/>
      <c r="B512" s="41"/>
      <c r="C512" s="42"/>
      <c r="D512" s="219" t="s">
        <v>136</v>
      </c>
      <c r="E512" s="42"/>
      <c r="F512" s="220" t="s">
        <v>697</v>
      </c>
      <c r="G512" s="42"/>
      <c r="H512" s="42"/>
      <c r="I512" s="221"/>
      <c r="J512" s="42"/>
      <c r="K512" s="42"/>
      <c r="L512" s="46"/>
      <c r="M512" s="222"/>
      <c r="N512" s="223"/>
      <c r="O512" s="86"/>
      <c r="P512" s="86"/>
      <c r="Q512" s="86"/>
      <c r="R512" s="86"/>
      <c r="S512" s="86"/>
      <c r="T512" s="87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T512" s="19" t="s">
        <v>136</v>
      </c>
      <c r="AU512" s="19" t="s">
        <v>82</v>
      </c>
    </row>
    <row r="513" spans="1:51" s="13" customFormat="1" ht="12">
      <c r="A513" s="13"/>
      <c r="B513" s="226"/>
      <c r="C513" s="227"/>
      <c r="D513" s="219" t="s">
        <v>140</v>
      </c>
      <c r="E513" s="228" t="s">
        <v>21</v>
      </c>
      <c r="F513" s="229" t="s">
        <v>698</v>
      </c>
      <c r="G513" s="227"/>
      <c r="H513" s="230">
        <v>2.02</v>
      </c>
      <c r="I513" s="231"/>
      <c r="J513" s="227"/>
      <c r="K513" s="227"/>
      <c r="L513" s="232"/>
      <c r="M513" s="233"/>
      <c r="N513" s="234"/>
      <c r="O513" s="234"/>
      <c r="P513" s="234"/>
      <c r="Q513" s="234"/>
      <c r="R513" s="234"/>
      <c r="S513" s="234"/>
      <c r="T513" s="235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36" t="s">
        <v>140</v>
      </c>
      <c r="AU513" s="236" t="s">
        <v>82</v>
      </c>
      <c r="AV513" s="13" t="s">
        <v>82</v>
      </c>
      <c r="AW513" s="13" t="s">
        <v>34</v>
      </c>
      <c r="AX513" s="13" t="s">
        <v>78</v>
      </c>
      <c r="AY513" s="236" t="s">
        <v>128</v>
      </c>
    </row>
    <row r="514" spans="1:65" s="2" customFormat="1" ht="16.5" customHeight="1">
      <c r="A514" s="40"/>
      <c r="B514" s="41"/>
      <c r="C514" s="260" t="s">
        <v>699</v>
      </c>
      <c r="D514" s="260" t="s">
        <v>287</v>
      </c>
      <c r="E514" s="261" t="s">
        <v>700</v>
      </c>
      <c r="F514" s="262" t="s">
        <v>701</v>
      </c>
      <c r="G514" s="263" t="s">
        <v>342</v>
      </c>
      <c r="H514" s="264">
        <v>1.01</v>
      </c>
      <c r="I514" s="265"/>
      <c r="J514" s="266">
        <f>ROUND(I514*H514,2)</f>
        <v>0</v>
      </c>
      <c r="K514" s="262" t="s">
        <v>134</v>
      </c>
      <c r="L514" s="267"/>
      <c r="M514" s="268" t="s">
        <v>21</v>
      </c>
      <c r="N514" s="269" t="s">
        <v>44</v>
      </c>
      <c r="O514" s="86"/>
      <c r="P514" s="215">
        <f>O514*H514</f>
        <v>0</v>
      </c>
      <c r="Q514" s="215">
        <v>0.005</v>
      </c>
      <c r="R514" s="215">
        <f>Q514*H514</f>
        <v>0.00505</v>
      </c>
      <c r="S514" s="215">
        <v>0</v>
      </c>
      <c r="T514" s="216">
        <f>S514*H514</f>
        <v>0</v>
      </c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R514" s="217" t="s">
        <v>183</v>
      </c>
      <c r="AT514" s="217" t="s">
        <v>287</v>
      </c>
      <c r="AU514" s="217" t="s">
        <v>82</v>
      </c>
      <c r="AY514" s="19" t="s">
        <v>128</v>
      </c>
      <c r="BE514" s="218">
        <f>IF(N514="základní",J514,0)</f>
        <v>0</v>
      </c>
      <c r="BF514" s="218">
        <f>IF(N514="snížená",J514,0)</f>
        <v>0</v>
      </c>
      <c r="BG514" s="218">
        <f>IF(N514="zákl. přenesená",J514,0)</f>
        <v>0</v>
      </c>
      <c r="BH514" s="218">
        <f>IF(N514="sníž. přenesená",J514,0)</f>
        <v>0</v>
      </c>
      <c r="BI514" s="218">
        <f>IF(N514="nulová",J514,0)</f>
        <v>0</v>
      </c>
      <c r="BJ514" s="19" t="s">
        <v>78</v>
      </c>
      <c r="BK514" s="218">
        <f>ROUND(I514*H514,2)</f>
        <v>0</v>
      </c>
      <c r="BL514" s="19" t="s">
        <v>85</v>
      </c>
      <c r="BM514" s="217" t="s">
        <v>702</v>
      </c>
    </row>
    <row r="515" spans="1:47" s="2" customFormat="1" ht="12">
      <c r="A515" s="40"/>
      <c r="B515" s="41"/>
      <c r="C515" s="42"/>
      <c r="D515" s="219" t="s">
        <v>136</v>
      </c>
      <c r="E515" s="42"/>
      <c r="F515" s="220" t="s">
        <v>701</v>
      </c>
      <c r="G515" s="42"/>
      <c r="H515" s="42"/>
      <c r="I515" s="221"/>
      <c r="J515" s="42"/>
      <c r="K515" s="42"/>
      <c r="L515" s="46"/>
      <c r="M515" s="222"/>
      <c r="N515" s="223"/>
      <c r="O515" s="86"/>
      <c r="P515" s="86"/>
      <c r="Q515" s="86"/>
      <c r="R515" s="86"/>
      <c r="S515" s="86"/>
      <c r="T515" s="87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T515" s="19" t="s">
        <v>136</v>
      </c>
      <c r="AU515" s="19" t="s">
        <v>82</v>
      </c>
    </row>
    <row r="516" spans="1:51" s="13" customFormat="1" ht="12">
      <c r="A516" s="13"/>
      <c r="B516" s="226"/>
      <c r="C516" s="227"/>
      <c r="D516" s="219" t="s">
        <v>140</v>
      </c>
      <c r="E516" s="228" t="s">
        <v>21</v>
      </c>
      <c r="F516" s="229" t="s">
        <v>692</v>
      </c>
      <c r="G516" s="227"/>
      <c r="H516" s="230">
        <v>1.01</v>
      </c>
      <c r="I516" s="231"/>
      <c r="J516" s="227"/>
      <c r="K516" s="227"/>
      <c r="L516" s="232"/>
      <c r="M516" s="233"/>
      <c r="N516" s="234"/>
      <c r="O516" s="234"/>
      <c r="P516" s="234"/>
      <c r="Q516" s="234"/>
      <c r="R516" s="234"/>
      <c r="S516" s="234"/>
      <c r="T516" s="235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36" t="s">
        <v>140</v>
      </c>
      <c r="AU516" s="236" t="s">
        <v>82</v>
      </c>
      <c r="AV516" s="13" t="s">
        <v>82</v>
      </c>
      <c r="AW516" s="13" t="s">
        <v>34</v>
      </c>
      <c r="AX516" s="13" t="s">
        <v>78</v>
      </c>
      <c r="AY516" s="236" t="s">
        <v>128</v>
      </c>
    </row>
    <row r="517" spans="1:65" s="2" customFormat="1" ht="24.15" customHeight="1">
      <c r="A517" s="40"/>
      <c r="B517" s="41"/>
      <c r="C517" s="206" t="s">
        <v>703</v>
      </c>
      <c r="D517" s="206" t="s">
        <v>130</v>
      </c>
      <c r="E517" s="207" t="s">
        <v>704</v>
      </c>
      <c r="F517" s="208" t="s">
        <v>705</v>
      </c>
      <c r="G517" s="209" t="s">
        <v>342</v>
      </c>
      <c r="H517" s="210">
        <v>4</v>
      </c>
      <c r="I517" s="211"/>
      <c r="J517" s="212">
        <f>ROUND(I517*H517,2)</f>
        <v>0</v>
      </c>
      <c r="K517" s="208" t="s">
        <v>134</v>
      </c>
      <c r="L517" s="46"/>
      <c r="M517" s="213" t="s">
        <v>21</v>
      </c>
      <c r="N517" s="214" t="s">
        <v>44</v>
      </c>
      <c r="O517" s="86"/>
      <c r="P517" s="215">
        <f>O517*H517</f>
        <v>0</v>
      </c>
      <c r="Q517" s="215">
        <v>0.11241</v>
      </c>
      <c r="R517" s="215">
        <f>Q517*H517</f>
        <v>0.44964</v>
      </c>
      <c r="S517" s="215">
        <v>0</v>
      </c>
      <c r="T517" s="216">
        <f>S517*H517</f>
        <v>0</v>
      </c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R517" s="217" t="s">
        <v>85</v>
      </c>
      <c r="AT517" s="217" t="s">
        <v>130</v>
      </c>
      <c r="AU517" s="217" t="s">
        <v>82</v>
      </c>
      <c r="AY517" s="19" t="s">
        <v>128</v>
      </c>
      <c r="BE517" s="218">
        <f>IF(N517="základní",J517,0)</f>
        <v>0</v>
      </c>
      <c r="BF517" s="218">
        <f>IF(N517="snížená",J517,0)</f>
        <v>0</v>
      </c>
      <c r="BG517" s="218">
        <f>IF(N517="zákl. přenesená",J517,0)</f>
        <v>0</v>
      </c>
      <c r="BH517" s="218">
        <f>IF(N517="sníž. přenesená",J517,0)</f>
        <v>0</v>
      </c>
      <c r="BI517" s="218">
        <f>IF(N517="nulová",J517,0)</f>
        <v>0</v>
      </c>
      <c r="BJ517" s="19" t="s">
        <v>78</v>
      </c>
      <c r="BK517" s="218">
        <f>ROUND(I517*H517,2)</f>
        <v>0</v>
      </c>
      <c r="BL517" s="19" t="s">
        <v>85</v>
      </c>
      <c r="BM517" s="217" t="s">
        <v>706</v>
      </c>
    </row>
    <row r="518" spans="1:47" s="2" customFormat="1" ht="12">
      <c r="A518" s="40"/>
      <c r="B518" s="41"/>
      <c r="C518" s="42"/>
      <c r="D518" s="219" t="s">
        <v>136</v>
      </c>
      <c r="E518" s="42"/>
      <c r="F518" s="220" t="s">
        <v>707</v>
      </c>
      <c r="G518" s="42"/>
      <c r="H518" s="42"/>
      <c r="I518" s="221"/>
      <c r="J518" s="42"/>
      <c r="K518" s="42"/>
      <c r="L518" s="46"/>
      <c r="M518" s="222"/>
      <c r="N518" s="223"/>
      <c r="O518" s="86"/>
      <c r="P518" s="86"/>
      <c r="Q518" s="86"/>
      <c r="R518" s="86"/>
      <c r="S518" s="86"/>
      <c r="T518" s="87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T518" s="19" t="s">
        <v>136</v>
      </c>
      <c r="AU518" s="19" t="s">
        <v>82</v>
      </c>
    </row>
    <row r="519" spans="1:47" s="2" customFormat="1" ht="12">
      <c r="A519" s="40"/>
      <c r="B519" s="41"/>
      <c r="C519" s="42"/>
      <c r="D519" s="224" t="s">
        <v>138</v>
      </c>
      <c r="E519" s="42"/>
      <c r="F519" s="225" t="s">
        <v>708</v>
      </c>
      <c r="G519" s="42"/>
      <c r="H519" s="42"/>
      <c r="I519" s="221"/>
      <c r="J519" s="42"/>
      <c r="K519" s="42"/>
      <c r="L519" s="46"/>
      <c r="M519" s="222"/>
      <c r="N519" s="223"/>
      <c r="O519" s="86"/>
      <c r="P519" s="86"/>
      <c r="Q519" s="86"/>
      <c r="R519" s="86"/>
      <c r="S519" s="86"/>
      <c r="T519" s="87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T519" s="19" t="s">
        <v>138</v>
      </c>
      <c r="AU519" s="19" t="s">
        <v>82</v>
      </c>
    </row>
    <row r="520" spans="1:47" s="2" customFormat="1" ht="12">
      <c r="A520" s="40"/>
      <c r="B520" s="41"/>
      <c r="C520" s="42"/>
      <c r="D520" s="219" t="s">
        <v>210</v>
      </c>
      <c r="E520" s="42"/>
      <c r="F520" s="248" t="s">
        <v>709</v>
      </c>
      <c r="G520" s="42"/>
      <c r="H520" s="42"/>
      <c r="I520" s="221"/>
      <c r="J520" s="42"/>
      <c r="K520" s="42"/>
      <c r="L520" s="46"/>
      <c r="M520" s="222"/>
      <c r="N520" s="223"/>
      <c r="O520" s="86"/>
      <c r="P520" s="86"/>
      <c r="Q520" s="86"/>
      <c r="R520" s="86"/>
      <c r="S520" s="86"/>
      <c r="T520" s="87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T520" s="19" t="s">
        <v>210</v>
      </c>
      <c r="AU520" s="19" t="s">
        <v>82</v>
      </c>
    </row>
    <row r="521" spans="1:51" s="13" customFormat="1" ht="12">
      <c r="A521" s="13"/>
      <c r="B521" s="226"/>
      <c r="C521" s="227"/>
      <c r="D521" s="219" t="s">
        <v>140</v>
      </c>
      <c r="E521" s="228" t="s">
        <v>21</v>
      </c>
      <c r="F521" s="229" t="s">
        <v>85</v>
      </c>
      <c r="G521" s="227"/>
      <c r="H521" s="230">
        <v>4</v>
      </c>
      <c r="I521" s="231"/>
      <c r="J521" s="227"/>
      <c r="K521" s="227"/>
      <c r="L521" s="232"/>
      <c r="M521" s="233"/>
      <c r="N521" s="234"/>
      <c r="O521" s="234"/>
      <c r="P521" s="234"/>
      <c r="Q521" s="234"/>
      <c r="R521" s="234"/>
      <c r="S521" s="234"/>
      <c r="T521" s="235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36" t="s">
        <v>140</v>
      </c>
      <c r="AU521" s="236" t="s">
        <v>82</v>
      </c>
      <c r="AV521" s="13" t="s">
        <v>82</v>
      </c>
      <c r="AW521" s="13" t="s">
        <v>34</v>
      </c>
      <c r="AX521" s="13" t="s">
        <v>78</v>
      </c>
      <c r="AY521" s="236" t="s">
        <v>128</v>
      </c>
    </row>
    <row r="522" spans="1:65" s="2" customFormat="1" ht="24.15" customHeight="1">
      <c r="A522" s="40"/>
      <c r="B522" s="41"/>
      <c r="C522" s="260" t="s">
        <v>710</v>
      </c>
      <c r="D522" s="260" t="s">
        <v>287</v>
      </c>
      <c r="E522" s="261" t="s">
        <v>711</v>
      </c>
      <c r="F522" s="262" t="s">
        <v>712</v>
      </c>
      <c r="G522" s="263" t="s">
        <v>342</v>
      </c>
      <c r="H522" s="264">
        <v>4.04</v>
      </c>
      <c r="I522" s="265"/>
      <c r="J522" s="266">
        <f>ROUND(I522*H522,2)</f>
        <v>0</v>
      </c>
      <c r="K522" s="262" t="s">
        <v>21</v>
      </c>
      <c r="L522" s="267"/>
      <c r="M522" s="268" t="s">
        <v>21</v>
      </c>
      <c r="N522" s="269" t="s">
        <v>44</v>
      </c>
      <c r="O522" s="86"/>
      <c r="P522" s="215">
        <f>O522*H522</f>
        <v>0</v>
      </c>
      <c r="Q522" s="215">
        <v>0.035</v>
      </c>
      <c r="R522" s="215">
        <f>Q522*H522</f>
        <v>0.14140000000000003</v>
      </c>
      <c r="S522" s="215">
        <v>0</v>
      </c>
      <c r="T522" s="216">
        <f>S522*H522</f>
        <v>0</v>
      </c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R522" s="217" t="s">
        <v>183</v>
      </c>
      <c r="AT522" s="217" t="s">
        <v>287</v>
      </c>
      <c r="AU522" s="217" t="s">
        <v>82</v>
      </c>
      <c r="AY522" s="19" t="s">
        <v>128</v>
      </c>
      <c r="BE522" s="218">
        <f>IF(N522="základní",J522,0)</f>
        <v>0</v>
      </c>
      <c r="BF522" s="218">
        <f>IF(N522="snížená",J522,0)</f>
        <v>0</v>
      </c>
      <c r="BG522" s="218">
        <f>IF(N522="zákl. přenesená",J522,0)</f>
        <v>0</v>
      </c>
      <c r="BH522" s="218">
        <f>IF(N522="sníž. přenesená",J522,0)</f>
        <v>0</v>
      </c>
      <c r="BI522" s="218">
        <f>IF(N522="nulová",J522,0)</f>
        <v>0</v>
      </c>
      <c r="BJ522" s="19" t="s">
        <v>78</v>
      </c>
      <c r="BK522" s="218">
        <f>ROUND(I522*H522,2)</f>
        <v>0</v>
      </c>
      <c r="BL522" s="19" t="s">
        <v>85</v>
      </c>
      <c r="BM522" s="217" t="s">
        <v>713</v>
      </c>
    </row>
    <row r="523" spans="1:47" s="2" customFormat="1" ht="12">
      <c r="A523" s="40"/>
      <c r="B523" s="41"/>
      <c r="C523" s="42"/>
      <c r="D523" s="219" t="s">
        <v>136</v>
      </c>
      <c r="E523" s="42"/>
      <c r="F523" s="220" t="s">
        <v>714</v>
      </c>
      <c r="G523" s="42"/>
      <c r="H523" s="42"/>
      <c r="I523" s="221"/>
      <c r="J523" s="42"/>
      <c r="K523" s="42"/>
      <c r="L523" s="46"/>
      <c r="M523" s="222"/>
      <c r="N523" s="223"/>
      <c r="O523" s="86"/>
      <c r="P523" s="86"/>
      <c r="Q523" s="86"/>
      <c r="R523" s="86"/>
      <c r="S523" s="86"/>
      <c r="T523" s="87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T523" s="19" t="s">
        <v>136</v>
      </c>
      <c r="AU523" s="19" t="s">
        <v>82</v>
      </c>
    </row>
    <row r="524" spans="1:51" s="13" customFormat="1" ht="12">
      <c r="A524" s="13"/>
      <c r="B524" s="226"/>
      <c r="C524" s="227"/>
      <c r="D524" s="219" t="s">
        <v>140</v>
      </c>
      <c r="E524" s="228" t="s">
        <v>21</v>
      </c>
      <c r="F524" s="229" t="s">
        <v>715</v>
      </c>
      <c r="G524" s="227"/>
      <c r="H524" s="230">
        <v>4.04</v>
      </c>
      <c r="I524" s="231"/>
      <c r="J524" s="227"/>
      <c r="K524" s="227"/>
      <c r="L524" s="232"/>
      <c r="M524" s="233"/>
      <c r="N524" s="234"/>
      <c r="O524" s="234"/>
      <c r="P524" s="234"/>
      <c r="Q524" s="234"/>
      <c r="R524" s="234"/>
      <c r="S524" s="234"/>
      <c r="T524" s="235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36" t="s">
        <v>140</v>
      </c>
      <c r="AU524" s="236" t="s">
        <v>82</v>
      </c>
      <c r="AV524" s="13" t="s">
        <v>82</v>
      </c>
      <c r="AW524" s="13" t="s">
        <v>34</v>
      </c>
      <c r="AX524" s="13" t="s">
        <v>73</v>
      </c>
      <c r="AY524" s="236" t="s">
        <v>128</v>
      </c>
    </row>
    <row r="525" spans="1:51" s="14" customFormat="1" ht="12">
      <c r="A525" s="14"/>
      <c r="B525" s="237"/>
      <c r="C525" s="238"/>
      <c r="D525" s="219" t="s">
        <v>140</v>
      </c>
      <c r="E525" s="239" t="s">
        <v>21</v>
      </c>
      <c r="F525" s="240" t="s">
        <v>149</v>
      </c>
      <c r="G525" s="238"/>
      <c r="H525" s="241">
        <v>4.04</v>
      </c>
      <c r="I525" s="242"/>
      <c r="J525" s="238"/>
      <c r="K525" s="238"/>
      <c r="L525" s="243"/>
      <c r="M525" s="244"/>
      <c r="N525" s="245"/>
      <c r="O525" s="245"/>
      <c r="P525" s="245"/>
      <c r="Q525" s="245"/>
      <c r="R525" s="245"/>
      <c r="S525" s="245"/>
      <c r="T525" s="246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47" t="s">
        <v>140</v>
      </c>
      <c r="AU525" s="247" t="s">
        <v>82</v>
      </c>
      <c r="AV525" s="14" t="s">
        <v>85</v>
      </c>
      <c r="AW525" s="14" t="s">
        <v>34</v>
      </c>
      <c r="AX525" s="14" t="s">
        <v>78</v>
      </c>
      <c r="AY525" s="247" t="s">
        <v>128</v>
      </c>
    </row>
    <row r="526" spans="1:65" s="2" customFormat="1" ht="24.15" customHeight="1">
      <c r="A526" s="40"/>
      <c r="B526" s="41"/>
      <c r="C526" s="206" t="s">
        <v>716</v>
      </c>
      <c r="D526" s="206" t="s">
        <v>130</v>
      </c>
      <c r="E526" s="207" t="s">
        <v>717</v>
      </c>
      <c r="F526" s="208" t="s">
        <v>718</v>
      </c>
      <c r="G526" s="209" t="s">
        <v>317</v>
      </c>
      <c r="H526" s="210">
        <v>1055</v>
      </c>
      <c r="I526" s="211"/>
      <c r="J526" s="212">
        <f>ROUND(I526*H526,2)</f>
        <v>0</v>
      </c>
      <c r="K526" s="208" t="s">
        <v>134</v>
      </c>
      <c r="L526" s="46"/>
      <c r="M526" s="213" t="s">
        <v>21</v>
      </c>
      <c r="N526" s="214" t="s">
        <v>44</v>
      </c>
      <c r="O526" s="86"/>
      <c r="P526" s="215">
        <f>O526*H526</f>
        <v>0</v>
      </c>
      <c r="Q526" s="215">
        <v>0.00033</v>
      </c>
      <c r="R526" s="215">
        <f>Q526*H526</f>
        <v>0.34815</v>
      </c>
      <c r="S526" s="215">
        <v>0</v>
      </c>
      <c r="T526" s="216">
        <f>S526*H526</f>
        <v>0</v>
      </c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R526" s="217" t="s">
        <v>85</v>
      </c>
      <c r="AT526" s="217" t="s">
        <v>130</v>
      </c>
      <c r="AU526" s="217" t="s">
        <v>82</v>
      </c>
      <c r="AY526" s="19" t="s">
        <v>128</v>
      </c>
      <c r="BE526" s="218">
        <f>IF(N526="základní",J526,0)</f>
        <v>0</v>
      </c>
      <c r="BF526" s="218">
        <f>IF(N526="snížená",J526,0)</f>
        <v>0</v>
      </c>
      <c r="BG526" s="218">
        <f>IF(N526="zákl. přenesená",J526,0)</f>
        <v>0</v>
      </c>
      <c r="BH526" s="218">
        <f>IF(N526="sníž. přenesená",J526,0)</f>
        <v>0</v>
      </c>
      <c r="BI526" s="218">
        <f>IF(N526="nulová",J526,0)</f>
        <v>0</v>
      </c>
      <c r="BJ526" s="19" t="s">
        <v>78</v>
      </c>
      <c r="BK526" s="218">
        <f>ROUND(I526*H526,2)</f>
        <v>0</v>
      </c>
      <c r="BL526" s="19" t="s">
        <v>85</v>
      </c>
      <c r="BM526" s="217" t="s">
        <v>719</v>
      </c>
    </row>
    <row r="527" spans="1:47" s="2" customFormat="1" ht="12">
      <c r="A527" s="40"/>
      <c r="B527" s="41"/>
      <c r="C527" s="42"/>
      <c r="D527" s="219" t="s">
        <v>136</v>
      </c>
      <c r="E527" s="42"/>
      <c r="F527" s="220" t="s">
        <v>720</v>
      </c>
      <c r="G527" s="42"/>
      <c r="H527" s="42"/>
      <c r="I527" s="221"/>
      <c r="J527" s="42"/>
      <c r="K527" s="42"/>
      <c r="L527" s="46"/>
      <c r="M527" s="222"/>
      <c r="N527" s="223"/>
      <c r="O527" s="86"/>
      <c r="P527" s="86"/>
      <c r="Q527" s="86"/>
      <c r="R527" s="86"/>
      <c r="S527" s="86"/>
      <c r="T527" s="87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T527" s="19" t="s">
        <v>136</v>
      </c>
      <c r="AU527" s="19" t="s">
        <v>82</v>
      </c>
    </row>
    <row r="528" spans="1:47" s="2" customFormat="1" ht="12">
      <c r="A528" s="40"/>
      <c r="B528" s="41"/>
      <c r="C528" s="42"/>
      <c r="D528" s="224" t="s">
        <v>138</v>
      </c>
      <c r="E528" s="42"/>
      <c r="F528" s="225" t="s">
        <v>721</v>
      </c>
      <c r="G528" s="42"/>
      <c r="H528" s="42"/>
      <c r="I528" s="221"/>
      <c r="J528" s="42"/>
      <c r="K528" s="42"/>
      <c r="L528" s="46"/>
      <c r="M528" s="222"/>
      <c r="N528" s="223"/>
      <c r="O528" s="86"/>
      <c r="P528" s="86"/>
      <c r="Q528" s="86"/>
      <c r="R528" s="86"/>
      <c r="S528" s="86"/>
      <c r="T528" s="87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T528" s="19" t="s">
        <v>138</v>
      </c>
      <c r="AU528" s="19" t="s">
        <v>82</v>
      </c>
    </row>
    <row r="529" spans="1:51" s="13" customFormat="1" ht="12">
      <c r="A529" s="13"/>
      <c r="B529" s="226"/>
      <c r="C529" s="227"/>
      <c r="D529" s="219" t="s">
        <v>140</v>
      </c>
      <c r="E529" s="228" t="s">
        <v>21</v>
      </c>
      <c r="F529" s="229" t="s">
        <v>722</v>
      </c>
      <c r="G529" s="227"/>
      <c r="H529" s="230">
        <v>1055</v>
      </c>
      <c r="I529" s="231"/>
      <c r="J529" s="227"/>
      <c r="K529" s="227"/>
      <c r="L529" s="232"/>
      <c r="M529" s="233"/>
      <c r="N529" s="234"/>
      <c r="O529" s="234"/>
      <c r="P529" s="234"/>
      <c r="Q529" s="234"/>
      <c r="R529" s="234"/>
      <c r="S529" s="234"/>
      <c r="T529" s="235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36" t="s">
        <v>140</v>
      </c>
      <c r="AU529" s="236" t="s">
        <v>82</v>
      </c>
      <c r="AV529" s="13" t="s">
        <v>82</v>
      </c>
      <c r="AW529" s="13" t="s">
        <v>34</v>
      </c>
      <c r="AX529" s="13" t="s">
        <v>73</v>
      </c>
      <c r="AY529" s="236" t="s">
        <v>128</v>
      </c>
    </row>
    <row r="530" spans="1:51" s="14" customFormat="1" ht="12">
      <c r="A530" s="14"/>
      <c r="B530" s="237"/>
      <c r="C530" s="238"/>
      <c r="D530" s="219" t="s">
        <v>140</v>
      </c>
      <c r="E530" s="239" t="s">
        <v>21</v>
      </c>
      <c r="F530" s="240" t="s">
        <v>149</v>
      </c>
      <c r="G530" s="238"/>
      <c r="H530" s="241">
        <v>1055</v>
      </c>
      <c r="I530" s="242"/>
      <c r="J530" s="238"/>
      <c r="K530" s="238"/>
      <c r="L530" s="243"/>
      <c r="M530" s="244"/>
      <c r="N530" s="245"/>
      <c r="O530" s="245"/>
      <c r="P530" s="245"/>
      <c r="Q530" s="245"/>
      <c r="R530" s="245"/>
      <c r="S530" s="245"/>
      <c r="T530" s="246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47" t="s">
        <v>140</v>
      </c>
      <c r="AU530" s="247" t="s">
        <v>82</v>
      </c>
      <c r="AV530" s="14" t="s">
        <v>85</v>
      </c>
      <c r="AW530" s="14" t="s">
        <v>34</v>
      </c>
      <c r="AX530" s="14" t="s">
        <v>78</v>
      </c>
      <c r="AY530" s="247" t="s">
        <v>128</v>
      </c>
    </row>
    <row r="531" spans="1:65" s="2" customFormat="1" ht="24.15" customHeight="1">
      <c r="A531" s="40"/>
      <c r="B531" s="41"/>
      <c r="C531" s="206" t="s">
        <v>723</v>
      </c>
      <c r="D531" s="206" t="s">
        <v>130</v>
      </c>
      <c r="E531" s="207" t="s">
        <v>724</v>
      </c>
      <c r="F531" s="208" t="s">
        <v>725</v>
      </c>
      <c r="G531" s="209" t="s">
        <v>317</v>
      </c>
      <c r="H531" s="210">
        <v>42</v>
      </c>
      <c r="I531" s="211"/>
      <c r="J531" s="212">
        <f>ROUND(I531*H531,2)</f>
        <v>0</v>
      </c>
      <c r="K531" s="208" t="s">
        <v>134</v>
      </c>
      <c r="L531" s="46"/>
      <c r="M531" s="213" t="s">
        <v>21</v>
      </c>
      <c r="N531" s="214" t="s">
        <v>44</v>
      </c>
      <c r="O531" s="86"/>
      <c r="P531" s="215">
        <f>O531*H531</f>
        <v>0</v>
      </c>
      <c r="Q531" s="215">
        <v>0.00038</v>
      </c>
      <c r="R531" s="215">
        <f>Q531*H531</f>
        <v>0.015960000000000002</v>
      </c>
      <c r="S531" s="215">
        <v>0</v>
      </c>
      <c r="T531" s="216">
        <f>S531*H531</f>
        <v>0</v>
      </c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R531" s="217" t="s">
        <v>85</v>
      </c>
      <c r="AT531" s="217" t="s">
        <v>130</v>
      </c>
      <c r="AU531" s="217" t="s">
        <v>82</v>
      </c>
      <c r="AY531" s="19" t="s">
        <v>128</v>
      </c>
      <c r="BE531" s="218">
        <f>IF(N531="základní",J531,0)</f>
        <v>0</v>
      </c>
      <c r="BF531" s="218">
        <f>IF(N531="snížená",J531,0)</f>
        <v>0</v>
      </c>
      <c r="BG531" s="218">
        <f>IF(N531="zákl. přenesená",J531,0)</f>
        <v>0</v>
      </c>
      <c r="BH531" s="218">
        <f>IF(N531="sníž. přenesená",J531,0)</f>
        <v>0</v>
      </c>
      <c r="BI531" s="218">
        <f>IF(N531="nulová",J531,0)</f>
        <v>0</v>
      </c>
      <c r="BJ531" s="19" t="s">
        <v>78</v>
      </c>
      <c r="BK531" s="218">
        <f>ROUND(I531*H531,2)</f>
        <v>0</v>
      </c>
      <c r="BL531" s="19" t="s">
        <v>85</v>
      </c>
      <c r="BM531" s="217" t="s">
        <v>726</v>
      </c>
    </row>
    <row r="532" spans="1:47" s="2" customFormat="1" ht="12">
      <c r="A532" s="40"/>
      <c r="B532" s="41"/>
      <c r="C532" s="42"/>
      <c r="D532" s="219" t="s">
        <v>136</v>
      </c>
      <c r="E532" s="42"/>
      <c r="F532" s="220" t="s">
        <v>727</v>
      </c>
      <c r="G532" s="42"/>
      <c r="H532" s="42"/>
      <c r="I532" s="221"/>
      <c r="J532" s="42"/>
      <c r="K532" s="42"/>
      <c r="L532" s="46"/>
      <c r="M532" s="222"/>
      <c r="N532" s="223"/>
      <c r="O532" s="86"/>
      <c r="P532" s="86"/>
      <c r="Q532" s="86"/>
      <c r="R532" s="86"/>
      <c r="S532" s="86"/>
      <c r="T532" s="87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T532" s="19" t="s">
        <v>136</v>
      </c>
      <c r="AU532" s="19" t="s">
        <v>82</v>
      </c>
    </row>
    <row r="533" spans="1:47" s="2" customFormat="1" ht="12">
      <c r="A533" s="40"/>
      <c r="B533" s="41"/>
      <c r="C533" s="42"/>
      <c r="D533" s="224" t="s">
        <v>138</v>
      </c>
      <c r="E533" s="42"/>
      <c r="F533" s="225" t="s">
        <v>728</v>
      </c>
      <c r="G533" s="42"/>
      <c r="H533" s="42"/>
      <c r="I533" s="221"/>
      <c r="J533" s="42"/>
      <c r="K533" s="42"/>
      <c r="L533" s="46"/>
      <c r="M533" s="222"/>
      <c r="N533" s="223"/>
      <c r="O533" s="86"/>
      <c r="P533" s="86"/>
      <c r="Q533" s="86"/>
      <c r="R533" s="86"/>
      <c r="S533" s="86"/>
      <c r="T533" s="87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T533" s="19" t="s">
        <v>138</v>
      </c>
      <c r="AU533" s="19" t="s">
        <v>82</v>
      </c>
    </row>
    <row r="534" spans="1:51" s="13" customFormat="1" ht="12">
      <c r="A534" s="13"/>
      <c r="B534" s="226"/>
      <c r="C534" s="227"/>
      <c r="D534" s="219" t="s">
        <v>140</v>
      </c>
      <c r="E534" s="228" t="s">
        <v>21</v>
      </c>
      <c r="F534" s="229" t="s">
        <v>729</v>
      </c>
      <c r="G534" s="227"/>
      <c r="H534" s="230">
        <v>42</v>
      </c>
      <c r="I534" s="231"/>
      <c r="J534" s="227"/>
      <c r="K534" s="227"/>
      <c r="L534" s="232"/>
      <c r="M534" s="233"/>
      <c r="N534" s="234"/>
      <c r="O534" s="234"/>
      <c r="P534" s="234"/>
      <c r="Q534" s="234"/>
      <c r="R534" s="234"/>
      <c r="S534" s="234"/>
      <c r="T534" s="235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36" t="s">
        <v>140</v>
      </c>
      <c r="AU534" s="236" t="s">
        <v>82</v>
      </c>
      <c r="AV534" s="13" t="s">
        <v>82</v>
      </c>
      <c r="AW534" s="13" t="s">
        <v>34</v>
      </c>
      <c r="AX534" s="13" t="s">
        <v>73</v>
      </c>
      <c r="AY534" s="236" t="s">
        <v>128</v>
      </c>
    </row>
    <row r="535" spans="1:51" s="14" customFormat="1" ht="12">
      <c r="A535" s="14"/>
      <c r="B535" s="237"/>
      <c r="C535" s="238"/>
      <c r="D535" s="219" t="s">
        <v>140</v>
      </c>
      <c r="E535" s="239" t="s">
        <v>21</v>
      </c>
      <c r="F535" s="240" t="s">
        <v>149</v>
      </c>
      <c r="G535" s="238"/>
      <c r="H535" s="241">
        <v>42</v>
      </c>
      <c r="I535" s="242"/>
      <c r="J535" s="238"/>
      <c r="K535" s="238"/>
      <c r="L535" s="243"/>
      <c r="M535" s="244"/>
      <c r="N535" s="245"/>
      <c r="O535" s="245"/>
      <c r="P535" s="245"/>
      <c r="Q535" s="245"/>
      <c r="R535" s="245"/>
      <c r="S535" s="245"/>
      <c r="T535" s="246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47" t="s">
        <v>140</v>
      </c>
      <c r="AU535" s="247" t="s">
        <v>82</v>
      </c>
      <c r="AV535" s="14" t="s">
        <v>85</v>
      </c>
      <c r="AW535" s="14" t="s">
        <v>34</v>
      </c>
      <c r="AX535" s="14" t="s">
        <v>78</v>
      </c>
      <c r="AY535" s="247" t="s">
        <v>128</v>
      </c>
    </row>
    <row r="536" spans="1:65" s="2" customFormat="1" ht="24.15" customHeight="1">
      <c r="A536" s="40"/>
      <c r="B536" s="41"/>
      <c r="C536" s="206" t="s">
        <v>730</v>
      </c>
      <c r="D536" s="206" t="s">
        <v>130</v>
      </c>
      <c r="E536" s="207" t="s">
        <v>731</v>
      </c>
      <c r="F536" s="208" t="s">
        <v>732</v>
      </c>
      <c r="G536" s="209" t="s">
        <v>317</v>
      </c>
      <c r="H536" s="210">
        <v>1000</v>
      </c>
      <c r="I536" s="211"/>
      <c r="J536" s="212">
        <f>ROUND(I536*H536,2)</f>
        <v>0</v>
      </c>
      <c r="K536" s="208" t="s">
        <v>21</v>
      </c>
      <c r="L536" s="46"/>
      <c r="M536" s="213" t="s">
        <v>21</v>
      </c>
      <c r="N536" s="214" t="s">
        <v>44</v>
      </c>
      <c r="O536" s="86"/>
      <c r="P536" s="215">
        <f>O536*H536</f>
        <v>0</v>
      </c>
      <c r="Q536" s="215">
        <v>0.017</v>
      </c>
      <c r="R536" s="215">
        <f>Q536*H536</f>
        <v>17</v>
      </c>
      <c r="S536" s="215">
        <v>0</v>
      </c>
      <c r="T536" s="216">
        <f>S536*H536</f>
        <v>0</v>
      </c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R536" s="217" t="s">
        <v>85</v>
      </c>
      <c r="AT536" s="217" t="s">
        <v>130</v>
      </c>
      <c r="AU536" s="217" t="s">
        <v>82</v>
      </c>
      <c r="AY536" s="19" t="s">
        <v>128</v>
      </c>
      <c r="BE536" s="218">
        <f>IF(N536="základní",J536,0)</f>
        <v>0</v>
      </c>
      <c r="BF536" s="218">
        <f>IF(N536="snížená",J536,0)</f>
        <v>0</v>
      </c>
      <c r="BG536" s="218">
        <f>IF(N536="zákl. přenesená",J536,0)</f>
        <v>0</v>
      </c>
      <c r="BH536" s="218">
        <f>IF(N536="sníž. přenesená",J536,0)</f>
        <v>0</v>
      </c>
      <c r="BI536" s="218">
        <f>IF(N536="nulová",J536,0)</f>
        <v>0</v>
      </c>
      <c r="BJ536" s="19" t="s">
        <v>78</v>
      </c>
      <c r="BK536" s="218">
        <f>ROUND(I536*H536,2)</f>
        <v>0</v>
      </c>
      <c r="BL536" s="19" t="s">
        <v>85</v>
      </c>
      <c r="BM536" s="217" t="s">
        <v>733</v>
      </c>
    </row>
    <row r="537" spans="1:47" s="2" customFormat="1" ht="12">
      <c r="A537" s="40"/>
      <c r="B537" s="41"/>
      <c r="C537" s="42"/>
      <c r="D537" s="219" t="s">
        <v>136</v>
      </c>
      <c r="E537" s="42"/>
      <c r="F537" s="220" t="s">
        <v>734</v>
      </c>
      <c r="G537" s="42"/>
      <c r="H537" s="42"/>
      <c r="I537" s="221"/>
      <c r="J537" s="42"/>
      <c r="K537" s="42"/>
      <c r="L537" s="46"/>
      <c r="M537" s="222"/>
      <c r="N537" s="223"/>
      <c r="O537" s="86"/>
      <c r="P537" s="86"/>
      <c r="Q537" s="86"/>
      <c r="R537" s="86"/>
      <c r="S537" s="86"/>
      <c r="T537" s="87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T537" s="19" t="s">
        <v>136</v>
      </c>
      <c r="AU537" s="19" t="s">
        <v>82</v>
      </c>
    </row>
    <row r="538" spans="1:47" s="2" customFormat="1" ht="12">
      <c r="A538" s="40"/>
      <c r="B538" s="41"/>
      <c r="C538" s="42"/>
      <c r="D538" s="219" t="s">
        <v>210</v>
      </c>
      <c r="E538" s="42"/>
      <c r="F538" s="248" t="s">
        <v>735</v>
      </c>
      <c r="G538" s="42"/>
      <c r="H538" s="42"/>
      <c r="I538" s="221"/>
      <c r="J538" s="42"/>
      <c r="K538" s="42"/>
      <c r="L538" s="46"/>
      <c r="M538" s="222"/>
      <c r="N538" s="223"/>
      <c r="O538" s="86"/>
      <c r="P538" s="86"/>
      <c r="Q538" s="86"/>
      <c r="R538" s="86"/>
      <c r="S538" s="86"/>
      <c r="T538" s="87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  <c r="AT538" s="19" t="s">
        <v>210</v>
      </c>
      <c r="AU538" s="19" t="s">
        <v>82</v>
      </c>
    </row>
    <row r="539" spans="1:51" s="13" customFormat="1" ht="12">
      <c r="A539" s="13"/>
      <c r="B539" s="226"/>
      <c r="C539" s="227"/>
      <c r="D539" s="219" t="s">
        <v>140</v>
      </c>
      <c r="E539" s="228" t="s">
        <v>21</v>
      </c>
      <c r="F539" s="229" t="s">
        <v>736</v>
      </c>
      <c r="G539" s="227"/>
      <c r="H539" s="230">
        <v>1000</v>
      </c>
      <c r="I539" s="231"/>
      <c r="J539" s="227"/>
      <c r="K539" s="227"/>
      <c r="L539" s="232"/>
      <c r="M539" s="233"/>
      <c r="N539" s="234"/>
      <c r="O539" s="234"/>
      <c r="P539" s="234"/>
      <c r="Q539" s="234"/>
      <c r="R539" s="234"/>
      <c r="S539" s="234"/>
      <c r="T539" s="235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36" t="s">
        <v>140</v>
      </c>
      <c r="AU539" s="236" t="s">
        <v>82</v>
      </c>
      <c r="AV539" s="13" t="s">
        <v>82</v>
      </c>
      <c r="AW539" s="13" t="s">
        <v>34</v>
      </c>
      <c r="AX539" s="13" t="s">
        <v>73</v>
      </c>
      <c r="AY539" s="236" t="s">
        <v>128</v>
      </c>
    </row>
    <row r="540" spans="1:51" s="14" customFormat="1" ht="12">
      <c r="A540" s="14"/>
      <c r="B540" s="237"/>
      <c r="C540" s="238"/>
      <c r="D540" s="219" t="s">
        <v>140</v>
      </c>
      <c r="E540" s="239" t="s">
        <v>21</v>
      </c>
      <c r="F540" s="240" t="s">
        <v>149</v>
      </c>
      <c r="G540" s="238"/>
      <c r="H540" s="241">
        <v>1000</v>
      </c>
      <c r="I540" s="242"/>
      <c r="J540" s="238"/>
      <c r="K540" s="238"/>
      <c r="L540" s="243"/>
      <c r="M540" s="244"/>
      <c r="N540" s="245"/>
      <c r="O540" s="245"/>
      <c r="P540" s="245"/>
      <c r="Q540" s="245"/>
      <c r="R540" s="245"/>
      <c r="S540" s="245"/>
      <c r="T540" s="246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247" t="s">
        <v>140</v>
      </c>
      <c r="AU540" s="247" t="s">
        <v>82</v>
      </c>
      <c r="AV540" s="14" t="s">
        <v>85</v>
      </c>
      <c r="AW540" s="14" t="s">
        <v>34</v>
      </c>
      <c r="AX540" s="14" t="s">
        <v>78</v>
      </c>
      <c r="AY540" s="247" t="s">
        <v>128</v>
      </c>
    </row>
    <row r="541" spans="1:65" s="2" customFormat="1" ht="24.15" customHeight="1">
      <c r="A541" s="40"/>
      <c r="B541" s="41"/>
      <c r="C541" s="206" t="s">
        <v>737</v>
      </c>
      <c r="D541" s="206" t="s">
        <v>130</v>
      </c>
      <c r="E541" s="207" t="s">
        <v>738</v>
      </c>
      <c r="F541" s="208" t="s">
        <v>739</v>
      </c>
      <c r="G541" s="209" t="s">
        <v>133</v>
      </c>
      <c r="H541" s="210">
        <v>152.44</v>
      </c>
      <c r="I541" s="211"/>
      <c r="J541" s="212">
        <f>ROUND(I541*H541,2)</f>
        <v>0</v>
      </c>
      <c r="K541" s="208" t="s">
        <v>21</v>
      </c>
      <c r="L541" s="46"/>
      <c r="M541" s="213" t="s">
        <v>21</v>
      </c>
      <c r="N541" s="214" t="s">
        <v>44</v>
      </c>
      <c r="O541" s="86"/>
      <c r="P541" s="215">
        <f>O541*H541</f>
        <v>0</v>
      </c>
      <c r="Q541" s="215">
        <v>0.00198</v>
      </c>
      <c r="R541" s="215">
        <f>Q541*H541</f>
        <v>0.30183119999999997</v>
      </c>
      <c r="S541" s="215">
        <v>0</v>
      </c>
      <c r="T541" s="216">
        <f>S541*H541</f>
        <v>0</v>
      </c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R541" s="217" t="s">
        <v>85</v>
      </c>
      <c r="AT541" s="217" t="s">
        <v>130</v>
      </c>
      <c r="AU541" s="217" t="s">
        <v>82</v>
      </c>
      <c r="AY541" s="19" t="s">
        <v>128</v>
      </c>
      <c r="BE541" s="218">
        <f>IF(N541="základní",J541,0)</f>
        <v>0</v>
      </c>
      <c r="BF541" s="218">
        <f>IF(N541="snížená",J541,0)</f>
        <v>0</v>
      </c>
      <c r="BG541" s="218">
        <f>IF(N541="zákl. přenesená",J541,0)</f>
        <v>0</v>
      </c>
      <c r="BH541" s="218">
        <f>IF(N541="sníž. přenesená",J541,0)</f>
        <v>0</v>
      </c>
      <c r="BI541" s="218">
        <f>IF(N541="nulová",J541,0)</f>
        <v>0</v>
      </c>
      <c r="BJ541" s="19" t="s">
        <v>78</v>
      </c>
      <c r="BK541" s="218">
        <f>ROUND(I541*H541,2)</f>
        <v>0</v>
      </c>
      <c r="BL541" s="19" t="s">
        <v>85</v>
      </c>
      <c r="BM541" s="217" t="s">
        <v>740</v>
      </c>
    </row>
    <row r="542" spans="1:47" s="2" customFormat="1" ht="12">
      <c r="A542" s="40"/>
      <c r="B542" s="41"/>
      <c r="C542" s="42"/>
      <c r="D542" s="219" t="s">
        <v>136</v>
      </c>
      <c r="E542" s="42"/>
      <c r="F542" s="220" t="s">
        <v>741</v>
      </c>
      <c r="G542" s="42"/>
      <c r="H542" s="42"/>
      <c r="I542" s="221"/>
      <c r="J542" s="42"/>
      <c r="K542" s="42"/>
      <c r="L542" s="46"/>
      <c r="M542" s="222"/>
      <c r="N542" s="223"/>
      <c r="O542" s="86"/>
      <c r="P542" s="86"/>
      <c r="Q542" s="86"/>
      <c r="R542" s="86"/>
      <c r="S542" s="86"/>
      <c r="T542" s="87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T542" s="19" t="s">
        <v>136</v>
      </c>
      <c r="AU542" s="19" t="s">
        <v>82</v>
      </c>
    </row>
    <row r="543" spans="1:51" s="13" customFormat="1" ht="12">
      <c r="A543" s="13"/>
      <c r="B543" s="226"/>
      <c r="C543" s="227"/>
      <c r="D543" s="219" t="s">
        <v>140</v>
      </c>
      <c r="E543" s="228" t="s">
        <v>21</v>
      </c>
      <c r="F543" s="229" t="s">
        <v>742</v>
      </c>
      <c r="G543" s="227"/>
      <c r="H543" s="230">
        <v>152.44</v>
      </c>
      <c r="I543" s="231"/>
      <c r="J543" s="227"/>
      <c r="K543" s="227"/>
      <c r="L543" s="232"/>
      <c r="M543" s="233"/>
      <c r="N543" s="234"/>
      <c r="O543" s="234"/>
      <c r="P543" s="234"/>
      <c r="Q543" s="234"/>
      <c r="R543" s="234"/>
      <c r="S543" s="234"/>
      <c r="T543" s="235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36" t="s">
        <v>140</v>
      </c>
      <c r="AU543" s="236" t="s">
        <v>82</v>
      </c>
      <c r="AV543" s="13" t="s">
        <v>82</v>
      </c>
      <c r="AW543" s="13" t="s">
        <v>34</v>
      </c>
      <c r="AX543" s="13" t="s">
        <v>73</v>
      </c>
      <c r="AY543" s="236" t="s">
        <v>128</v>
      </c>
    </row>
    <row r="544" spans="1:51" s="14" customFormat="1" ht="12">
      <c r="A544" s="14"/>
      <c r="B544" s="237"/>
      <c r="C544" s="238"/>
      <c r="D544" s="219" t="s">
        <v>140</v>
      </c>
      <c r="E544" s="239" t="s">
        <v>21</v>
      </c>
      <c r="F544" s="240" t="s">
        <v>149</v>
      </c>
      <c r="G544" s="238"/>
      <c r="H544" s="241">
        <v>152.44</v>
      </c>
      <c r="I544" s="242"/>
      <c r="J544" s="238"/>
      <c r="K544" s="238"/>
      <c r="L544" s="243"/>
      <c r="M544" s="244"/>
      <c r="N544" s="245"/>
      <c r="O544" s="245"/>
      <c r="P544" s="245"/>
      <c r="Q544" s="245"/>
      <c r="R544" s="245"/>
      <c r="S544" s="245"/>
      <c r="T544" s="246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47" t="s">
        <v>140</v>
      </c>
      <c r="AU544" s="247" t="s">
        <v>82</v>
      </c>
      <c r="AV544" s="14" t="s">
        <v>85</v>
      </c>
      <c r="AW544" s="14" t="s">
        <v>34</v>
      </c>
      <c r="AX544" s="14" t="s">
        <v>78</v>
      </c>
      <c r="AY544" s="247" t="s">
        <v>128</v>
      </c>
    </row>
    <row r="545" spans="1:65" s="2" customFormat="1" ht="44.25" customHeight="1">
      <c r="A545" s="40"/>
      <c r="B545" s="41"/>
      <c r="C545" s="206" t="s">
        <v>743</v>
      </c>
      <c r="D545" s="206" t="s">
        <v>130</v>
      </c>
      <c r="E545" s="207" t="s">
        <v>744</v>
      </c>
      <c r="F545" s="208" t="s">
        <v>745</v>
      </c>
      <c r="G545" s="209" t="s">
        <v>133</v>
      </c>
      <c r="H545" s="210">
        <v>1052.3</v>
      </c>
      <c r="I545" s="211"/>
      <c r="J545" s="212">
        <f>ROUND(I545*H545,2)</f>
        <v>0</v>
      </c>
      <c r="K545" s="208" t="s">
        <v>21</v>
      </c>
      <c r="L545" s="46"/>
      <c r="M545" s="213" t="s">
        <v>21</v>
      </c>
      <c r="N545" s="214" t="s">
        <v>44</v>
      </c>
      <c r="O545" s="86"/>
      <c r="P545" s="215">
        <f>O545*H545</f>
        <v>0</v>
      </c>
      <c r="Q545" s="215">
        <v>0.00036</v>
      </c>
      <c r="R545" s="215">
        <f>Q545*H545</f>
        <v>0.378828</v>
      </c>
      <c r="S545" s="215">
        <v>0</v>
      </c>
      <c r="T545" s="216">
        <f>S545*H545</f>
        <v>0</v>
      </c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R545" s="217" t="s">
        <v>85</v>
      </c>
      <c r="AT545" s="217" t="s">
        <v>130</v>
      </c>
      <c r="AU545" s="217" t="s">
        <v>82</v>
      </c>
      <c r="AY545" s="19" t="s">
        <v>128</v>
      </c>
      <c r="BE545" s="218">
        <f>IF(N545="základní",J545,0)</f>
        <v>0</v>
      </c>
      <c r="BF545" s="218">
        <f>IF(N545="snížená",J545,0)</f>
        <v>0</v>
      </c>
      <c r="BG545" s="218">
        <f>IF(N545="zákl. přenesená",J545,0)</f>
        <v>0</v>
      </c>
      <c r="BH545" s="218">
        <f>IF(N545="sníž. přenesená",J545,0)</f>
        <v>0</v>
      </c>
      <c r="BI545" s="218">
        <f>IF(N545="nulová",J545,0)</f>
        <v>0</v>
      </c>
      <c r="BJ545" s="19" t="s">
        <v>78</v>
      </c>
      <c r="BK545" s="218">
        <f>ROUND(I545*H545,2)</f>
        <v>0</v>
      </c>
      <c r="BL545" s="19" t="s">
        <v>85</v>
      </c>
      <c r="BM545" s="217" t="s">
        <v>746</v>
      </c>
    </row>
    <row r="546" spans="1:47" s="2" customFormat="1" ht="12">
      <c r="A546" s="40"/>
      <c r="B546" s="41"/>
      <c r="C546" s="42"/>
      <c r="D546" s="219" t="s">
        <v>136</v>
      </c>
      <c r="E546" s="42"/>
      <c r="F546" s="220" t="s">
        <v>747</v>
      </c>
      <c r="G546" s="42"/>
      <c r="H546" s="42"/>
      <c r="I546" s="221"/>
      <c r="J546" s="42"/>
      <c r="K546" s="42"/>
      <c r="L546" s="46"/>
      <c r="M546" s="222"/>
      <c r="N546" s="223"/>
      <c r="O546" s="86"/>
      <c r="P546" s="86"/>
      <c r="Q546" s="86"/>
      <c r="R546" s="86"/>
      <c r="S546" s="86"/>
      <c r="T546" s="87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T546" s="19" t="s">
        <v>136</v>
      </c>
      <c r="AU546" s="19" t="s">
        <v>82</v>
      </c>
    </row>
    <row r="547" spans="1:51" s="13" customFormat="1" ht="12">
      <c r="A547" s="13"/>
      <c r="B547" s="226"/>
      <c r="C547" s="227"/>
      <c r="D547" s="219" t="s">
        <v>140</v>
      </c>
      <c r="E547" s="228" t="s">
        <v>21</v>
      </c>
      <c r="F547" s="229" t="s">
        <v>748</v>
      </c>
      <c r="G547" s="227"/>
      <c r="H547" s="230">
        <v>1052.279</v>
      </c>
      <c r="I547" s="231"/>
      <c r="J547" s="227"/>
      <c r="K547" s="227"/>
      <c r="L547" s="232"/>
      <c r="M547" s="233"/>
      <c r="N547" s="234"/>
      <c r="O547" s="234"/>
      <c r="P547" s="234"/>
      <c r="Q547" s="234"/>
      <c r="R547" s="234"/>
      <c r="S547" s="234"/>
      <c r="T547" s="235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36" t="s">
        <v>140</v>
      </c>
      <c r="AU547" s="236" t="s">
        <v>82</v>
      </c>
      <c r="AV547" s="13" t="s">
        <v>82</v>
      </c>
      <c r="AW547" s="13" t="s">
        <v>34</v>
      </c>
      <c r="AX547" s="13" t="s">
        <v>73</v>
      </c>
      <c r="AY547" s="236" t="s">
        <v>128</v>
      </c>
    </row>
    <row r="548" spans="1:51" s="14" customFormat="1" ht="12">
      <c r="A548" s="14"/>
      <c r="B548" s="237"/>
      <c r="C548" s="238"/>
      <c r="D548" s="219" t="s">
        <v>140</v>
      </c>
      <c r="E548" s="239" t="s">
        <v>21</v>
      </c>
      <c r="F548" s="240" t="s">
        <v>149</v>
      </c>
      <c r="G548" s="238"/>
      <c r="H548" s="241">
        <v>1052.279</v>
      </c>
      <c r="I548" s="242"/>
      <c r="J548" s="238"/>
      <c r="K548" s="238"/>
      <c r="L548" s="243"/>
      <c r="M548" s="244"/>
      <c r="N548" s="245"/>
      <c r="O548" s="245"/>
      <c r="P548" s="245"/>
      <c r="Q548" s="245"/>
      <c r="R548" s="245"/>
      <c r="S548" s="245"/>
      <c r="T548" s="246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47" t="s">
        <v>140</v>
      </c>
      <c r="AU548" s="247" t="s">
        <v>82</v>
      </c>
      <c r="AV548" s="14" t="s">
        <v>85</v>
      </c>
      <c r="AW548" s="14" t="s">
        <v>34</v>
      </c>
      <c r="AX548" s="14" t="s">
        <v>73</v>
      </c>
      <c r="AY548" s="247" t="s">
        <v>128</v>
      </c>
    </row>
    <row r="549" spans="1:51" s="13" customFormat="1" ht="12">
      <c r="A549" s="13"/>
      <c r="B549" s="226"/>
      <c r="C549" s="227"/>
      <c r="D549" s="219" t="s">
        <v>140</v>
      </c>
      <c r="E549" s="228" t="s">
        <v>21</v>
      </c>
      <c r="F549" s="229" t="s">
        <v>749</v>
      </c>
      <c r="G549" s="227"/>
      <c r="H549" s="230">
        <v>1052.3</v>
      </c>
      <c r="I549" s="231"/>
      <c r="J549" s="227"/>
      <c r="K549" s="227"/>
      <c r="L549" s="232"/>
      <c r="M549" s="233"/>
      <c r="N549" s="234"/>
      <c r="O549" s="234"/>
      <c r="P549" s="234"/>
      <c r="Q549" s="234"/>
      <c r="R549" s="234"/>
      <c r="S549" s="234"/>
      <c r="T549" s="235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36" t="s">
        <v>140</v>
      </c>
      <c r="AU549" s="236" t="s">
        <v>82</v>
      </c>
      <c r="AV549" s="13" t="s">
        <v>82</v>
      </c>
      <c r="AW549" s="13" t="s">
        <v>34</v>
      </c>
      <c r="AX549" s="13" t="s">
        <v>78</v>
      </c>
      <c r="AY549" s="236" t="s">
        <v>128</v>
      </c>
    </row>
    <row r="550" spans="1:65" s="2" customFormat="1" ht="24.15" customHeight="1">
      <c r="A550" s="40"/>
      <c r="B550" s="41"/>
      <c r="C550" s="206" t="s">
        <v>750</v>
      </c>
      <c r="D550" s="206" t="s">
        <v>130</v>
      </c>
      <c r="E550" s="207" t="s">
        <v>751</v>
      </c>
      <c r="F550" s="208" t="s">
        <v>752</v>
      </c>
      <c r="G550" s="209" t="s">
        <v>317</v>
      </c>
      <c r="H550" s="210">
        <v>75.9</v>
      </c>
      <c r="I550" s="211"/>
      <c r="J550" s="212">
        <f>ROUND(I550*H550,2)</f>
        <v>0</v>
      </c>
      <c r="K550" s="208" t="s">
        <v>21</v>
      </c>
      <c r="L550" s="46"/>
      <c r="M550" s="213" t="s">
        <v>21</v>
      </c>
      <c r="N550" s="214" t="s">
        <v>44</v>
      </c>
      <c r="O550" s="86"/>
      <c r="P550" s="215">
        <f>O550*H550</f>
        <v>0</v>
      </c>
      <c r="Q550" s="215">
        <v>0</v>
      </c>
      <c r="R550" s="215">
        <f>Q550*H550</f>
        <v>0</v>
      </c>
      <c r="S550" s="215">
        <v>0</v>
      </c>
      <c r="T550" s="216">
        <f>S550*H550</f>
        <v>0</v>
      </c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  <c r="AE550" s="40"/>
      <c r="AR550" s="217" t="s">
        <v>85</v>
      </c>
      <c r="AT550" s="217" t="s">
        <v>130</v>
      </c>
      <c r="AU550" s="217" t="s">
        <v>82</v>
      </c>
      <c r="AY550" s="19" t="s">
        <v>128</v>
      </c>
      <c r="BE550" s="218">
        <f>IF(N550="základní",J550,0)</f>
        <v>0</v>
      </c>
      <c r="BF550" s="218">
        <f>IF(N550="snížená",J550,0)</f>
        <v>0</v>
      </c>
      <c r="BG550" s="218">
        <f>IF(N550="zákl. přenesená",J550,0)</f>
        <v>0</v>
      </c>
      <c r="BH550" s="218">
        <f>IF(N550="sníž. přenesená",J550,0)</f>
        <v>0</v>
      </c>
      <c r="BI550" s="218">
        <f>IF(N550="nulová",J550,0)</f>
        <v>0</v>
      </c>
      <c r="BJ550" s="19" t="s">
        <v>78</v>
      </c>
      <c r="BK550" s="218">
        <f>ROUND(I550*H550,2)</f>
        <v>0</v>
      </c>
      <c r="BL550" s="19" t="s">
        <v>85</v>
      </c>
      <c r="BM550" s="217" t="s">
        <v>753</v>
      </c>
    </row>
    <row r="551" spans="1:47" s="2" customFormat="1" ht="12">
      <c r="A551" s="40"/>
      <c r="B551" s="41"/>
      <c r="C551" s="42"/>
      <c r="D551" s="219" t="s">
        <v>136</v>
      </c>
      <c r="E551" s="42"/>
      <c r="F551" s="220" t="s">
        <v>754</v>
      </c>
      <c r="G551" s="42"/>
      <c r="H551" s="42"/>
      <c r="I551" s="221"/>
      <c r="J551" s="42"/>
      <c r="K551" s="42"/>
      <c r="L551" s="46"/>
      <c r="M551" s="222"/>
      <c r="N551" s="223"/>
      <c r="O551" s="86"/>
      <c r="P551" s="86"/>
      <c r="Q551" s="86"/>
      <c r="R551" s="86"/>
      <c r="S551" s="86"/>
      <c r="T551" s="87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T551" s="19" t="s">
        <v>136</v>
      </c>
      <c r="AU551" s="19" t="s">
        <v>82</v>
      </c>
    </row>
    <row r="552" spans="1:47" s="2" customFormat="1" ht="12">
      <c r="A552" s="40"/>
      <c r="B552" s="41"/>
      <c r="C552" s="42"/>
      <c r="D552" s="219" t="s">
        <v>210</v>
      </c>
      <c r="E552" s="42"/>
      <c r="F552" s="248" t="s">
        <v>755</v>
      </c>
      <c r="G552" s="42"/>
      <c r="H552" s="42"/>
      <c r="I552" s="221"/>
      <c r="J552" s="42"/>
      <c r="K552" s="42"/>
      <c r="L552" s="46"/>
      <c r="M552" s="222"/>
      <c r="N552" s="223"/>
      <c r="O552" s="86"/>
      <c r="P552" s="86"/>
      <c r="Q552" s="86"/>
      <c r="R552" s="86"/>
      <c r="S552" s="86"/>
      <c r="T552" s="87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T552" s="19" t="s">
        <v>210</v>
      </c>
      <c r="AU552" s="19" t="s">
        <v>82</v>
      </c>
    </row>
    <row r="553" spans="1:51" s="13" customFormat="1" ht="12">
      <c r="A553" s="13"/>
      <c r="B553" s="226"/>
      <c r="C553" s="227"/>
      <c r="D553" s="219" t="s">
        <v>140</v>
      </c>
      <c r="E553" s="228" t="s">
        <v>21</v>
      </c>
      <c r="F553" s="229" t="s">
        <v>756</v>
      </c>
      <c r="G553" s="227"/>
      <c r="H553" s="230">
        <v>75.9</v>
      </c>
      <c r="I553" s="231"/>
      <c r="J553" s="227"/>
      <c r="K553" s="227"/>
      <c r="L553" s="232"/>
      <c r="M553" s="233"/>
      <c r="N553" s="234"/>
      <c r="O553" s="234"/>
      <c r="P553" s="234"/>
      <c r="Q553" s="234"/>
      <c r="R553" s="234"/>
      <c r="S553" s="234"/>
      <c r="T553" s="235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36" t="s">
        <v>140</v>
      </c>
      <c r="AU553" s="236" t="s">
        <v>82</v>
      </c>
      <c r="AV553" s="13" t="s">
        <v>82</v>
      </c>
      <c r="AW553" s="13" t="s">
        <v>34</v>
      </c>
      <c r="AX553" s="13" t="s">
        <v>73</v>
      </c>
      <c r="AY553" s="236" t="s">
        <v>128</v>
      </c>
    </row>
    <row r="554" spans="1:51" s="14" customFormat="1" ht="12">
      <c r="A554" s="14"/>
      <c r="B554" s="237"/>
      <c r="C554" s="238"/>
      <c r="D554" s="219" t="s">
        <v>140</v>
      </c>
      <c r="E554" s="239" t="s">
        <v>21</v>
      </c>
      <c r="F554" s="240" t="s">
        <v>149</v>
      </c>
      <c r="G554" s="238"/>
      <c r="H554" s="241">
        <v>75.9</v>
      </c>
      <c r="I554" s="242"/>
      <c r="J554" s="238"/>
      <c r="K554" s="238"/>
      <c r="L554" s="243"/>
      <c r="M554" s="244"/>
      <c r="N554" s="245"/>
      <c r="O554" s="245"/>
      <c r="P554" s="245"/>
      <c r="Q554" s="245"/>
      <c r="R554" s="245"/>
      <c r="S554" s="245"/>
      <c r="T554" s="246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T554" s="247" t="s">
        <v>140</v>
      </c>
      <c r="AU554" s="247" t="s">
        <v>82</v>
      </c>
      <c r="AV554" s="14" t="s">
        <v>85</v>
      </c>
      <c r="AW554" s="14" t="s">
        <v>34</v>
      </c>
      <c r="AX554" s="14" t="s">
        <v>78</v>
      </c>
      <c r="AY554" s="247" t="s">
        <v>128</v>
      </c>
    </row>
    <row r="555" spans="1:65" s="2" customFormat="1" ht="24.15" customHeight="1">
      <c r="A555" s="40"/>
      <c r="B555" s="41"/>
      <c r="C555" s="206" t="s">
        <v>757</v>
      </c>
      <c r="D555" s="206" t="s">
        <v>130</v>
      </c>
      <c r="E555" s="207" t="s">
        <v>758</v>
      </c>
      <c r="F555" s="208" t="s">
        <v>759</v>
      </c>
      <c r="G555" s="209" t="s">
        <v>317</v>
      </c>
      <c r="H555" s="210">
        <v>44</v>
      </c>
      <c r="I555" s="211"/>
      <c r="J555" s="212">
        <f>ROUND(I555*H555,2)</f>
        <v>0</v>
      </c>
      <c r="K555" s="208" t="s">
        <v>21</v>
      </c>
      <c r="L555" s="46"/>
      <c r="M555" s="213" t="s">
        <v>21</v>
      </c>
      <c r="N555" s="214" t="s">
        <v>44</v>
      </c>
      <c r="O555" s="86"/>
      <c r="P555" s="215">
        <f>O555*H555</f>
        <v>0</v>
      </c>
      <c r="Q555" s="215">
        <v>0</v>
      </c>
      <c r="R555" s="215">
        <f>Q555*H555</f>
        <v>0</v>
      </c>
      <c r="S555" s="215">
        <v>0</v>
      </c>
      <c r="T555" s="216">
        <f>S555*H555</f>
        <v>0</v>
      </c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R555" s="217" t="s">
        <v>85</v>
      </c>
      <c r="AT555" s="217" t="s">
        <v>130</v>
      </c>
      <c r="AU555" s="217" t="s">
        <v>82</v>
      </c>
      <c r="AY555" s="19" t="s">
        <v>128</v>
      </c>
      <c r="BE555" s="218">
        <f>IF(N555="základní",J555,0)</f>
        <v>0</v>
      </c>
      <c r="BF555" s="218">
        <f>IF(N555="snížená",J555,0)</f>
        <v>0</v>
      </c>
      <c r="BG555" s="218">
        <f>IF(N555="zákl. přenesená",J555,0)</f>
        <v>0</v>
      </c>
      <c r="BH555" s="218">
        <f>IF(N555="sníž. přenesená",J555,0)</f>
        <v>0</v>
      </c>
      <c r="BI555" s="218">
        <f>IF(N555="nulová",J555,0)</f>
        <v>0</v>
      </c>
      <c r="BJ555" s="19" t="s">
        <v>78</v>
      </c>
      <c r="BK555" s="218">
        <f>ROUND(I555*H555,2)</f>
        <v>0</v>
      </c>
      <c r="BL555" s="19" t="s">
        <v>85</v>
      </c>
      <c r="BM555" s="217" t="s">
        <v>760</v>
      </c>
    </row>
    <row r="556" spans="1:47" s="2" customFormat="1" ht="12">
      <c r="A556" s="40"/>
      <c r="B556" s="41"/>
      <c r="C556" s="42"/>
      <c r="D556" s="219" t="s">
        <v>136</v>
      </c>
      <c r="E556" s="42"/>
      <c r="F556" s="220" t="s">
        <v>761</v>
      </c>
      <c r="G556" s="42"/>
      <c r="H556" s="42"/>
      <c r="I556" s="221"/>
      <c r="J556" s="42"/>
      <c r="K556" s="42"/>
      <c r="L556" s="46"/>
      <c r="M556" s="222"/>
      <c r="N556" s="223"/>
      <c r="O556" s="86"/>
      <c r="P556" s="86"/>
      <c r="Q556" s="86"/>
      <c r="R556" s="86"/>
      <c r="S556" s="86"/>
      <c r="T556" s="87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T556" s="19" t="s">
        <v>136</v>
      </c>
      <c r="AU556" s="19" t="s">
        <v>82</v>
      </c>
    </row>
    <row r="557" spans="1:47" s="2" customFormat="1" ht="12">
      <c r="A557" s="40"/>
      <c r="B557" s="41"/>
      <c r="C557" s="42"/>
      <c r="D557" s="219" t="s">
        <v>210</v>
      </c>
      <c r="E557" s="42"/>
      <c r="F557" s="248" t="s">
        <v>755</v>
      </c>
      <c r="G557" s="42"/>
      <c r="H557" s="42"/>
      <c r="I557" s="221"/>
      <c r="J557" s="42"/>
      <c r="K557" s="42"/>
      <c r="L557" s="46"/>
      <c r="M557" s="222"/>
      <c r="N557" s="223"/>
      <c r="O557" s="86"/>
      <c r="P557" s="86"/>
      <c r="Q557" s="86"/>
      <c r="R557" s="86"/>
      <c r="S557" s="86"/>
      <c r="T557" s="87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T557" s="19" t="s">
        <v>210</v>
      </c>
      <c r="AU557" s="19" t="s">
        <v>82</v>
      </c>
    </row>
    <row r="558" spans="1:51" s="13" customFormat="1" ht="12">
      <c r="A558" s="13"/>
      <c r="B558" s="226"/>
      <c r="C558" s="227"/>
      <c r="D558" s="219" t="s">
        <v>140</v>
      </c>
      <c r="E558" s="228" t="s">
        <v>21</v>
      </c>
      <c r="F558" s="229" t="s">
        <v>762</v>
      </c>
      <c r="G558" s="227"/>
      <c r="H558" s="230">
        <v>44</v>
      </c>
      <c r="I558" s="231"/>
      <c r="J558" s="227"/>
      <c r="K558" s="227"/>
      <c r="L558" s="232"/>
      <c r="M558" s="233"/>
      <c r="N558" s="234"/>
      <c r="O558" s="234"/>
      <c r="P558" s="234"/>
      <c r="Q558" s="234"/>
      <c r="R558" s="234"/>
      <c r="S558" s="234"/>
      <c r="T558" s="235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36" t="s">
        <v>140</v>
      </c>
      <c r="AU558" s="236" t="s">
        <v>82</v>
      </c>
      <c r="AV558" s="13" t="s">
        <v>82</v>
      </c>
      <c r="AW558" s="13" t="s">
        <v>34</v>
      </c>
      <c r="AX558" s="13" t="s">
        <v>78</v>
      </c>
      <c r="AY558" s="236" t="s">
        <v>128</v>
      </c>
    </row>
    <row r="559" spans="1:65" s="2" customFormat="1" ht="16.5" customHeight="1">
      <c r="A559" s="40"/>
      <c r="B559" s="41"/>
      <c r="C559" s="206" t="s">
        <v>763</v>
      </c>
      <c r="D559" s="206" t="s">
        <v>130</v>
      </c>
      <c r="E559" s="207" t="s">
        <v>764</v>
      </c>
      <c r="F559" s="208" t="s">
        <v>765</v>
      </c>
      <c r="G559" s="209" t="s">
        <v>317</v>
      </c>
      <c r="H559" s="210">
        <v>50</v>
      </c>
      <c r="I559" s="211"/>
      <c r="J559" s="212">
        <f>ROUND(I559*H559,2)</f>
        <v>0</v>
      </c>
      <c r="K559" s="208" t="s">
        <v>134</v>
      </c>
      <c r="L559" s="46"/>
      <c r="M559" s="213" t="s">
        <v>21</v>
      </c>
      <c r="N559" s="214" t="s">
        <v>44</v>
      </c>
      <c r="O559" s="86"/>
      <c r="P559" s="215">
        <f>O559*H559</f>
        <v>0</v>
      </c>
      <c r="Q559" s="215">
        <v>0</v>
      </c>
      <c r="R559" s="215">
        <f>Q559*H559</f>
        <v>0</v>
      </c>
      <c r="S559" s="215">
        <v>0</v>
      </c>
      <c r="T559" s="216">
        <f>S559*H559</f>
        <v>0</v>
      </c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R559" s="217" t="s">
        <v>85</v>
      </c>
      <c r="AT559" s="217" t="s">
        <v>130</v>
      </c>
      <c r="AU559" s="217" t="s">
        <v>82</v>
      </c>
      <c r="AY559" s="19" t="s">
        <v>128</v>
      </c>
      <c r="BE559" s="218">
        <f>IF(N559="základní",J559,0)</f>
        <v>0</v>
      </c>
      <c r="BF559" s="218">
        <f>IF(N559="snížená",J559,0)</f>
        <v>0</v>
      </c>
      <c r="BG559" s="218">
        <f>IF(N559="zákl. přenesená",J559,0)</f>
        <v>0</v>
      </c>
      <c r="BH559" s="218">
        <f>IF(N559="sníž. přenesená",J559,0)</f>
        <v>0</v>
      </c>
      <c r="BI559" s="218">
        <f>IF(N559="nulová",J559,0)</f>
        <v>0</v>
      </c>
      <c r="BJ559" s="19" t="s">
        <v>78</v>
      </c>
      <c r="BK559" s="218">
        <f>ROUND(I559*H559,2)</f>
        <v>0</v>
      </c>
      <c r="BL559" s="19" t="s">
        <v>85</v>
      </c>
      <c r="BM559" s="217" t="s">
        <v>766</v>
      </c>
    </row>
    <row r="560" spans="1:47" s="2" customFormat="1" ht="12">
      <c r="A560" s="40"/>
      <c r="B560" s="41"/>
      <c r="C560" s="42"/>
      <c r="D560" s="219" t="s">
        <v>136</v>
      </c>
      <c r="E560" s="42"/>
      <c r="F560" s="220" t="s">
        <v>767</v>
      </c>
      <c r="G560" s="42"/>
      <c r="H560" s="42"/>
      <c r="I560" s="221"/>
      <c r="J560" s="42"/>
      <c r="K560" s="42"/>
      <c r="L560" s="46"/>
      <c r="M560" s="222"/>
      <c r="N560" s="223"/>
      <c r="O560" s="86"/>
      <c r="P560" s="86"/>
      <c r="Q560" s="86"/>
      <c r="R560" s="86"/>
      <c r="S560" s="86"/>
      <c r="T560" s="87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T560" s="19" t="s">
        <v>136</v>
      </c>
      <c r="AU560" s="19" t="s">
        <v>82</v>
      </c>
    </row>
    <row r="561" spans="1:47" s="2" customFormat="1" ht="12">
      <c r="A561" s="40"/>
      <c r="B561" s="41"/>
      <c r="C561" s="42"/>
      <c r="D561" s="224" t="s">
        <v>138</v>
      </c>
      <c r="E561" s="42"/>
      <c r="F561" s="225" t="s">
        <v>768</v>
      </c>
      <c r="G561" s="42"/>
      <c r="H561" s="42"/>
      <c r="I561" s="221"/>
      <c r="J561" s="42"/>
      <c r="K561" s="42"/>
      <c r="L561" s="46"/>
      <c r="M561" s="222"/>
      <c r="N561" s="223"/>
      <c r="O561" s="86"/>
      <c r="P561" s="86"/>
      <c r="Q561" s="86"/>
      <c r="R561" s="86"/>
      <c r="S561" s="86"/>
      <c r="T561" s="87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T561" s="19" t="s">
        <v>138</v>
      </c>
      <c r="AU561" s="19" t="s">
        <v>82</v>
      </c>
    </row>
    <row r="562" spans="1:51" s="13" customFormat="1" ht="12">
      <c r="A562" s="13"/>
      <c r="B562" s="226"/>
      <c r="C562" s="227"/>
      <c r="D562" s="219" t="s">
        <v>140</v>
      </c>
      <c r="E562" s="228" t="s">
        <v>21</v>
      </c>
      <c r="F562" s="229" t="s">
        <v>769</v>
      </c>
      <c r="G562" s="227"/>
      <c r="H562" s="230">
        <v>50</v>
      </c>
      <c r="I562" s="231"/>
      <c r="J562" s="227"/>
      <c r="K562" s="227"/>
      <c r="L562" s="232"/>
      <c r="M562" s="233"/>
      <c r="N562" s="234"/>
      <c r="O562" s="234"/>
      <c r="P562" s="234"/>
      <c r="Q562" s="234"/>
      <c r="R562" s="234"/>
      <c r="S562" s="234"/>
      <c r="T562" s="235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36" t="s">
        <v>140</v>
      </c>
      <c r="AU562" s="236" t="s">
        <v>82</v>
      </c>
      <c r="AV562" s="13" t="s">
        <v>82</v>
      </c>
      <c r="AW562" s="13" t="s">
        <v>34</v>
      </c>
      <c r="AX562" s="13" t="s">
        <v>73</v>
      </c>
      <c r="AY562" s="236" t="s">
        <v>128</v>
      </c>
    </row>
    <row r="563" spans="1:51" s="14" customFormat="1" ht="12">
      <c r="A563" s="14"/>
      <c r="B563" s="237"/>
      <c r="C563" s="238"/>
      <c r="D563" s="219" t="s">
        <v>140</v>
      </c>
      <c r="E563" s="239" t="s">
        <v>21</v>
      </c>
      <c r="F563" s="240" t="s">
        <v>149</v>
      </c>
      <c r="G563" s="238"/>
      <c r="H563" s="241">
        <v>50</v>
      </c>
      <c r="I563" s="242"/>
      <c r="J563" s="238"/>
      <c r="K563" s="238"/>
      <c r="L563" s="243"/>
      <c r="M563" s="244"/>
      <c r="N563" s="245"/>
      <c r="O563" s="245"/>
      <c r="P563" s="245"/>
      <c r="Q563" s="245"/>
      <c r="R563" s="245"/>
      <c r="S563" s="245"/>
      <c r="T563" s="246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47" t="s">
        <v>140</v>
      </c>
      <c r="AU563" s="247" t="s">
        <v>82</v>
      </c>
      <c r="AV563" s="14" t="s">
        <v>85</v>
      </c>
      <c r="AW563" s="14" t="s">
        <v>34</v>
      </c>
      <c r="AX563" s="14" t="s">
        <v>78</v>
      </c>
      <c r="AY563" s="247" t="s">
        <v>128</v>
      </c>
    </row>
    <row r="564" spans="1:65" s="2" customFormat="1" ht="24.15" customHeight="1">
      <c r="A564" s="40"/>
      <c r="B564" s="41"/>
      <c r="C564" s="206" t="s">
        <v>770</v>
      </c>
      <c r="D564" s="206" t="s">
        <v>130</v>
      </c>
      <c r="E564" s="207" t="s">
        <v>771</v>
      </c>
      <c r="F564" s="208" t="s">
        <v>772</v>
      </c>
      <c r="G564" s="209" t="s">
        <v>317</v>
      </c>
      <c r="H564" s="210">
        <v>152</v>
      </c>
      <c r="I564" s="211"/>
      <c r="J564" s="212">
        <f>ROUND(I564*H564,2)</f>
        <v>0</v>
      </c>
      <c r="K564" s="208" t="s">
        <v>134</v>
      </c>
      <c r="L564" s="46"/>
      <c r="M564" s="213" t="s">
        <v>21</v>
      </c>
      <c r="N564" s="214" t="s">
        <v>44</v>
      </c>
      <c r="O564" s="86"/>
      <c r="P564" s="215">
        <f>O564*H564</f>
        <v>0</v>
      </c>
      <c r="Q564" s="215">
        <v>0</v>
      </c>
      <c r="R564" s="215">
        <f>Q564*H564</f>
        <v>0</v>
      </c>
      <c r="S564" s="215">
        <v>0</v>
      </c>
      <c r="T564" s="216">
        <f>S564*H564</f>
        <v>0</v>
      </c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R564" s="217" t="s">
        <v>85</v>
      </c>
      <c r="AT564" s="217" t="s">
        <v>130</v>
      </c>
      <c r="AU564" s="217" t="s">
        <v>82</v>
      </c>
      <c r="AY564" s="19" t="s">
        <v>128</v>
      </c>
      <c r="BE564" s="218">
        <f>IF(N564="základní",J564,0)</f>
        <v>0</v>
      </c>
      <c r="BF564" s="218">
        <f>IF(N564="snížená",J564,0)</f>
        <v>0</v>
      </c>
      <c r="BG564" s="218">
        <f>IF(N564="zákl. přenesená",J564,0)</f>
        <v>0</v>
      </c>
      <c r="BH564" s="218">
        <f>IF(N564="sníž. přenesená",J564,0)</f>
        <v>0</v>
      </c>
      <c r="BI564" s="218">
        <f>IF(N564="nulová",J564,0)</f>
        <v>0</v>
      </c>
      <c r="BJ564" s="19" t="s">
        <v>78</v>
      </c>
      <c r="BK564" s="218">
        <f>ROUND(I564*H564,2)</f>
        <v>0</v>
      </c>
      <c r="BL564" s="19" t="s">
        <v>85</v>
      </c>
      <c r="BM564" s="217" t="s">
        <v>773</v>
      </c>
    </row>
    <row r="565" spans="1:47" s="2" customFormat="1" ht="12">
      <c r="A565" s="40"/>
      <c r="B565" s="41"/>
      <c r="C565" s="42"/>
      <c r="D565" s="219" t="s">
        <v>136</v>
      </c>
      <c r="E565" s="42"/>
      <c r="F565" s="220" t="s">
        <v>774</v>
      </c>
      <c r="G565" s="42"/>
      <c r="H565" s="42"/>
      <c r="I565" s="221"/>
      <c r="J565" s="42"/>
      <c r="K565" s="42"/>
      <c r="L565" s="46"/>
      <c r="M565" s="222"/>
      <c r="N565" s="223"/>
      <c r="O565" s="86"/>
      <c r="P565" s="86"/>
      <c r="Q565" s="86"/>
      <c r="R565" s="86"/>
      <c r="S565" s="86"/>
      <c r="T565" s="87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T565" s="19" t="s">
        <v>136</v>
      </c>
      <c r="AU565" s="19" t="s">
        <v>82</v>
      </c>
    </row>
    <row r="566" spans="1:47" s="2" customFormat="1" ht="12">
      <c r="A566" s="40"/>
      <c r="B566" s="41"/>
      <c r="C566" s="42"/>
      <c r="D566" s="224" t="s">
        <v>138</v>
      </c>
      <c r="E566" s="42"/>
      <c r="F566" s="225" t="s">
        <v>775</v>
      </c>
      <c r="G566" s="42"/>
      <c r="H566" s="42"/>
      <c r="I566" s="221"/>
      <c r="J566" s="42"/>
      <c r="K566" s="42"/>
      <c r="L566" s="46"/>
      <c r="M566" s="222"/>
      <c r="N566" s="223"/>
      <c r="O566" s="86"/>
      <c r="P566" s="86"/>
      <c r="Q566" s="86"/>
      <c r="R566" s="86"/>
      <c r="S566" s="86"/>
      <c r="T566" s="87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T566" s="19" t="s">
        <v>138</v>
      </c>
      <c r="AU566" s="19" t="s">
        <v>82</v>
      </c>
    </row>
    <row r="567" spans="1:51" s="13" customFormat="1" ht="12">
      <c r="A567" s="13"/>
      <c r="B567" s="226"/>
      <c r="C567" s="227"/>
      <c r="D567" s="219" t="s">
        <v>140</v>
      </c>
      <c r="E567" s="228" t="s">
        <v>21</v>
      </c>
      <c r="F567" s="229" t="s">
        <v>776</v>
      </c>
      <c r="G567" s="227"/>
      <c r="H567" s="230">
        <v>108</v>
      </c>
      <c r="I567" s="231"/>
      <c r="J567" s="227"/>
      <c r="K567" s="227"/>
      <c r="L567" s="232"/>
      <c r="M567" s="233"/>
      <c r="N567" s="234"/>
      <c r="O567" s="234"/>
      <c r="P567" s="234"/>
      <c r="Q567" s="234"/>
      <c r="R567" s="234"/>
      <c r="S567" s="234"/>
      <c r="T567" s="235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36" t="s">
        <v>140</v>
      </c>
      <c r="AU567" s="236" t="s">
        <v>82</v>
      </c>
      <c r="AV567" s="13" t="s">
        <v>82</v>
      </c>
      <c r="AW567" s="13" t="s">
        <v>34</v>
      </c>
      <c r="AX567" s="13" t="s">
        <v>73</v>
      </c>
      <c r="AY567" s="236" t="s">
        <v>128</v>
      </c>
    </row>
    <row r="568" spans="1:51" s="13" customFormat="1" ht="12">
      <c r="A568" s="13"/>
      <c r="B568" s="226"/>
      <c r="C568" s="227"/>
      <c r="D568" s="219" t="s">
        <v>140</v>
      </c>
      <c r="E568" s="228" t="s">
        <v>21</v>
      </c>
      <c r="F568" s="229" t="s">
        <v>762</v>
      </c>
      <c r="G568" s="227"/>
      <c r="H568" s="230">
        <v>44</v>
      </c>
      <c r="I568" s="231"/>
      <c r="J568" s="227"/>
      <c r="K568" s="227"/>
      <c r="L568" s="232"/>
      <c r="M568" s="233"/>
      <c r="N568" s="234"/>
      <c r="O568" s="234"/>
      <c r="P568" s="234"/>
      <c r="Q568" s="234"/>
      <c r="R568" s="234"/>
      <c r="S568" s="234"/>
      <c r="T568" s="235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36" t="s">
        <v>140</v>
      </c>
      <c r="AU568" s="236" t="s">
        <v>82</v>
      </c>
      <c r="AV568" s="13" t="s">
        <v>82</v>
      </c>
      <c r="AW568" s="13" t="s">
        <v>34</v>
      </c>
      <c r="AX568" s="13" t="s">
        <v>73</v>
      </c>
      <c r="AY568" s="236" t="s">
        <v>128</v>
      </c>
    </row>
    <row r="569" spans="1:51" s="14" customFormat="1" ht="12">
      <c r="A569" s="14"/>
      <c r="B569" s="237"/>
      <c r="C569" s="238"/>
      <c r="D569" s="219" t="s">
        <v>140</v>
      </c>
      <c r="E569" s="239" t="s">
        <v>21</v>
      </c>
      <c r="F569" s="240" t="s">
        <v>149</v>
      </c>
      <c r="G569" s="238"/>
      <c r="H569" s="241">
        <v>152</v>
      </c>
      <c r="I569" s="242"/>
      <c r="J569" s="238"/>
      <c r="K569" s="238"/>
      <c r="L569" s="243"/>
      <c r="M569" s="244"/>
      <c r="N569" s="245"/>
      <c r="O569" s="245"/>
      <c r="P569" s="245"/>
      <c r="Q569" s="245"/>
      <c r="R569" s="245"/>
      <c r="S569" s="245"/>
      <c r="T569" s="246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47" t="s">
        <v>140</v>
      </c>
      <c r="AU569" s="247" t="s">
        <v>82</v>
      </c>
      <c r="AV569" s="14" t="s">
        <v>85</v>
      </c>
      <c r="AW569" s="14" t="s">
        <v>34</v>
      </c>
      <c r="AX569" s="14" t="s">
        <v>78</v>
      </c>
      <c r="AY569" s="247" t="s">
        <v>128</v>
      </c>
    </row>
    <row r="570" spans="1:65" s="2" customFormat="1" ht="24.15" customHeight="1">
      <c r="A570" s="40"/>
      <c r="B570" s="41"/>
      <c r="C570" s="206" t="s">
        <v>777</v>
      </c>
      <c r="D570" s="206" t="s">
        <v>130</v>
      </c>
      <c r="E570" s="207" t="s">
        <v>778</v>
      </c>
      <c r="F570" s="208" t="s">
        <v>779</v>
      </c>
      <c r="G570" s="209" t="s">
        <v>317</v>
      </c>
      <c r="H570" s="210">
        <v>253</v>
      </c>
      <c r="I570" s="211"/>
      <c r="J570" s="212">
        <f>ROUND(I570*H570,2)</f>
        <v>0</v>
      </c>
      <c r="K570" s="208" t="s">
        <v>134</v>
      </c>
      <c r="L570" s="46"/>
      <c r="M570" s="213" t="s">
        <v>21</v>
      </c>
      <c r="N570" s="214" t="s">
        <v>44</v>
      </c>
      <c r="O570" s="86"/>
      <c r="P570" s="215">
        <f>O570*H570</f>
        <v>0</v>
      </c>
      <c r="Q570" s="215">
        <v>0</v>
      </c>
      <c r="R570" s="215">
        <f>Q570*H570</f>
        <v>0</v>
      </c>
      <c r="S570" s="215">
        <v>0</v>
      </c>
      <c r="T570" s="216">
        <f>S570*H570</f>
        <v>0</v>
      </c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R570" s="217" t="s">
        <v>85</v>
      </c>
      <c r="AT570" s="217" t="s">
        <v>130</v>
      </c>
      <c r="AU570" s="217" t="s">
        <v>82</v>
      </c>
      <c r="AY570" s="19" t="s">
        <v>128</v>
      </c>
      <c r="BE570" s="218">
        <f>IF(N570="základní",J570,0)</f>
        <v>0</v>
      </c>
      <c r="BF570" s="218">
        <f>IF(N570="snížená",J570,0)</f>
        <v>0</v>
      </c>
      <c r="BG570" s="218">
        <f>IF(N570="zákl. přenesená",J570,0)</f>
        <v>0</v>
      </c>
      <c r="BH570" s="218">
        <f>IF(N570="sníž. přenesená",J570,0)</f>
        <v>0</v>
      </c>
      <c r="BI570" s="218">
        <f>IF(N570="nulová",J570,0)</f>
        <v>0</v>
      </c>
      <c r="BJ570" s="19" t="s">
        <v>78</v>
      </c>
      <c r="BK570" s="218">
        <f>ROUND(I570*H570,2)</f>
        <v>0</v>
      </c>
      <c r="BL570" s="19" t="s">
        <v>85</v>
      </c>
      <c r="BM570" s="217" t="s">
        <v>780</v>
      </c>
    </row>
    <row r="571" spans="1:47" s="2" customFormat="1" ht="12">
      <c r="A571" s="40"/>
      <c r="B571" s="41"/>
      <c r="C571" s="42"/>
      <c r="D571" s="219" t="s">
        <v>136</v>
      </c>
      <c r="E571" s="42"/>
      <c r="F571" s="220" t="s">
        <v>781</v>
      </c>
      <c r="G571" s="42"/>
      <c r="H571" s="42"/>
      <c r="I571" s="221"/>
      <c r="J571" s="42"/>
      <c r="K571" s="42"/>
      <c r="L571" s="46"/>
      <c r="M571" s="222"/>
      <c r="N571" s="223"/>
      <c r="O571" s="86"/>
      <c r="P571" s="86"/>
      <c r="Q571" s="86"/>
      <c r="R571" s="86"/>
      <c r="S571" s="86"/>
      <c r="T571" s="87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T571" s="19" t="s">
        <v>136</v>
      </c>
      <c r="AU571" s="19" t="s">
        <v>82</v>
      </c>
    </row>
    <row r="572" spans="1:47" s="2" customFormat="1" ht="12">
      <c r="A572" s="40"/>
      <c r="B572" s="41"/>
      <c r="C572" s="42"/>
      <c r="D572" s="224" t="s">
        <v>138</v>
      </c>
      <c r="E572" s="42"/>
      <c r="F572" s="225" t="s">
        <v>782</v>
      </c>
      <c r="G572" s="42"/>
      <c r="H572" s="42"/>
      <c r="I572" s="221"/>
      <c r="J572" s="42"/>
      <c r="K572" s="42"/>
      <c r="L572" s="46"/>
      <c r="M572" s="222"/>
      <c r="N572" s="223"/>
      <c r="O572" s="86"/>
      <c r="P572" s="86"/>
      <c r="Q572" s="86"/>
      <c r="R572" s="86"/>
      <c r="S572" s="86"/>
      <c r="T572" s="87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T572" s="19" t="s">
        <v>138</v>
      </c>
      <c r="AU572" s="19" t="s">
        <v>82</v>
      </c>
    </row>
    <row r="573" spans="1:51" s="13" customFormat="1" ht="12">
      <c r="A573" s="13"/>
      <c r="B573" s="226"/>
      <c r="C573" s="227"/>
      <c r="D573" s="219" t="s">
        <v>140</v>
      </c>
      <c r="E573" s="228" t="s">
        <v>21</v>
      </c>
      <c r="F573" s="229" t="s">
        <v>783</v>
      </c>
      <c r="G573" s="227"/>
      <c r="H573" s="230">
        <v>253</v>
      </c>
      <c r="I573" s="231"/>
      <c r="J573" s="227"/>
      <c r="K573" s="227"/>
      <c r="L573" s="232"/>
      <c r="M573" s="233"/>
      <c r="N573" s="234"/>
      <c r="O573" s="234"/>
      <c r="P573" s="234"/>
      <c r="Q573" s="234"/>
      <c r="R573" s="234"/>
      <c r="S573" s="234"/>
      <c r="T573" s="235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36" t="s">
        <v>140</v>
      </c>
      <c r="AU573" s="236" t="s">
        <v>82</v>
      </c>
      <c r="AV573" s="13" t="s">
        <v>82</v>
      </c>
      <c r="AW573" s="13" t="s">
        <v>34</v>
      </c>
      <c r="AX573" s="13" t="s">
        <v>73</v>
      </c>
      <c r="AY573" s="236" t="s">
        <v>128</v>
      </c>
    </row>
    <row r="574" spans="1:51" s="14" customFormat="1" ht="12">
      <c r="A574" s="14"/>
      <c r="B574" s="237"/>
      <c r="C574" s="238"/>
      <c r="D574" s="219" t="s">
        <v>140</v>
      </c>
      <c r="E574" s="239" t="s">
        <v>21</v>
      </c>
      <c r="F574" s="240" t="s">
        <v>149</v>
      </c>
      <c r="G574" s="238"/>
      <c r="H574" s="241">
        <v>253</v>
      </c>
      <c r="I574" s="242"/>
      <c r="J574" s="238"/>
      <c r="K574" s="238"/>
      <c r="L574" s="243"/>
      <c r="M574" s="244"/>
      <c r="N574" s="245"/>
      <c r="O574" s="245"/>
      <c r="P574" s="245"/>
      <c r="Q574" s="245"/>
      <c r="R574" s="245"/>
      <c r="S574" s="245"/>
      <c r="T574" s="246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47" t="s">
        <v>140</v>
      </c>
      <c r="AU574" s="247" t="s">
        <v>82</v>
      </c>
      <c r="AV574" s="14" t="s">
        <v>85</v>
      </c>
      <c r="AW574" s="14" t="s">
        <v>34</v>
      </c>
      <c r="AX574" s="14" t="s">
        <v>78</v>
      </c>
      <c r="AY574" s="247" t="s">
        <v>128</v>
      </c>
    </row>
    <row r="575" spans="1:65" s="2" customFormat="1" ht="24.15" customHeight="1">
      <c r="A575" s="40"/>
      <c r="B575" s="41"/>
      <c r="C575" s="206" t="s">
        <v>784</v>
      </c>
      <c r="D575" s="206" t="s">
        <v>130</v>
      </c>
      <c r="E575" s="207" t="s">
        <v>785</v>
      </c>
      <c r="F575" s="208" t="s">
        <v>786</v>
      </c>
      <c r="G575" s="209" t="s">
        <v>317</v>
      </c>
      <c r="H575" s="210">
        <v>30</v>
      </c>
      <c r="I575" s="211"/>
      <c r="J575" s="212">
        <f>ROUND(I575*H575,2)</f>
        <v>0</v>
      </c>
      <c r="K575" s="208" t="s">
        <v>21</v>
      </c>
      <c r="L575" s="46"/>
      <c r="M575" s="213" t="s">
        <v>21</v>
      </c>
      <c r="N575" s="214" t="s">
        <v>44</v>
      </c>
      <c r="O575" s="86"/>
      <c r="P575" s="215">
        <f>O575*H575</f>
        <v>0</v>
      </c>
      <c r="Q575" s="215">
        <v>0.00018</v>
      </c>
      <c r="R575" s="215">
        <f>Q575*H575</f>
        <v>0.0054</v>
      </c>
      <c r="S575" s="215">
        <v>0</v>
      </c>
      <c r="T575" s="216">
        <f>S575*H575</f>
        <v>0</v>
      </c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R575" s="217" t="s">
        <v>85</v>
      </c>
      <c r="AT575" s="217" t="s">
        <v>130</v>
      </c>
      <c r="AU575" s="217" t="s">
        <v>82</v>
      </c>
      <c r="AY575" s="19" t="s">
        <v>128</v>
      </c>
      <c r="BE575" s="218">
        <f>IF(N575="základní",J575,0)</f>
        <v>0</v>
      </c>
      <c r="BF575" s="218">
        <f>IF(N575="snížená",J575,0)</f>
        <v>0</v>
      </c>
      <c r="BG575" s="218">
        <f>IF(N575="zákl. přenesená",J575,0)</f>
        <v>0</v>
      </c>
      <c r="BH575" s="218">
        <f>IF(N575="sníž. přenesená",J575,0)</f>
        <v>0</v>
      </c>
      <c r="BI575" s="218">
        <f>IF(N575="nulová",J575,0)</f>
        <v>0</v>
      </c>
      <c r="BJ575" s="19" t="s">
        <v>78</v>
      </c>
      <c r="BK575" s="218">
        <f>ROUND(I575*H575,2)</f>
        <v>0</v>
      </c>
      <c r="BL575" s="19" t="s">
        <v>85</v>
      </c>
      <c r="BM575" s="217" t="s">
        <v>787</v>
      </c>
    </row>
    <row r="576" spans="1:47" s="2" customFormat="1" ht="12">
      <c r="A576" s="40"/>
      <c r="B576" s="41"/>
      <c r="C576" s="42"/>
      <c r="D576" s="219" t="s">
        <v>136</v>
      </c>
      <c r="E576" s="42"/>
      <c r="F576" s="220" t="s">
        <v>788</v>
      </c>
      <c r="G576" s="42"/>
      <c r="H576" s="42"/>
      <c r="I576" s="221"/>
      <c r="J576" s="42"/>
      <c r="K576" s="42"/>
      <c r="L576" s="46"/>
      <c r="M576" s="222"/>
      <c r="N576" s="223"/>
      <c r="O576" s="86"/>
      <c r="P576" s="86"/>
      <c r="Q576" s="86"/>
      <c r="R576" s="86"/>
      <c r="S576" s="86"/>
      <c r="T576" s="87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T576" s="19" t="s">
        <v>136</v>
      </c>
      <c r="AU576" s="19" t="s">
        <v>82</v>
      </c>
    </row>
    <row r="577" spans="1:51" s="13" customFormat="1" ht="12">
      <c r="A577" s="13"/>
      <c r="B577" s="226"/>
      <c r="C577" s="227"/>
      <c r="D577" s="219" t="s">
        <v>140</v>
      </c>
      <c r="E577" s="228" t="s">
        <v>21</v>
      </c>
      <c r="F577" s="229" t="s">
        <v>789</v>
      </c>
      <c r="G577" s="227"/>
      <c r="H577" s="230">
        <v>30</v>
      </c>
      <c r="I577" s="231"/>
      <c r="J577" s="227"/>
      <c r="K577" s="227"/>
      <c r="L577" s="232"/>
      <c r="M577" s="233"/>
      <c r="N577" s="234"/>
      <c r="O577" s="234"/>
      <c r="P577" s="234"/>
      <c r="Q577" s="234"/>
      <c r="R577" s="234"/>
      <c r="S577" s="234"/>
      <c r="T577" s="235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36" t="s">
        <v>140</v>
      </c>
      <c r="AU577" s="236" t="s">
        <v>82</v>
      </c>
      <c r="AV577" s="13" t="s">
        <v>82</v>
      </c>
      <c r="AW577" s="13" t="s">
        <v>34</v>
      </c>
      <c r="AX577" s="13" t="s">
        <v>73</v>
      </c>
      <c r="AY577" s="236" t="s">
        <v>128</v>
      </c>
    </row>
    <row r="578" spans="1:51" s="14" customFormat="1" ht="12">
      <c r="A578" s="14"/>
      <c r="B578" s="237"/>
      <c r="C578" s="238"/>
      <c r="D578" s="219" t="s">
        <v>140</v>
      </c>
      <c r="E578" s="239" t="s">
        <v>21</v>
      </c>
      <c r="F578" s="240" t="s">
        <v>149</v>
      </c>
      <c r="G578" s="238"/>
      <c r="H578" s="241">
        <v>30</v>
      </c>
      <c r="I578" s="242"/>
      <c r="J578" s="238"/>
      <c r="K578" s="238"/>
      <c r="L578" s="243"/>
      <c r="M578" s="244"/>
      <c r="N578" s="245"/>
      <c r="O578" s="245"/>
      <c r="P578" s="245"/>
      <c r="Q578" s="245"/>
      <c r="R578" s="245"/>
      <c r="S578" s="245"/>
      <c r="T578" s="246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47" t="s">
        <v>140</v>
      </c>
      <c r="AU578" s="247" t="s">
        <v>82</v>
      </c>
      <c r="AV578" s="14" t="s">
        <v>85</v>
      </c>
      <c r="AW578" s="14" t="s">
        <v>34</v>
      </c>
      <c r="AX578" s="14" t="s">
        <v>78</v>
      </c>
      <c r="AY578" s="247" t="s">
        <v>128</v>
      </c>
    </row>
    <row r="579" spans="1:65" s="2" customFormat="1" ht="24.15" customHeight="1">
      <c r="A579" s="40"/>
      <c r="B579" s="41"/>
      <c r="C579" s="206" t="s">
        <v>790</v>
      </c>
      <c r="D579" s="206" t="s">
        <v>130</v>
      </c>
      <c r="E579" s="207" t="s">
        <v>791</v>
      </c>
      <c r="F579" s="208" t="s">
        <v>792</v>
      </c>
      <c r="G579" s="209" t="s">
        <v>133</v>
      </c>
      <c r="H579" s="210">
        <v>739</v>
      </c>
      <c r="I579" s="211"/>
      <c r="J579" s="212">
        <f>ROUND(I579*H579,2)</f>
        <v>0</v>
      </c>
      <c r="K579" s="208" t="s">
        <v>134</v>
      </c>
      <c r="L579" s="46"/>
      <c r="M579" s="213" t="s">
        <v>21</v>
      </c>
      <c r="N579" s="214" t="s">
        <v>44</v>
      </c>
      <c r="O579" s="86"/>
      <c r="P579" s="215">
        <f>O579*H579</f>
        <v>0</v>
      </c>
      <c r="Q579" s="215">
        <v>0</v>
      </c>
      <c r="R579" s="215">
        <f>Q579*H579</f>
        <v>0</v>
      </c>
      <c r="S579" s="215">
        <v>0</v>
      </c>
      <c r="T579" s="216">
        <f>S579*H579</f>
        <v>0</v>
      </c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R579" s="217" t="s">
        <v>85</v>
      </c>
      <c r="AT579" s="217" t="s">
        <v>130</v>
      </c>
      <c r="AU579" s="217" t="s">
        <v>82</v>
      </c>
      <c r="AY579" s="19" t="s">
        <v>128</v>
      </c>
      <c r="BE579" s="218">
        <f>IF(N579="základní",J579,0)</f>
        <v>0</v>
      </c>
      <c r="BF579" s="218">
        <f>IF(N579="snížená",J579,0)</f>
        <v>0</v>
      </c>
      <c r="BG579" s="218">
        <f>IF(N579="zákl. přenesená",J579,0)</f>
        <v>0</v>
      </c>
      <c r="BH579" s="218">
        <f>IF(N579="sníž. přenesená",J579,0)</f>
        <v>0</v>
      </c>
      <c r="BI579" s="218">
        <f>IF(N579="nulová",J579,0)</f>
        <v>0</v>
      </c>
      <c r="BJ579" s="19" t="s">
        <v>78</v>
      </c>
      <c r="BK579" s="218">
        <f>ROUND(I579*H579,2)</f>
        <v>0</v>
      </c>
      <c r="BL579" s="19" t="s">
        <v>85</v>
      </c>
      <c r="BM579" s="217" t="s">
        <v>793</v>
      </c>
    </row>
    <row r="580" spans="1:47" s="2" customFormat="1" ht="12">
      <c r="A580" s="40"/>
      <c r="B580" s="41"/>
      <c r="C580" s="42"/>
      <c r="D580" s="219" t="s">
        <v>136</v>
      </c>
      <c r="E580" s="42"/>
      <c r="F580" s="220" t="s">
        <v>794</v>
      </c>
      <c r="G580" s="42"/>
      <c r="H580" s="42"/>
      <c r="I580" s="221"/>
      <c r="J580" s="42"/>
      <c r="K580" s="42"/>
      <c r="L580" s="46"/>
      <c r="M580" s="222"/>
      <c r="N580" s="223"/>
      <c r="O580" s="86"/>
      <c r="P580" s="86"/>
      <c r="Q580" s="86"/>
      <c r="R580" s="86"/>
      <c r="S580" s="86"/>
      <c r="T580" s="87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T580" s="19" t="s">
        <v>136</v>
      </c>
      <c r="AU580" s="19" t="s">
        <v>82</v>
      </c>
    </row>
    <row r="581" spans="1:47" s="2" customFormat="1" ht="12">
      <c r="A581" s="40"/>
      <c r="B581" s="41"/>
      <c r="C581" s="42"/>
      <c r="D581" s="224" t="s">
        <v>138</v>
      </c>
      <c r="E581" s="42"/>
      <c r="F581" s="225" t="s">
        <v>795</v>
      </c>
      <c r="G581" s="42"/>
      <c r="H581" s="42"/>
      <c r="I581" s="221"/>
      <c r="J581" s="42"/>
      <c r="K581" s="42"/>
      <c r="L581" s="46"/>
      <c r="M581" s="222"/>
      <c r="N581" s="223"/>
      <c r="O581" s="86"/>
      <c r="P581" s="86"/>
      <c r="Q581" s="86"/>
      <c r="R581" s="86"/>
      <c r="S581" s="86"/>
      <c r="T581" s="87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T581" s="19" t="s">
        <v>138</v>
      </c>
      <c r="AU581" s="19" t="s">
        <v>82</v>
      </c>
    </row>
    <row r="582" spans="1:51" s="13" customFormat="1" ht="12">
      <c r="A582" s="13"/>
      <c r="B582" s="226"/>
      <c r="C582" s="227"/>
      <c r="D582" s="219" t="s">
        <v>140</v>
      </c>
      <c r="E582" s="228" t="s">
        <v>21</v>
      </c>
      <c r="F582" s="229" t="s">
        <v>449</v>
      </c>
      <c r="G582" s="227"/>
      <c r="H582" s="230">
        <v>739</v>
      </c>
      <c r="I582" s="231"/>
      <c r="J582" s="227"/>
      <c r="K582" s="227"/>
      <c r="L582" s="232"/>
      <c r="M582" s="233"/>
      <c r="N582" s="234"/>
      <c r="O582" s="234"/>
      <c r="P582" s="234"/>
      <c r="Q582" s="234"/>
      <c r="R582" s="234"/>
      <c r="S582" s="234"/>
      <c r="T582" s="235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36" t="s">
        <v>140</v>
      </c>
      <c r="AU582" s="236" t="s">
        <v>82</v>
      </c>
      <c r="AV582" s="13" t="s">
        <v>82</v>
      </c>
      <c r="AW582" s="13" t="s">
        <v>34</v>
      </c>
      <c r="AX582" s="13" t="s">
        <v>78</v>
      </c>
      <c r="AY582" s="236" t="s">
        <v>128</v>
      </c>
    </row>
    <row r="583" spans="1:65" s="2" customFormat="1" ht="16.5" customHeight="1">
      <c r="A583" s="40"/>
      <c r="B583" s="41"/>
      <c r="C583" s="206" t="s">
        <v>796</v>
      </c>
      <c r="D583" s="206" t="s">
        <v>130</v>
      </c>
      <c r="E583" s="207" t="s">
        <v>797</v>
      </c>
      <c r="F583" s="208" t="s">
        <v>798</v>
      </c>
      <c r="G583" s="209" t="s">
        <v>133</v>
      </c>
      <c r="H583" s="210">
        <v>165.6</v>
      </c>
      <c r="I583" s="211"/>
      <c r="J583" s="212">
        <f>ROUND(I583*H583,2)</f>
        <v>0</v>
      </c>
      <c r="K583" s="208" t="s">
        <v>134</v>
      </c>
      <c r="L583" s="46"/>
      <c r="M583" s="213" t="s">
        <v>21</v>
      </c>
      <c r="N583" s="214" t="s">
        <v>44</v>
      </c>
      <c r="O583" s="86"/>
      <c r="P583" s="215">
        <f>O583*H583</f>
        <v>0</v>
      </c>
      <c r="Q583" s="215">
        <v>0</v>
      </c>
      <c r="R583" s="215">
        <f>Q583*H583</f>
        <v>0</v>
      </c>
      <c r="S583" s="215">
        <v>0</v>
      </c>
      <c r="T583" s="216">
        <f>S583*H583</f>
        <v>0</v>
      </c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R583" s="217" t="s">
        <v>85</v>
      </c>
      <c r="AT583" s="217" t="s">
        <v>130</v>
      </c>
      <c r="AU583" s="217" t="s">
        <v>82</v>
      </c>
      <c r="AY583" s="19" t="s">
        <v>128</v>
      </c>
      <c r="BE583" s="218">
        <f>IF(N583="základní",J583,0)</f>
        <v>0</v>
      </c>
      <c r="BF583" s="218">
        <f>IF(N583="snížená",J583,0)</f>
        <v>0</v>
      </c>
      <c r="BG583" s="218">
        <f>IF(N583="zákl. přenesená",J583,0)</f>
        <v>0</v>
      </c>
      <c r="BH583" s="218">
        <f>IF(N583="sníž. přenesená",J583,0)</f>
        <v>0</v>
      </c>
      <c r="BI583" s="218">
        <f>IF(N583="nulová",J583,0)</f>
        <v>0</v>
      </c>
      <c r="BJ583" s="19" t="s">
        <v>78</v>
      </c>
      <c r="BK583" s="218">
        <f>ROUND(I583*H583,2)</f>
        <v>0</v>
      </c>
      <c r="BL583" s="19" t="s">
        <v>85</v>
      </c>
      <c r="BM583" s="217" t="s">
        <v>799</v>
      </c>
    </row>
    <row r="584" spans="1:47" s="2" customFormat="1" ht="12">
      <c r="A584" s="40"/>
      <c r="B584" s="41"/>
      <c r="C584" s="42"/>
      <c r="D584" s="219" t="s">
        <v>136</v>
      </c>
      <c r="E584" s="42"/>
      <c r="F584" s="220" t="s">
        <v>800</v>
      </c>
      <c r="G584" s="42"/>
      <c r="H584" s="42"/>
      <c r="I584" s="221"/>
      <c r="J584" s="42"/>
      <c r="K584" s="42"/>
      <c r="L584" s="46"/>
      <c r="M584" s="222"/>
      <c r="N584" s="223"/>
      <c r="O584" s="86"/>
      <c r="P584" s="86"/>
      <c r="Q584" s="86"/>
      <c r="R584" s="86"/>
      <c r="S584" s="86"/>
      <c r="T584" s="87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T584" s="19" t="s">
        <v>136</v>
      </c>
      <c r="AU584" s="19" t="s">
        <v>82</v>
      </c>
    </row>
    <row r="585" spans="1:47" s="2" customFormat="1" ht="12">
      <c r="A585" s="40"/>
      <c r="B585" s="41"/>
      <c r="C585" s="42"/>
      <c r="D585" s="224" t="s">
        <v>138</v>
      </c>
      <c r="E585" s="42"/>
      <c r="F585" s="225" t="s">
        <v>801</v>
      </c>
      <c r="G585" s="42"/>
      <c r="H585" s="42"/>
      <c r="I585" s="221"/>
      <c r="J585" s="42"/>
      <c r="K585" s="42"/>
      <c r="L585" s="46"/>
      <c r="M585" s="222"/>
      <c r="N585" s="223"/>
      <c r="O585" s="86"/>
      <c r="P585" s="86"/>
      <c r="Q585" s="86"/>
      <c r="R585" s="86"/>
      <c r="S585" s="86"/>
      <c r="T585" s="87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T585" s="19" t="s">
        <v>138</v>
      </c>
      <c r="AU585" s="19" t="s">
        <v>82</v>
      </c>
    </row>
    <row r="586" spans="1:51" s="13" customFormat="1" ht="12">
      <c r="A586" s="13"/>
      <c r="B586" s="226"/>
      <c r="C586" s="227"/>
      <c r="D586" s="219" t="s">
        <v>140</v>
      </c>
      <c r="E586" s="228" t="s">
        <v>21</v>
      </c>
      <c r="F586" s="229" t="s">
        <v>436</v>
      </c>
      <c r="G586" s="227"/>
      <c r="H586" s="230">
        <v>165.6</v>
      </c>
      <c r="I586" s="231"/>
      <c r="J586" s="227"/>
      <c r="K586" s="227"/>
      <c r="L586" s="232"/>
      <c r="M586" s="233"/>
      <c r="N586" s="234"/>
      <c r="O586" s="234"/>
      <c r="P586" s="234"/>
      <c r="Q586" s="234"/>
      <c r="R586" s="234"/>
      <c r="S586" s="234"/>
      <c r="T586" s="235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36" t="s">
        <v>140</v>
      </c>
      <c r="AU586" s="236" t="s">
        <v>82</v>
      </c>
      <c r="AV586" s="13" t="s">
        <v>82</v>
      </c>
      <c r="AW586" s="13" t="s">
        <v>34</v>
      </c>
      <c r="AX586" s="13" t="s">
        <v>73</v>
      </c>
      <c r="AY586" s="236" t="s">
        <v>128</v>
      </c>
    </row>
    <row r="587" spans="1:51" s="14" customFormat="1" ht="12">
      <c r="A587" s="14"/>
      <c r="B587" s="237"/>
      <c r="C587" s="238"/>
      <c r="D587" s="219" t="s">
        <v>140</v>
      </c>
      <c r="E587" s="239" t="s">
        <v>21</v>
      </c>
      <c r="F587" s="240" t="s">
        <v>149</v>
      </c>
      <c r="G587" s="238"/>
      <c r="H587" s="241">
        <v>165.6</v>
      </c>
      <c r="I587" s="242"/>
      <c r="J587" s="238"/>
      <c r="K587" s="238"/>
      <c r="L587" s="243"/>
      <c r="M587" s="244"/>
      <c r="N587" s="245"/>
      <c r="O587" s="245"/>
      <c r="P587" s="245"/>
      <c r="Q587" s="245"/>
      <c r="R587" s="245"/>
      <c r="S587" s="245"/>
      <c r="T587" s="246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47" t="s">
        <v>140</v>
      </c>
      <c r="AU587" s="247" t="s">
        <v>82</v>
      </c>
      <c r="AV587" s="14" t="s">
        <v>85</v>
      </c>
      <c r="AW587" s="14" t="s">
        <v>34</v>
      </c>
      <c r="AX587" s="14" t="s">
        <v>78</v>
      </c>
      <c r="AY587" s="247" t="s">
        <v>128</v>
      </c>
    </row>
    <row r="588" spans="1:65" s="2" customFormat="1" ht="24.15" customHeight="1">
      <c r="A588" s="40"/>
      <c r="B588" s="41"/>
      <c r="C588" s="206" t="s">
        <v>802</v>
      </c>
      <c r="D588" s="206" t="s">
        <v>130</v>
      </c>
      <c r="E588" s="207" t="s">
        <v>803</v>
      </c>
      <c r="F588" s="208" t="s">
        <v>804</v>
      </c>
      <c r="G588" s="209" t="s">
        <v>342</v>
      </c>
      <c r="H588" s="210">
        <v>25</v>
      </c>
      <c r="I588" s="211"/>
      <c r="J588" s="212">
        <f>ROUND(I588*H588,2)</f>
        <v>0</v>
      </c>
      <c r="K588" s="208" t="s">
        <v>134</v>
      </c>
      <c r="L588" s="46"/>
      <c r="M588" s="213" t="s">
        <v>21</v>
      </c>
      <c r="N588" s="214" t="s">
        <v>44</v>
      </c>
      <c r="O588" s="86"/>
      <c r="P588" s="215">
        <f>O588*H588</f>
        <v>0</v>
      </c>
      <c r="Q588" s="215">
        <v>0</v>
      </c>
      <c r="R588" s="215">
        <f>Q588*H588</f>
        <v>0</v>
      </c>
      <c r="S588" s="215">
        <v>0.05</v>
      </c>
      <c r="T588" s="216">
        <f>S588*H588</f>
        <v>1.25</v>
      </c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R588" s="217" t="s">
        <v>85</v>
      </c>
      <c r="AT588" s="217" t="s">
        <v>130</v>
      </c>
      <c r="AU588" s="217" t="s">
        <v>82</v>
      </c>
      <c r="AY588" s="19" t="s">
        <v>128</v>
      </c>
      <c r="BE588" s="218">
        <f>IF(N588="základní",J588,0)</f>
        <v>0</v>
      </c>
      <c r="BF588" s="218">
        <f>IF(N588="snížená",J588,0)</f>
        <v>0</v>
      </c>
      <c r="BG588" s="218">
        <f>IF(N588="zákl. přenesená",J588,0)</f>
        <v>0</v>
      </c>
      <c r="BH588" s="218">
        <f>IF(N588="sníž. přenesená",J588,0)</f>
        <v>0</v>
      </c>
      <c r="BI588" s="218">
        <f>IF(N588="nulová",J588,0)</f>
        <v>0</v>
      </c>
      <c r="BJ588" s="19" t="s">
        <v>78</v>
      </c>
      <c r="BK588" s="218">
        <f>ROUND(I588*H588,2)</f>
        <v>0</v>
      </c>
      <c r="BL588" s="19" t="s">
        <v>85</v>
      </c>
      <c r="BM588" s="217" t="s">
        <v>805</v>
      </c>
    </row>
    <row r="589" spans="1:47" s="2" customFormat="1" ht="12">
      <c r="A589" s="40"/>
      <c r="B589" s="41"/>
      <c r="C589" s="42"/>
      <c r="D589" s="219" t="s">
        <v>136</v>
      </c>
      <c r="E589" s="42"/>
      <c r="F589" s="220" t="s">
        <v>806</v>
      </c>
      <c r="G589" s="42"/>
      <c r="H589" s="42"/>
      <c r="I589" s="221"/>
      <c r="J589" s="42"/>
      <c r="K589" s="42"/>
      <c r="L589" s="46"/>
      <c r="M589" s="222"/>
      <c r="N589" s="223"/>
      <c r="O589" s="86"/>
      <c r="P589" s="86"/>
      <c r="Q589" s="86"/>
      <c r="R589" s="86"/>
      <c r="S589" s="86"/>
      <c r="T589" s="87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T589" s="19" t="s">
        <v>136</v>
      </c>
      <c r="AU589" s="19" t="s">
        <v>82</v>
      </c>
    </row>
    <row r="590" spans="1:47" s="2" customFormat="1" ht="12">
      <c r="A590" s="40"/>
      <c r="B590" s="41"/>
      <c r="C590" s="42"/>
      <c r="D590" s="224" t="s">
        <v>138</v>
      </c>
      <c r="E590" s="42"/>
      <c r="F590" s="225" t="s">
        <v>807</v>
      </c>
      <c r="G590" s="42"/>
      <c r="H590" s="42"/>
      <c r="I590" s="221"/>
      <c r="J590" s="42"/>
      <c r="K590" s="42"/>
      <c r="L590" s="46"/>
      <c r="M590" s="222"/>
      <c r="N590" s="223"/>
      <c r="O590" s="86"/>
      <c r="P590" s="86"/>
      <c r="Q590" s="86"/>
      <c r="R590" s="86"/>
      <c r="S590" s="86"/>
      <c r="T590" s="87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T590" s="19" t="s">
        <v>138</v>
      </c>
      <c r="AU590" s="19" t="s">
        <v>82</v>
      </c>
    </row>
    <row r="591" spans="1:51" s="13" customFormat="1" ht="12">
      <c r="A591" s="13"/>
      <c r="B591" s="226"/>
      <c r="C591" s="227"/>
      <c r="D591" s="219" t="s">
        <v>140</v>
      </c>
      <c r="E591" s="228" t="s">
        <v>21</v>
      </c>
      <c r="F591" s="229" t="s">
        <v>808</v>
      </c>
      <c r="G591" s="227"/>
      <c r="H591" s="230">
        <v>12</v>
      </c>
      <c r="I591" s="231"/>
      <c r="J591" s="227"/>
      <c r="K591" s="227"/>
      <c r="L591" s="232"/>
      <c r="M591" s="233"/>
      <c r="N591" s="234"/>
      <c r="O591" s="234"/>
      <c r="P591" s="234"/>
      <c r="Q591" s="234"/>
      <c r="R591" s="234"/>
      <c r="S591" s="234"/>
      <c r="T591" s="235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36" t="s">
        <v>140</v>
      </c>
      <c r="AU591" s="236" t="s">
        <v>82</v>
      </c>
      <c r="AV591" s="13" t="s">
        <v>82</v>
      </c>
      <c r="AW591" s="13" t="s">
        <v>34</v>
      </c>
      <c r="AX591" s="13" t="s">
        <v>73</v>
      </c>
      <c r="AY591" s="236" t="s">
        <v>128</v>
      </c>
    </row>
    <row r="592" spans="1:51" s="13" customFormat="1" ht="12">
      <c r="A592" s="13"/>
      <c r="B592" s="226"/>
      <c r="C592" s="227"/>
      <c r="D592" s="219" t="s">
        <v>140</v>
      </c>
      <c r="E592" s="228" t="s">
        <v>21</v>
      </c>
      <c r="F592" s="229" t="s">
        <v>809</v>
      </c>
      <c r="G592" s="227"/>
      <c r="H592" s="230">
        <v>13</v>
      </c>
      <c r="I592" s="231"/>
      <c r="J592" s="227"/>
      <c r="K592" s="227"/>
      <c r="L592" s="232"/>
      <c r="M592" s="233"/>
      <c r="N592" s="234"/>
      <c r="O592" s="234"/>
      <c r="P592" s="234"/>
      <c r="Q592" s="234"/>
      <c r="R592" s="234"/>
      <c r="S592" s="234"/>
      <c r="T592" s="235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36" t="s">
        <v>140</v>
      </c>
      <c r="AU592" s="236" t="s">
        <v>82</v>
      </c>
      <c r="AV592" s="13" t="s">
        <v>82</v>
      </c>
      <c r="AW592" s="13" t="s">
        <v>34</v>
      </c>
      <c r="AX592" s="13" t="s">
        <v>73</v>
      </c>
      <c r="AY592" s="236" t="s">
        <v>128</v>
      </c>
    </row>
    <row r="593" spans="1:51" s="14" customFormat="1" ht="12">
      <c r="A593" s="14"/>
      <c r="B593" s="237"/>
      <c r="C593" s="238"/>
      <c r="D593" s="219" t="s">
        <v>140</v>
      </c>
      <c r="E593" s="239" t="s">
        <v>21</v>
      </c>
      <c r="F593" s="240" t="s">
        <v>149</v>
      </c>
      <c r="G593" s="238"/>
      <c r="H593" s="241">
        <v>25</v>
      </c>
      <c r="I593" s="242"/>
      <c r="J593" s="238"/>
      <c r="K593" s="238"/>
      <c r="L593" s="243"/>
      <c r="M593" s="244"/>
      <c r="N593" s="245"/>
      <c r="O593" s="245"/>
      <c r="P593" s="245"/>
      <c r="Q593" s="245"/>
      <c r="R593" s="245"/>
      <c r="S593" s="245"/>
      <c r="T593" s="246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47" t="s">
        <v>140</v>
      </c>
      <c r="AU593" s="247" t="s">
        <v>82</v>
      </c>
      <c r="AV593" s="14" t="s">
        <v>85</v>
      </c>
      <c r="AW593" s="14" t="s">
        <v>34</v>
      </c>
      <c r="AX593" s="14" t="s">
        <v>78</v>
      </c>
      <c r="AY593" s="247" t="s">
        <v>128</v>
      </c>
    </row>
    <row r="594" spans="1:65" s="2" customFormat="1" ht="24.15" customHeight="1">
      <c r="A594" s="40"/>
      <c r="B594" s="41"/>
      <c r="C594" s="206" t="s">
        <v>810</v>
      </c>
      <c r="D594" s="206" t="s">
        <v>130</v>
      </c>
      <c r="E594" s="207" t="s">
        <v>811</v>
      </c>
      <c r="F594" s="208" t="s">
        <v>812</v>
      </c>
      <c r="G594" s="209" t="s">
        <v>342</v>
      </c>
      <c r="H594" s="210">
        <v>10</v>
      </c>
      <c r="I594" s="211"/>
      <c r="J594" s="212">
        <f>ROUND(I594*H594,2)</f>
        <v>0</v>
      </c>
      <c r="K594" s="208" t="s">
        <v>134</v>
      </c>
      <c r="L594" s="46"/>
      <c r="M594" s="213" t="s">
        <v>21</v>
      </c>
      <c r="N594" s="214" t="s">
        <v>44</v>
      </c>
      <c r="O594" s="86"/>
      <c r="P594" s="215">
        <f>O594*H594</f>
        <v>0</v>
      </c>
      <c r="Q594" s="215">
        <v>0</v>
      </c>
      <c r="R594" s="215">
        <f>Q594*H594</f>
        <v>0</v>
      </c>
      <c r="S594" s="215">
        <v>0.082</v>
      </c>
      <c r="T594" s="216">
        <f>S594*H594</f>
        <v>0.8200000000000001</v>
      </c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R594" s="217" t="s">
        <v>85</v>
      </c>
      <c r="AT594" s="217" t="s">
        <v>130</v>
      </c>
      <c r="AU594" s="217" t="s">
        <v>82</v>
      </c>
      <c r="AY594" s="19" t="s">
        <v>128</v>
      </c>
      <c r="BE594" s="218">
        <f>IF(N594="základní",J594,0)</f>
        <v>0</v>
      </c>
      <c r="BF594" s="218">
        <f>IF(N594="snížená",J594,0)</f>
        <v>0</v>
      </c>
      <c r="BG594" s="218">
        <f>IF(N594="zákl. přenesená",J594,0)</f>
        <v>0</v>
      </c>
      <c r="BH594" s="218">
        <f>IF(N594="sníž. přenesená",J594,0)</f>
        <v>0</v>
      </c>
      <c r="BI594" s="218">
        <f>IF(N594="nulová",J594,0)</f>
        <v>0</v>
      </c>
      <c r="BJ594" s="19" t="s">
        <v>78</v>
      </c>
      <c r="BK594" s="218">
        <f>ROUND(I594*H594,2)</f>
        <v>0</v>
      </c>
      <c r="BL594" s="19" t="s">
        <v>85</v>
      </c>
      <c r="BM594" s="217" t="s">
        <v>813</v>
      </c>
    </row>
    <row r="595" spans="1:47" s="2" customFormat="1" ht="12">
      <c r="A595" s="40"/>
      <c r="B595" s="41"/>
      <c r="C595" s="42"/>
      <c r="D595" s="219" t="s">
        <v>136</v>
      </c>
      <c r="E595" s="42"/>
      <c r="F595" s="220" t="s">
        <v>814</v>
      </c>
      <c r="G595" s="42"/>
      <c r="H595" s="42"/>
      <c r="I595" s="221"/>
      <c r="J595" s="42"/>
      <c r="K595" s="42"/>
      <c r="L595" s="46"/>
      <c r="M595" s="222"/>
      <c r="N595" s="223"/>
      <c r="O595" s="86"/>
      <c r="P595" s="86"/>
      <c r="Q595" s="86"/>
      <c r="R595" s="86"/>
      <c r="S595" s="86"/>
      <c r="T595" s="87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T595" s="19" t="s">
        <v>136</v>
      </c>
      <c r="AU595" s="19" t="s">
        <v>82</v>
      </c>
    </row>
    <row r="596" spans="1:47" s="2" customFormat="1" ht="12">
      <c r="A596" s="40"/>
      <c r="B596" s="41"/>
      <c r="C596" s="42"/>
      <c r="D596" s="224" t="s">
        <v>138</v>
      </c>
      <c r="E596" s="42"/>
      <c r="F596" s="225" t="s">
        <v>815</v>
      </c>
      <c r="G596" s="42"/>
      <c r="H596" s="42"/>
      <c r="I596" s="221"/>
      <c r="J596" s="42"/>
      <c r="K596" s="42"/>
      <c r="L596" s="46"/>
      <c r="M596" s="222"/>
      <c r="N596" s="223"/>
      <c r="O596" s="86"/>
      <c r="P596" s="86"/>
      <c r="Q596" s="86"/>
      <c r="R596" s="86"/>
      <c r="S596" s="86"/>
      <c r="T596" s="87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T596" s="19" t="s">
        <v>138</v>
      </c>
      <c r="AU596" s="19" t="s">
        <v>82</v>
      </c>
    </row>
    <row r="597" spans="1:51" s="13" customFormat="1" ht="12">
      <c r="A597" s="13"/>
      <c r="B597" s="226"/>
      <c r="C597" s="227"/>
      <c r="D597" s="219" t="s">
        <v>140</v>
      </c>
      <c r="E597" s="228" t="s">
        <v>21</v>
      </c>
      <c r="F597" s="229" t="s">
        <v>816</v>
      </c>
      <c r="G597" s="227"/>
      <c r="H597" s="230">
        <v>10</v>
      </c>
      <c r="I597" s="231"/>
      <c r="J597" s="227"/>
      <c r="K597" s="227"/>
      <c r="L597" s="232"/>
      <c r="M597" s="233"/>
      <c r="N597" s="234"/>
      <c r="O597" s="234"/>
      <c r="P597" s="234"/>
      <c r="Q597" s="234"/>
      <c r="R597" s="234"/>
      <c r="S597" s="234"/>
      <c r="T597" s="235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36" t="s">
        <v>140</v>
      </c>
      <c r="AU597" s="236" t="s">
        <v>82</v>
      </c>
      <c r="AV597" s="13" t="s">
        <v>82</v>
      </c>
      <c r="AW597" s="13" t="s">
        <v>34</v>
      </c>
      <c r="AX597" s="13" t="s">
        <v>73</v>
      </c>
      <c r="AY597" s="236" t="s">
        <v>128</v>
      </c>
    </row>
    <row r="598" spans="1:51" s="14" customFormat="1" ht="12">
      <c r="A598" s="14"/>
      <c r="B598" s="237"/>
      <c r="C598" s="238"/>
      <c r="D598" s="219" t="s">
        <v>140</v>
      </c>
      <c r="E598" s="239" t="s">
        <v>21</v>
      </c>
      <c r="F598" s="240" t="s">
        <v>149</v>
      </c>
      <c r="G598" s="238"/>
      <c r="H598" s="241">
        <v>10</v>
      </c>
      <c r="I598" s="242"/>
      <c r="J598" s="238"/>
      <c r="K598" s="238"/>
      <c r="L598" s="243"/>
      <c r="M598" s="244"/>
      <c r="N598" s="245"/>
      <c r="O598" s="245"/>
      <c r="P598" s="245"/>
      <c r="Q598" s="245"/>
      <c r="R598" s="245"/>
      <c r="S598" s="245"/>
      <c r="T598" s="246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47" t="s">
        <v>140</v>
      </c>
      <c r="AU598" s="247" t="s">
        <v>82</v>
      </c>
      <c r="AV598" s="14" t="s">
        <v>85</v>
      </c>
      <c r="AW598" s="14" t="s">
        <v>34</v>
      </c>
      <c r="AX598" s="14" t="s">
        <v>78</v>
      </c>
      <c r="AY598" s="247" t="s">
        <v>128</v>
      </c>
    </row>
    <row r="599" spans="1:65" s="2" customFormat="1" ht="24.15" customHeight="1">
      <c r="A599" s="40"/>
      <c r="B599" s="41"/>
      <c r="C599" s="206" t="s">
        <v>817</v>
      </c>
      <c r="D599" s="206" t="s">
        <v>130</v>
      </c>
      <c r="E599" s="207" t="s">
        <v>818</v>
      </c>
      <c r="F599" s="208" t="s">
        <v>819</v>
      </c>
      <c r="G599" s="209" t="s">
        <v>342</v>
      </c>
      <c r="H599" s="210">
        <v>4</v>
      </c>
      <c r="I599" s="211"/>
      <c r="J599" s="212">
        <f>ROUND(I599*H599,2)</f>
        <v>0</v>
      </c>
      <c r="K599" s="208" t="s">
        <v>21</v>
      </c>
      <c r="L599" s="46"/>
      <c r="M599" s="213" t="s">
        <v>21</v>
      </c>
      <c r="N599" s="214" t="s">
        <v>44</v>
      </c>
      <c r="O599" s="86"/>
      <c r="P599" s="215">
        <f>O599*H599</f>
        <v>0</v>
      </c>
      <c r="Q599" s="215">
        <v>0</v>
      </c>
      <c r="R599" s="215">
        <f>Q599*H599</f>
        <v>0</v>
      </c>
      <c r="S599" s="215">
        <v>0</v>
      </c>
      <c r="T599" s="216">
        <f>S599*H599</f>
        <v>0</v>
      </c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R599" s="217" t="s">
        <v>85</v>
      </c>
      <c r="AT599" s="217" t="s">
        <v>130</v>
      </c>
      <c r="AU599" s="217" t="s">
        <v>82</v>
      </c>
      <c r="AY599" s="19" t="s">
        <v>128</v>
      </c>
      <c r="BE599" s="218">
        <f>IF(N599="základní",J599,0)</f>
        <v>0</v>
      </c>
      <c r="BF599" s="218">
        <f>IF(N599="snížená",J599,0)</f>
        <v>0</v>
      </c>
      <c r="BG599" s="218">
        <f>IF(N599="zákl. přenesená",J599,0)</f>
        <v>0</v>
      </c>
      <c r="BH599" s="218">
        <f>IF(N599="sníž. přenesená",J599,0)</f>
        <v>0</v>
      </c>
      <c r="BI599" s="218">
        <f>IF(N599="nulová",J599,0)</f>
        <v>0</v>
      </c>
      <c r="BJ599" s="19" t="s">
        <v>78</v>
      </c>
      <c r="BK599" s="218">
        <f>ROUND(I599*H599,2)</f>
        <v>0</v>
      </c>
      <c r="BL599" s="19" t="s">
        <v>85</v>
      </c>
      <c r="BM599" s="217" t="s">
        <v>820</v>
      </c>
    </row>
    <row r="600" spans="1:47" s="2" customFormat="1" ht="12">
      <c r="A600" s="40"/>
      <c r="B600" s="41"/>
      <c r="C600" s="42"/>
      <c r="D600" s="219" t="s">
        <v>136</v>
      </c>
      <c r="E600" s="42"/>
      <c r="F600" s="220" t="s">
        <v>819</v>
      </c>
      <c r="G600" s="42"/>
      <c r="H600" s="42"/>
      <c r="I600" s="221"/>
      <c r="J600" s="42"/>
      <c r="K600" s="42"/>
      <c r="L600" s="46"/>
      <c r="M600" s="222"/>
      <c r="N600" s="223"/>
      <c r="O600" s="86"/>
      <c r="P600" s="86"/>
      <c r="Q600" s="86"/>
      <c r="R600" s="86"/>
      <c r="S600" s="86"/>
      <c r="T600" s="87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T600" s="19" t="s">
        <v>136</v>
      </c>
      <c r="AU600" s="19" t="s">
        <v>82</v>
      </c>
    </row>
    <row r="601" spans="1:51" s="13" customFormat="1" ht="12">
      <c r="A601" s="13"/>
      <c r="B601" s="226"/>
      <c r="C601" s="227"/>
      <c r="D601" s="219" t="s">
        <v>140</v>
      </c>
      <c r="E601" s="228" t="s">
        <v>21</v>
      </c>
      <c r="F601" s="229" t="s">
        <v>821</v>
      </c>
      <c r="G601" s="227"/>
      <c r="H601" s="230">
        <v>3</v>
      </c>
      <c r="I601" s="231"/>
      <c r="J601" s="227"/>
      <c r="K601" s="227"/>
      <c r="L601" s="232"/>
      <c r="M601" s="233"/>
      <c r="N601" s="234"/>
      <c r="O601" s="234"/>
      <c r="P601" s="234"/>
      <c r="Q601" s="234"/>
      <c r="R601" s="234"/>
      <c r="S601" s="234"/>
      <c r="T601" s="235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36" t="s">
        <v>140</v>
      </c>
      <c r="AU601" s="236" t="s">
        <v>82</v>
      </c>
      <c r="AV601" s="13" t="s">
        <v>82</v>
      </c>
      <c r="AW601" s="13" t="s">
        <v>34</v>
      </c>
      <c r="AX601" s="13" t="s">
        <v>73</v>
      </c>
      <c r="AY601" s="236" t="s">
        <v>128</v>
      </c>
    </row>
    <row r="602" spans="1:51" s="13" customFormat="1" ht="12">
      <c r="A602" s="13"/>
      <c r="B602" s="226"/>
      <c r="C602" s="227"/>
      <c r="D602" s="219" t="s">
        <v>140</v>
      </c>
      <c r="E602" s="228" t="s">
        <v>21</v>
      </c>
      <c r="F602" s="229" t="s">
        <v>822</v>
      </c>
      <c r="G602" s="227"/>
      <c r="H602" s="230">
        <v>1</v>
      </c>
      <c r="I602" s="231"/>
      <c r="J602" s="227"/>
      <c r="K602" s="227"/>
      <c r="L602" s="232"/>
      <c r="M602" s="233"/>
      <c r="N602" s="234"/>
      <c r="O602" s="234"/>
      <c r="P602" s="234"/>
      <c r="Q602" s="234"/>
      <c r="R602" s="234"/>
      <c r="S602" s="234"/>
      <c r="T602" s="235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36" t="s">
        <v>140</v>
      </c>
      <c r="AU602" s="236" t="s">
        <v>82</v>
      </c>
      <c r="AV602" s="13" t="s">
        <v>82</v>
      </c>
      <c r="AW602" s="13" t="s">
        <v>34</v>
      </c>
      <c r="AX602" s="13" t="s">
        <v>73</v>
      </c>
      <c r="AY602" s="236" t="s">
        <v>128</v>
      </c>
    </row>
    <row r="603" spans="1:51" s="14" customFormat="1" ht="12">
      <c r="A603" s="14"/>
      <c r="B603" s="237"/>
      <c r="C603" s="238"/>
      <c r="D603" s="219" t="s">
        <v>140</v>
      </c>
      <c r="E603" s="239" t="s">
        <v>21</v>
      </c>
      <c r="F603" s="240" t="s">
        <v>149</v>
      </c>
      <c r="G603" s="238"/>
      <c r="H603" s="241">
        <v>4</v>
      </c>
      <c r="I603" s="242"/>
      <c r="J603" s="238"/>
      <c r="K603" s="238"/>
      <c r="L603" s="243"/>
      <c r="M603" s="244"/>
      <c r="N603" s="245"/>
      <c r="O603" s="245"/>
      <c r="P603" s="245"/>
      <c r="Q603" s="245"/>
      <c r="R603" s="245"/>
      <c r="S603" s="245"/>
      <c r="T603" s="246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T603" s="247" t="s">
        <v>140</v>
      </c>
      <c r="AU603" s="247" t="s">
        <v>82</v>
      </c>
      <c r="AV603" s="14" t="s">
        <v>85</v>
      </c>
      <c r="AW603" s="14" t="s">
        <v>34</v>
      </c>
      <c r="AX603" s="14" t="s">
        <v>78</v>
      </c>
      <c r="AY603" s="247" t="s">
        <v>128</v>
      </c>
    </row>
    <row r="604" spans="1:65" s="2" customFormat="1" ht="21.75" customHeight="1">
      <c r="A604" s="40"/>
      <c r="B604" s="41"/>
      <c r="C604" s="206" t="s">
        <v>823</v>
      </c>
      <c r="D604" s="206" t="s">
        <v>130</v>
      </c>
      <c r="E604" s="207" t="s">
        <v>824</v>
      </c>
      <c r="F604" s="208" t="s">
        <v>825</v>
      </c>
      <c r="G604" s="209" t="s">
        <v>269</v>
      </c>
      <c r="H604" s="210">
        <v>664.97</v>
      </c>
      <c r="I604" s="211"/>
      <c r="J604" s="212">
        <f>ROUND(I604*H604,2)</f>
        <v>0</v>
      </c>
      <c r="K604" s="208" t="s">
        <v>134</v>
      </c>
      <c r="L604" s="46"/>
      <c r="M604" s="213" t="s">
        <v>21</v>
      </c>
      <c r="N604" s="214" t="s">
        <v>44</v>
      </c>
      <c r="O604" s="86"/>
      <c r="P604" s="215">
        <f>O604*H604</f>
        <v>0</v>
      </c>
      <c r="Q604" s="215">
        <v>0</v>
      </c>
      <c r="R604" s="215">
        <f>Q604*H604</f>
        <v>0</v>
      </c>
      <c r="S604" s="215">
        <v>0</v>
      </c>
      <c r="T604" s="216">
        <f>S604*H604</f>
        <v>0</v>
      </c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R604" s="217" t="s">
        <v>85</v>
      </c>
      <c r="AT604" s="217" t="s">
        <v>130</v>
      </c>
      <c r="AU604" s="217" t="s">
        <v>82</v>
      </c>
      <c r="AY604" s="19" t="s">
        <v>128</v>
      </c>
      <c r="BE604" s="218">
        <f>IF(N604="základní",J604,0)</f>
        <v>0</v>
      </c>
      <c r="BF604" s="218">
        <f>IF(N604="snížená",J604,0)</f>
        <v>0</v>
      </c>
      <c r="BG604" s="218">
        <f>IF(N604="zákl. přenesená",J604,0)</f>
        <v>0</v>
      </c>
      <c r="BH604" s="218">
        <f>IF(N604="sníž. přenesená",J604,0)</f>
        <v>0</v>
      </c>
      <c r="BI604" s="218">
        <f>IF(N604="nulová",J604,0)</f>
        <v>0</v>
      </c>
      <c r="BJ604" s="19" t="s">
        <v>78</v>
      </c>
      <c r="BK604" s="218">
        <f>ROUND(I604*H604,2)</f>
        <v>0</v>
      </c>
      <c r="BL604" s="19" t="s">
        <v>85</v>
      </c>
      <c r="BM604" s="217" t="s">
        <v>826</v>
      </c>
    </row>
    <row r="605" spans="1:47" s="2" customFormat="1" ht="12">
      <c r="A605" s="40"/>
      <c r="B605" s="41"/>
      <c r="C605" s="42"/>
      <c r="D605" s="219" t="s">
        <v>136</v>
      </c>
      <c r="E605" s="42"/>
      <c r="F605" s="220" t="s">
        <v>827</v>
      </c>
      <c r="G605" s="42"/>
      <c r="H605" s="42"/>
      <c r="I605" s="221"/>
      <c r="J605" s="42"/>
      <c r="K605" s="42"/>
      <c r="L605" s="46"/>
      <c r="M605" s="222"/>
      <c r="N605" s="223"/>
      <c r="O605" s="86"/>
      <c r="P605" s="86"/>
      <c r="Q605" s="86"/>
      <c r="R605" s="86"/>
      <c r="S605" s="86"/>
      <c r="T605" s="87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T605" s="19" t="s">
        <v>136</v>
      </c>
      <c r="AU605" s="19" t="s">
        <v>82</v>
      </c>
    </row>
    <row r="606" spans="1:47" s="2" customFormat="1" ht="12">
      <c r="A606" s="40"/>
      <c r="B606" s="41"/>
      <c r="C606" s="42"/>
      <c r="D606" s="224" t="s">
        <v>138</v>
      </c>
      <c r="E606" s="42"/>
      <c r="F606" s="225" t="s">
        <v>828</v>
      </c>
      <c r="G606" s="42"/>
      <c r="H606" s="42"/>
      <c r="I606" s="221"/>
      <c r="J606" s="42"/>
      <c r="K606" s="42"/>
      <c r="L606" s="46"/>
      <c r="M606" s="222"/>
      <c r="N606" s="223"/>
      <c r="O606" s="86"/>
      <c r="P606" s="86"/>
      <c r="Q606" s="86"/>
      <c r="R606" s="86"/>
      <c r="S606" s="86"/>
      <c r="T606" s="87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T606" s="19" t="s">
        <v>138</v>
      </c>
      <c r="AU606" s="19" t="s">
        <v>82</v>
      </c>
    </row>
    <row r="607" spans="1:51" s="13" customFormat="1" ht="12">
      <c r="A607" s="13"/>
      <c r="B607" s="226"/>
      <c r="C607" s="227"/>
      <c r="D607" s="219" t="s">
        <v>140</v>
      </c>
      <c r="E607" s="228" t="s">
        <v>21</v>
      </c>
      <c r="F607" s="229" t="s">
        <v>829</v>
      </c>
      <c r="G607" s="227"/>
      <c r="H607" s="230">
        <v>664.97</v>
      </c>
      <c r="I607" s="231"/>
      <c r="J607" s="227"/>
      <c r="K607" s="227"/>
      <c r="L607" s="232"/>
      <c r="M607" s="233"/>
      <c r="N607" s="234"/>
      <c r="O607" s="234"/>
      <c r="P607" s="234"/>
      <c r="Q607" s="234"/>
      <c r="R607" s="234"/>
      <c r="S607" s="234"/>
      <c r="T607" s="235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36" t="s">
        <v>140</v>
      </c>
      <c r="AU607" s="236" t="s">
        <v>82</v>
      </c>
      <c r="AV607" s="13" t="s">
        <v>82</v>
      </c>
      <c r="AW607" s="13" t="s">
        <v>34</v>
      </c>
      <c r="AX607" s="13" t="s">
        <v>73</v>
      </c>
      <c r="AY607" s="236" t="s">
        <v>128</v>
      </c>
    </row>
    <row r="608" spans="1:51" s="15" customFormat="1" ht="12">
      <c r="A608" s="15"/>
      <c r="B608" s="249"/>
      <c r="C608" s="250"/>
      <c r="D608" s="219" t="s">
        <v>140</v>
      </c>
      <c r="E608" s="251" t="s">
        <v>21</v>
      </c>
      <c r="F608" s="252" t="s">
        <v>234</v>
      </c>
      <c r="G608" s="250"/>
      <c r="H608" s="253">
        <v>664.97</v>
      </c>
      <c r="I608" s="254"/>
      <c r="J608" s="250"/>
      <c r="K608" s="250"/>
      <c r="L608" s="255"/>
      <c r="M608" s="256"/>
      <c r="N608" s="257"/>
      <c r="O608" s="257"/>
      <c r="P608" s="257"/>
      <c r="Q608" s="257"/>
      <c r="R608" s="257"/>
      <c r="S608" s="257"/>
      <c r="T608" s="258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T608" s="259" t="s">
        <v>140</v>
      </c>
      <c r="AU608" s="259" t="s">
        <v>82</v>
      </c>
      <c r="AV608" s="15" t="s">
        <v>150</v>
      </c>
      <c r="AW608" s="15" t="s">
        <v>34</v>
      </c>
      <c r="AX608" s="15" t="s">
        <v>73</v>
      </c>
      <c r="AY608" s="259" t="s">
        <v>128</v>
      </c>
    </row>
    <row r="609" spans="1:51" s="14" customFormat="1" ht="12">
      <c r="A609" s="14"/>
      <c r="B609" s="237"/>
      <c r="C609" s="238"/>
      <c r="D609" s="219" t="s">
        <v>140</v>
      </c>
      <c r="E609" s="239" t="s">
        <v>21</v>
      </c>
      <c r="F609" s="240" t="s">
        <v>149</v>
      </c>
      <c r="G609" s="238"/>
      <c r="H609" s="241">
        <v>664.97</v>
      </c>
      <c r="I609" s="242"/>
      <c r="J609" s="238"/>
      <c r="K609" s="238"/>
      <c r="L609" s="243"/>
      <c r="M609" s="244"/>
      <c r="N609" s="245"/>
      <c r="O609" s="245"/>
      <c r="P609" s="245"/>
      <c r="Q609" s="245"/>
      <c r="R609" s="245"/>
      <c r="S609" s="245"/>
      <c r="T609" s="246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T609" s="247" t="s">
        <v>140</v>
      </c>
      <c r="AU609" s="247" t="s">
        <v>82</v>
      </c>
      <c r="AV609" s="14" t="s">
        <v>85</v>
      </c>
      <c r="AW609" s="14" t="s">
        <v>34</v>
      </c>
      <c r="AX609" s="14" t="s">
        <v>78</v>
      </c>
      <c r="AY609" s="247" t="s">
        <v>128</v>
      </c>
    </row>
    <row r="610" spans="1:65" s="2" customFormat="1" ht="16.5" customHeight="1">
      <c r="A610" s="40"/>
      <c r="B610" s="41"/>
      <c r="C610" s="206" t="s">
        <v>830</v>
      </c>
      <c r="D610" s="206" t="s">
        <v>130</v>
      </c>
      <c r="E610" s="207" t="s">
        <v>831</v>
      </c>
      <c r="F610" s="208" t="s">
        <v>832</v>
      </c>
      <c r="G610" s="209" t="s">
        <v>269</v>
      </c>
      <c r="H610" s="210">
        <v>66.24</v>
      </c>
      <c r="I610" s="211"/>
      <c r="J610" s="212">
        <f>ROUND(I610*H610,2)</f>
        <v>0</v>
      </c>
      <c r="K610" s="208" t="s">
        <v>21</v>
      </c>
      <c r="L610" s="46"/>
      <c r="M610" s="213" t="s">
        <v>21</v>
      </c>
      <c r="N610" s="214" t="s">
        <v>44</v>
      </c>
      <c r="O610" s="86"/>
      <c r="P610" s="215">
        <f>O610*H610</f>
        <v>0</v>
      </c>
      <c r="Q610" s="215">
        <v>0</v>
      </c>
      <c r="R610" s="215">
        <f>Q610*H610</f>
        <v>0</v>
      </c>
      <c r="S610" s="215">
        <v>0</v>
      </c>
      <c r="T610" s="216">
        <f>S610*H610</f>
        <v>0</v>
      </c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R610" s="217" t="s">
        <v>85</v>
      </c>
      <c r="AT610" s="217" t="s">
        <v>130</v>
      </c>
      <c r="AU610" s="217" t="s">
        <v>82</v>
      </c>
      <c r="AY610" s="19" t="s">
        <v>128</v>
      </c>
      <c r="BE610" s="218">
        <f>IF(N610="základní",J610,0)</f>
        <v>0</v>
      </c>
      <c r="BF610" s="218">
        <f>IF(N610="snížená",J610,0)</f>
        <v>0</v>
      </c>
      <c r="BG610" s="218">
        <f>IF(N610="zákl. přenesená",J610,0)</f>
        <v>0</v>
      </c>
      <c r="BH610" s="218">
        <f>IF(N610="sníž. přenesená",J610,0)</f>
        <v>0</v>
      </c>
      <c r="BI610" s="218">
        <f>IF(N610="nulová",J610,0)</f>
        <v>0</v>
      </c>
      <c r="BJ610" s="19" t="s">
        <v>78</v>
      </c>
      <c r="BK610" s="218">
        <f>ROUND(I610*H610,2)</f>
        <v>0</v>
      </c>
      <c r="BL610" s="19" t="s">
        <v>85</v>
      </c>
      <c r="BM610" s="217" t="s">
        <v>833</v>
      </c>
    </row>
    <row r="611" spans="1:47" s="2" customFormat="1" ht="12">
      <c r="A611" s="40"/>
      <c r="B611" s="41"/>
      <c r="C611" s="42"/>
      <c r="D611" s="219" t="s">
        <v>136</v>
      </c>
      <c r="E611" s="42"/>
      <c r="F611" s="220" t="s">
        <v>832</v>
      </c>
      <c r="G611" s="42"/>
      <c r="H611" s="42"/>
      <c r="I611" s="221"/>
      <c r="J611" s="42"/>
      <c r="K611" s="42"/>
      <c r="L611" s="46"/>
      <c r="M611" s="222"/>
      <c r="N611" s="223"/>
      <c r="O611" s="86"/>
      <c r="P611" s="86"/>
      <c r="Q611" s="86"/>
      <c r="R611" s="86"/>
      <c r="S611" s="86"/>
      <c r="T611" s="87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T611" s="19" t="s">
        <v>136</v>
      </c>
      <c r="AU611" s="19" t="s">
        <v>82</v>
      </c>
    </row>
    <row r="612" spans="1:51" s="13" customFormat="1" ht="12">
      <c r="A612" s="13"/>
      <c r="B612" s="226"/>
      <c r="C612" s="227"/>
      <c r="D612" s="219" t="s">
        <v>140</v>
      </c>
      <c r="E612" s="228" t="s">
        <v>21</v>
      </c>
      <c r="F612" s="229" t="s">
        <v>834</v>
      </c>
      <c r="G612" s="227"/>
      <c r="H612" s="230">
        <v>66.24</v>
      </c>
      <c r="I612" s="231"/>
      <c r="J612" s="227"/>
      <c r="K612" s="227"/>
      <c r="L612" s="232"/>
      <c r="M612" s="233"/>
      <c r="N612" s="234"/>
      <c r="O612" s="234"/>
      <c r="P612" s="234"/>
      <c r="Q612" s="234"/>
      <c r="R612" s="234"/>
      <c r="S612" s="234"/>
      <c r="T612" s="235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36" t="s">
        <v>140</v>
      </c>
      <c r="AU612" s="236" t="s">
        <v>82</v>
      </c>
      <c r="AV612" s="13" t="s">
        <v>82</v>
      </c>
      <c r="AW612" s="13" t="s">
        <v>34</v>
      </c>
      <c r="AX612" s="13" t="s">
        <v>73</v>
      </c>
      <c r="AY612" s="236" t="s">
        <v>128</v>
      </c>
    </row>
    <row r="613" spans="1:51" s="14" customFormat="1" ht="12">
      <c r="A613" s="14"/>
      <c r="B613" s="237"/>
      <c r="C613" s="238"/>
      <c r="D613" s="219" t="s">
        <v>140</v>
      </c>
      <c r="E613" s="239" t="s">
        <v>21</v>
      </c>
      <c r="F613" s="240" t="s">
        <v>149</v>
      </c>
      <c r="G613" s="238"/>
      <c r="H613" s="241">
        <v>66.24</v>
      </c>
      <c r="I613" s="242"/>
      <c r="J613" s="238"/>
      <c r="K613" s="238"/>
      <c r="L613" s="243"/>
      <c r="M613" s="244"/>
      <c r="N613" s="245"/>
      <c r="O613" s="245"/>
      <c r="P613" s="245"/>
      <c r="Q613" s="245"/>
      <c r="R613" s="245"/>
      <c r="S613" s="245"/>
      <c r="T613" s="246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47" t="s">
        <v>140</v>
      </c>
      <c r="AU613" s="247" t="s">
        <v>82</v>
      </c>
      <c r="AV613" s="14" t="s">
        <v>85</v>
      </c>
      <c r="AW613" s="14" t="s">
        <v>34</v>
      </c>
      <c r="AX613" s="14" t="s">
        <v>78</v>
      </c>
      <c r="AY613" s="247" t="s">
        <v>128</v>
      </c>
    </row>
    <row r="614" spans="1:65" s="2" customFormat="1" ht="24.15" customHeight="1">
      <c r="A614" s="40"/>
      <c r="B614" s="41"/>
      <c r="C614" s="206" t="s">
        <v>835</v>
      </c>
      <c r="D614" s="206" t="s">
        <v>130</v>
      </c>
      <c r="E614" s="207" t="s">
        <v>836</v>
      </c>
      <c r="F614" s="208" t="s">
        <v>837</v>
      </c>
      <c r="G614" s="209" t="s">
        <v>269</v>
      </c>
      <c r="H614" s="210">
        <v>12634.43</v>
      </c>
      <c r="I614" s="211"/>
      <c r="J614" s="212">
        <f>ROUND(I614*H614,2)</f>
        <v>0</v>
      </c>
      <c r="K614" s="208" t="s">
        <v>134</v>
      </c>
      <c r="L614" s="46"/>
      <c r="M614" s="213" t="s">
        <v>21</v>
      </c>
      <c r="N614" s="214" t="s">
        <v>44</v>
      </c>
      <c r="O614" s="86"/>
      <c r="P614" s="215">
        <f>O614*H614</f>
        <v>0</v>
      </c>
      <c r="Q614" s="215">
        <v>0</v>
      </c>
      <c r="R614" s="215">
        <f>Q614*H614</f>
        <v>0</v>
      </c>
      <c r="S614" s="215">
        <v>0</v>
      </c>
      <c r="T614" s="216">
        <f>S614*H614</f>
        <v>0</v>
      </c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R614" s="217" t="s">
        <v>85</v>
      </c>
      <c r="AT614" s="217" t="s">
        <v>130</v>
      </c>
      <c r="AU614" s="217" t="s">
        <v>82</v>
      </c>
      <c r="AY614" s="19" t="s">
        <v>128</v>
      </c>
      <c r="BE614" s="218">
        <f>IF(N614="základní",J614,0)</f>
        <v>0</v>
      </c>
      <c r="BF614" s="218">
        <f>IF(N614="snížená",J614,0)</f>
        <v>0</v>
      </c>
      <c r="BG614" s="218">
        <f>IF(N614="zákl. přenesená",J614,0)</f>
        <v>0</v>
      </c>
      <c r="BH614" s="218">
        <f>IF(N614="sníž. přenesená",J614,0)</f>
        <v>0</v>
      </c>
      <c r="BI614" s="218">
        <f>IF(N614="nulová",J614,0)</f>
        <v>0</v>
      </c>
      <c r="BJ614" s="19" t="s">
        <v>78</v>
      </c>
      <c r="BK614" s="218">
        <f>ROUND(I614*H614,2)</f>
        <v>0</v>
      </c>
      <c r="BL614" s="19" t="s">
        <v>85</v>
      </c>
      <c r="BM614" s="217" t="s">
        <v>838</v>
      </c>
    </row>
    <row r="615" spans="1:47" s="2" customFormat="1" ht="12">
      <c r="A615" s="40"/>
      <c r="B615" s="41"/>
      <c r="C615" s="42"/>
      <c r="D615" s="219" t="s">
        <v>136</v>
      </c>
      <c r="E615" s="42"/>
      <c r="F615" s="220" t="s">
        <v>839</v>
      </c>
      <c r="G615" s="42"/>
      <c r="H615" s="42"/>
      <c r="I615" s="221"/>
      <c r="J615" s="42"/>
      <c r="K615" s="42"/>
      <c r="L615" s="46"/>
      <c r="M615" s="222"/>
      <c r="N615" s="223"/>
      <c r="O615" s="86"/>
      <c r="P615" s="86"/>
      <c r="Q615" s="86"/>
      <c r="R615" s="86"/>
      <c r="S615" s="86"/>
      <c r="T615" s="87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T615" s="19" t="s">
        <v>136</v>
      </c>
      <c r="AU615" s="19" t="s">
        <v>82</v>
      </c>
    </row>
    <row r="616" spans="1:47" s="2" customFormat="1" ht="12">
      <c r="A616" s="40"/>
      <c r="B616" s="41"/>
      <c r="C616" s="42"/>
      <c r="D616" s="224" t="s">
        <v>138</v>
      </c>
      <c r="E616" s="42"/>
      <c r="F616" s="225" t="s">
        <v>840</v>
      </c>
      <c r="G616" s="42"/>
      <c r="H616" s="42"/>
      <c r="I616" s="221"/>
      <c r="J616" s="42"/>
      <c r="K616" s="42"/>
      <c r="L616" s="46"/>
      <c r="M616" s="222"/>
      <c r="N616" s="223"/>
      <c r="O616" s="86"/>
      <c r="P616" s="86"/>
      <c r="Q616" s="86"/>
      <c r="R616" s="86"/>
      <c r="S616" s="86"/>
      <c r="T616" s="87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T616" s="19" t="s">
        <v>138</v>
      </c>
      <c r="AU616" s="19" t="s">
        <v>82</v>
      </c>
    </row>
    <row r="617" spans="1:51" s="13" customFormat="1" ht="12">
      <c r="A617" s="13"/>
      <c r="B617" s="226"/>
      <c r="C617" s="227"/>
      <c r="D617" s="219" t="s">
        <v>140</v>
      </c>
      <c r="E617" s="228" t="s">
        <v>21</v>
      </c>
      <c r="F617" s="229" t="s">
        <v>841</v>
      </c>
      <c r="G617" s="227"/>
      <c r="H617" s="230">
        <v>12634.43</v>
      </c>
      <c r="I617" s="231"/>
      <c r="J617" s="227"/>
      <c r="K617" s="227"/>
      <c r="L617" s="232"/>
      <c r="M617" s="233"/>
      <c r="N617" s="234"/>
      <c r="O617" s="234"/>
      <c r="P617" s="234"/>
      <c r="Q617" s="234"/>
      <c r="R617" s="234"/>
      <c r="S617" s="234"/>
      <c r="T617" s="235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36" t="s">
        <v>140</v>
      </c>
      <c r="AU617" s="236" t="s">
        <v>82</v>
      </c>
      <c r="AV617" s="13" t="s">
        <v>82</v>
      </c>
      <c r="AW617" s="13" t="s">
        <v>34</v>
      </c>
      <c r="AX617" s="13" t="s">
        <v>73</v>
      </c>
      <c r="AY617" s="236" t="s">
        <v>128</v>
      </c>
    </row>
    <row r="618" spans="1:51" s="14" customFormat="1" ht="12">
      <c r="A618" s="14"/>
      <c r="B618" s="237"/>
      <c r="C618" s="238"/>
      <c r="D618" s="219" t="s">
        <v>140</v>
      </c>
      <c r="E618" s="239" t="s">
        <v>21</v>
      </c>
      <c r="F618" s="240" t="s">
        <v>149</v>
      </c>
      <c r="G618" s="238"/>
      <c r="H618" s="241">
        <v>12634.43</v>
      </c>
      <c r="I618" s="242"/>
      <c r="J618" s="238"/>
      <c r="K618" s="238"/>
      <c r="L618" s="243"/>
      <c r="M618" s="244"/>
      <c r="N618" s="245"/>
      <c r="O618" s="245"/>
      <c r="P618" s="245"/>
      <c r="Q618" s="245"/>
      <c r="R618" s="245"/>
      <c r="S618" s="245"/>
      <c r="T618" s="246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T618" s="247" t="s">
        <v>140</v>
      </c>
      <c r="AU618" s="247" t="s">
        <v>82</v>
      </c>
      <c r="AV618" s="14" t="s">
        <v>85</v>
      </c>
      <c r="AW618" s="14" t="s">
        <v>34</v>
      </c>
      <c r="AX618" s="14" t="s">
        <v>78</v>
      </c>
      <c r="AY618" s="247" t="s">
        <v>128</v>
      </c>
    </row>
    <row r="619" spans="1:65" s="2" customFormat="1" ht="24.15" customHeight="1">
      <c r="A619" s="40"/>
      <c r="B619" s="41"/>
      <c r="C619" s="206" t="s">
        <v>842</v>
      </c>
      <c r="D619" s="206" t="s">
        <v>130</v>
      </c>
      <c r="E619" s="207" t="s">
        <v>843</v>
      </c>
      <c r="F619" s="208" t="s">
        <v>844</v>
      </c>
      <c r="G619" s="209" t="s">
        <v>269</v>
      </c>
      <c r="H619" s="210">
        <v>33.12</v>
      </c>
      <c r="I619" s="211"/>
      <c r="J619" s="212">
        <f>ROUND(I619*H619,2)</f>
        <v>0</v>
      </c>
      <c r="K619" s="208" t="s">
        <v>134</v>
      </c>
      <c r="L619" s="46"/>
      <c r="M619" s="213" t="s">
        <v>21</v>
      </c>
      <c r="N619" s="214" t="s">
        <v>44</v>
      </c>
      <c r="O619" s="86"/>
      <c r="P619" s="215">
        <f>O619*H619</f>
        <v>0</v>
      </c>
      <c r="Q619" s="215">
        <v>0</v>
      </c>
      <c r="R619" s="215">
        <f>Q619*H619</f>
        <v>0</v>
      </c>
      <c r="S619" s="215">
        <v>0</v>
      </c>
      <c r="T619" s="216">
        <f>S619*H619</f>
        <v>0</v>
      </c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R619" s="217" t="s">
        <v>85</v>
      </c>
      <c r="AT619" s="217" t="s">
        <v>130</v>
      </c>
      <c r="AU619" s="217" t="s">
        <v>82</v>
      </c>
      <c r="AY619" s="19" t="s">
        <v>128</v>
      </c>
      <c r="BE619" s="218">
        <f>IF(N619="základní",J619,0)</f>
        <v>0</v>
      </c>
      <c r="BF619" s="218">
        <f>IF(N619="snížená",J619,0)</f>
        <v>0</v>
      </c>
      <c r="BG619" s="218">
        <f>IF(N619="zákl. přenesená",J619,0)</f>
        <v>0</v>
      </c>
      <c r="BH619" s="218">
        <f>IF(N619="sníž. přenesená",J619,0)</f>
        <v>0</v>
      </c>
      <c r="BI619" s="218">
        <f>IF(N619="nulová",J619,0)</f>
        <v>0</v>
      </c>
      <c r="BJ619" s="19" t="s">
        <v>78</v>
      </c>
      <c r="BK619" s="218">
        <f>ROUND(I619*H619,2)</f>
        <v>0</v>
      </c>
      <c r="BL619" s="19" t="s">
        <v>85</v>
      </c>
      <c r="BM619" s="217" t="s">
        <v>845</v>
      </c>
    </row>
    <row r="620" spans="1:47" s="2" customFormat="1" ht="12">
      <c r="A620" s="40"/>
      <c r="B620" s="41"/>
      <c r="C620" s="42"/>
      <c r="D620" s="219" t="s">
        <v>136</v>
      </c>
      <c r="E620" s="42"/>
      <c r="F620" s="220" t="s">
        <v>846</v>
      </c>
      <c r="G620" s="42"/>
      <c r="H620" s="42"/>
      <c r="I620" s="221"/>
      <c r="J620" s="42"/>
      <c r="K620" s="42"/>
      <c r="L620" s="46"/>
      <c r="M620" s="222"/>
      <c r="N620" s="223"/>
      <c r="O620" s="86"/>
      <c r="P620" s="86"/>
      <c r="Q620" s="86"/>
      <c r="R620" s="86"/>
      <c r="S620" s="86"/>
      <c r="T620" s="87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T620" s="19" t="s">
        <v>136</v>
      </c>
      <c r="AU620" s="19" t="s">
        <v>82</v>
      </c>
    </row>
    <row r="621" spans="1:47" s="2" customFormat="1" ht="12">
      <c r="A621" s="40"/>
      <c r="B621" s="41"/>
      <c r="C621" s="42"/>
      <c r="D621" s="224" t="s">
        <v>138</v>
      </c>
      <c r="E621" s="42"/>
      <c r="F621" s="225" t="s">
        <v>847</v>
      </c>
      <c r="G621" s="42"/>
      <c r="H621" s="42"/>
      <c r="I621" s="221"/>
      <c r="J621" s="42"/>
      <c r="K621" s="42"/>
      <c r="L621" s="46"/>
      <c r="M621" s="222"/>
      <c r="N621" s="223"/>
      <c r="O621" s="86"/>
      <c r="P621" s="86"/>
      <c r="Q621" s="86"/>
      <c r="R621" s="86"/>
      <c r="S621" s="86"/>
      <c r="T621" s="87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T621" s="19" t="s">
        <v>138</v>
      </c>
      <c r="AU621" s="19" t="s">
        <v>82</v>
      </c>
    </row>
    <row r="622" spans="1:51" s="13" customFormat="1" ht="12">
      <c r="A622" s="13"/>
      <c r="B622" s="226"/>
      <c r="C622" s="227"/>
      <c r="D622" s="219" t="s">
        <v>140</v>
      </c>
      <c r="E622" s="228" t="s">
        <v>21</v>
      </c>
      <c r="F622" s="229" t="s">
        <v>848</v>
      </c>
      <c r="G622" s="227"/>
      <c r="H622" s="230">
        <v>33.12</v>
      </c>
      <c r="I622" s="231"/>
      <c r="J622" s="227"/>
      <c r="K622" s="227"/>
      <c r="L622" s="232"/>
      <c r="M622" s="233"/>
      <c r="N622" s="234"/>
      <c r="O622" s="234"/>
      <c r="P622" s="234"/>
      <c r="Q622" s="234"/>
      <c r="R622" s="234"/>
      <c r="S622" s="234"/>
      <c r="T622" s="235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36" t="s">
        <v>140</v>
      </c>
      <c r="AU622" s="236" t="s">
        <v>82</v>
      </c>
      <c r="AV622" s="13" t="s">
        <v>82</v>
      </c>
      <c r="AW622" s="13" t="s">
        <v>34</v>
      </c>
      <c r="AX622" s="13" t="s">
        <v>73</v>
      </c>
      <c r="AY622" s="236" t="s">
        <v>128</v>
      </c>
    </row>
    <row r="623" spans="1:51" s="14" customFormat="1" ht="12">
      <c r="A623" s="14"/>
      <c r="B623" s="237"/>
      <c r="C623" s="238"/>
      <c r="D623" s="219" t="s">
        <v>140</v>
      </c>
      <c r="E623" s="239" t="s">
        <v>21</v>
      </c>
      <c r="F623" s="240" t="s">
        <v>149</v>
      </c>
      <c r="G623" s="238"/>
      <c r="H623" s="241">
        <v>33.12</v>
      </c>
      <c r="I623" s="242"/>
      <c r="J623" s="238"/>
      <c r="K623" s="238"/>
      <c r="L623" s="243"/>
      <c r="M623" s="244"/>
      <c r="N623" s="245"/>
      <c r="O623" s="245"/>
      <c r="P623" s="245"/>
      <c r="Q623" s="245"/>
      <c r="R623" s="245"/>
      <c r="S623" s="245"/>
      <c r="T623" s="246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T623" s="247" t="s">
        <v>140</v>
      </c>
      <c r="AU623" s="247" t="s">
        <v>82</v>
      </c>
      <c r="AV623" s="14" t="s">
        <v>85</v>
      </c>
      <c r="AW623" s="14" t="s">
        <v>34</v>
      </c>
      <c r="AX623" s="14" t="s">
        <v>78</v>
      </c>
      <c r="AY623" s="247" t="s">
        <v>128</v>
      </c>
    </row>
    <row r="624" spans="1:65" s="2" customFormat="1" ht="16.5" customHeight="1">
      <c r="A624" s="40"/>
      <c r="B624" s="41"/>
      <c r="C624" s="206" t="s">
        <v>849</v>
      </c>
      <c r="D624" s="206" t="s">
        <v>130</v>
      </c>
      <c r="E624" s="207" t="s">
        <v>850</v>
      </c>
      <c r="F624" s="208" t="s">
        <v>851</v>
      </c>
      <c r="G624" s="209" t="s">
        <v>269</v>
      </c>
      <c r="H624" s="210">
        <v>25.302</v>
      </c>
      <c r="I624" s="211"/>
      <c r="J624" s="212">
        <f>ROUND(I624*H624,2)</f>
        <v>0</v>
      </c>
      <c r="K624" s="208" t="s">
        <v>134</v>
      </c>
      <c r="L624" s="46"/>
      <c r="M624" s="213" t="s">
        <v>21</v>
      </c>
      <c r="N624" s="214" t="s">
        <v>44</v>
      </c>
      <c r="O624" s="86"/>
      <c r="P624" s="215">
        <f>O624*H624</f>
        <v>0</v>
      </c>
      <c r="Q624" s="215">
        <v>0</v>
      </c>
      <c r="R624" s="215">
        <f>Q624*H624</f>
        <v>0</v>
      </c>
      <c r="S624" s="215">
        <v>0</v>
      </c>
      <c r="T624" s="216">
        <f>S624*H624</f>
        <v>0</v>
      </c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R624" s="217" t="s">
        <v>85</v>
      </c>
      <c r="AT624" s="217" t="s">
        <v>130</v>
      </c>
      <c r="AU624" s="217" t="s">
        <v>82</v>
      </c>
      <c r="AY624" s="19" t="s">
        <v>128</v>
      </c>
      <c r="BE624" s="218">
        <f>IF(N624="základní",J624,0)</f>
        <v>0</v>
      </c>
      <c r="BF624" s="218">
        <f>IF(N624="snížená",J624,0)</f>
        <v>0</v>
      </c>
      <c r="BG624" s="218">
        <f>IF(N624="zákl. přenesená",J624,0)</f>
        <v>0</v>
      </c>
      <c r="BH624" s="218">
        <f>IF(N624="sníž. přenesená",J624,0)</f>
        <v>0</v>
      </c>
      <c r="BI624" s="218">
        <f>IF(N624="nulová",J624,0)</f>
        <v>0</v>
      </c>
      <c r="BJ624" s="19" t="s">
        <v>78</v>
      </c>
      <c r="BK624" s="218">
        <f>ROUND(I624*H624,2)</f>
        <v>0</v>
      </c>
      <c r="BL624" s="19" t="s">
        <v>85</v>
      </c>
      <c r="BM624" s="217" t="s">
        <v>852</v>
      </c>
    </row>
    <row r="625" spans="1:47" s="2" customFormat="1" ht="12">
      <c r="A625" s="40"/>
      <c r="B625" s="41"/>
      <c r="C625" s="42"/>
      <c r="D625" s="219" t="s">
        <v>136</v>
      </c>
      <c r="E625" s="42"/>
      <c r="F625" s="220" t="s">
        <v>853</v>
      </c>
      <c r="G625" s="42"/>
      <c r="H625" s="42"/>
      <c r="I625" s="221"/>
      <c r="J625" s="42"/>
      <c r="K625" s="42"/>
      <c r="L625" s="46"/>
      <c r="M625" s="222"/>
      <c r="N625" s="223"/>
      <c r="O625" s="86"/>
      <c r="P625" s="86"/>
      <c r="Q625" s="86"/>
      <c r="R625" s="86"/>
      <c r="S625" s="86"/>
      <c r="T625" s="87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T625" s="19" t="s">
        <v>136</v>
      </c>
      <c r="AU625" s="19" t="s">
        <v>82</v>
      </c>
    </row>
    <row r="626" spans="1:47" s="2" customFormat="1" ht="12">
      <c r="A626" s="40"/>
      <c r="B626" s="41"/>
      <c r="C626" s="42"/>
      <c r="D626" s="224" t="s">
        <v>138</v>
      </c>
      <c r="E626" s="42"/>
      <c r="F626" s="225" t="s">
        <v>854</v>
      </c>
      <c r="G626" s="42"/>
      <c r="H626" s="42"/>
      <c r="I626" s="221"/>
      <c r="J626" s="42"/>
      <c r="K626" s="42"/>
      <c r="L626" s="46"/>
      <c r="M626" s="222"/>
      <c r="N626" s="223"/>
      <c r="O626" s="86"/>
      <c r="P626" s="86"/>
      <c r="Q626" s="86"/>
      <c r="R626" s="86"/>
      <c r="S626" s="86"/>
      <c r="T626" s="87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T626" s="19" t="s">
        <v>138</v>
      </c>
      <c r="AU626" s="19" t="s">
        <v>82</v>
      </c>
    </row>
    <row r="627" spans="1:51" s="13" customFormat="1" ht="12">
      <c r="A627" s="13"/>
      <c r="B627" s="226"/>
      <c r="C627" s="227"/>
      <c r="D627" s="219" t="s">
        <v>140</v>
      </c>
      <c r="E627" s="228" t="s">
        <v>21</v>
      </c>
      <c r="F627" s="229" t="s">
        <v>855</v>
      </c>
      <c r="G627" s="227"/>
      <c r="H627" s="230">
        <v>23.232</v>
      </c>
      <c r="I627" s="231"/>
      <c r="J627" s="227"/>
      <c r="K627" s="227"/>
      <c r="L627" s="232"/>
      <c r="M627" s="233"/>
      <c r="N627" s="234"/>
      <c r="O627" s="234"/>
      <c r="P627" s="234"/>
      <c r="Q627" s="234"/>
      <c r="R627" s="234"/>
      <c r="S627" s="234"/>
      <c r="T627" s="235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36" t="s">
        <v>140</v>
      </c>
      <c r="AU627" s="236" t="s">
        <v>82</v>
      </c>
      <c r="AV627" s="13" t="s">
        <v>82</v>
      </c>
      <c r="AW627" s="13" t="s">
        <v>34</v>
      </c>
      <c r="AX627" s="13" t="s">
        <v>73</v>
      </c>
      <c r="AY627" s="236" t="s">
        <v>128</v>
      </c>
    </row>
    <row r="628" spans="1:51" s="13" customFormat="1" ht="12">
      <c r="A628" s="13"/>
      <c r="B628" s="226"/>
      <c r="C628" s="227"/>
      <c r="D628" s="219" t="s">
        <v>140</v>
      </c>
      <c r="E628" s="228" t="s">
        <v>21</v>
      </c>
      <c r="F628" s="229" t="s">
        <v>856</v>
      </c>
      <c r="G628" s="227"/>
      <c r="H628" s="230">
        <v>2.07</v>
      </c>
      <c r="I628" s="231"/>
      <c r="J628" s="227"/>
      <c r="K628" s="227"/>
      <c r="L628" s="232"/>
      <c r="M628" s="233"/>
      <c r="N628" s="234"/>
      <c r="O628" s="234"/>
      <c r="P628" s="234"/>
      <c r="Q628" s="234"/>
      <c r="R628" s="234"/>
      <c r="S628" s="234"/>
      <c r="T628" s="235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36" t="s">
        <v>140</v>
      </c>
      <c r="AU628" s="236" t="s">
        <v>82</v>
      </c>
      <c r="AV628" s="13" t="s">
        <v>82</v>
      </c>
      <c r="AW628" s="13" t="s">
        <v>34</v>
      </c>
      <c r="AX628" s="13" t="s">
        <v>73</v>
      </c>
      <c r="AY628" s="236" t="s">
        <v>128</v>
      </c>
    </row>
    <row r="629" spans="1:51" s="14" customFormat="1" ht="12">
      <c r="A629" s="14"/>
      <c r="B629" s="237"/>
      <c r="C629" s="238"/>
      <c r="D629" s="219" t="s">
        <v>140</v>
      </c>
      <c r="E629" s="239" t="s">
        <v>21</v>
      </c>
      <c r="F629" s="240" t="s">
        <v>149</v>
      </c>
      <c r="G629" s="238"/>
      <c r="H629" s="241">
        <v>25.302</v>
      </c>
      <c r="I629" s="242"/>
      <c r="J629" s="238"/>
      <c r="K629" s="238"/>
      <c r="L629" s="243"/>
      <c r="M629" s="244"/>
      <c r="N629" s="245"/>
      <c r="O629" s="245"/>
      <c r="P629" s="245"/>
      <c r="Q629" s="245"/>
      <c r="R629" s="245"/>
      <c r="S629" s="245"/>
      <c r="T629" s="246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T629" s="247" t="s">
        <v>140</v>
      </c>
      <c r="AU629" s="247" t="s">
        <v>82</v>
      </c>
      <c r="AV629" s="14" t="s">
        <v>85</v>
      </c>
      <c r="AW629" s="14" t="s">
        <v>34</v>
      </c>
      <c r="AX629" s="14" t="s">
        <v>78</v>
      </c>
      <c r="AY629" s="247" t="s">
        <v>128</v>
      </c>
    </row>
    <row r="630" spans="1:65" s="2" customFormat="1" ht="24.15" customHeight="1">
      <c r="A630" s="40"/>
      <c r="B630" s="41"/>
      <c r="C630" s="206" t="s">
        <v>857</v>
      </c>
      <c r="D630" s="206" t="s">
        <v>130</v>
      </c>
      <c r="E630" s="207" t="s">
        <v>858</v>
      </c>
      <c r="F630" s="208" t="s">
        <v>859</v>
      </c>
      <c r="G630" s="209" t="s">
        <v>269</v>
      </c>
      <c r="H630" s="210">
        <v>480.738</v>
      </c>
      <c r="I630" s="211"/>
      <c r="J630" s="212">
        <f>ROUND(I630*H630,2)</f>
        <v>0</v>
      </c>
      <c r="K630" s="208" t="s">
        <v>134</v>
      </c>
      <c r="L630" s="46"/>
      <c r="M630" s="213" t="s">
        <v>21</v>
      </c>
      <c r="N630" s="214" t="s">
        <v>44</v>
      </c>
      <c r="O630" s="86"/>
      <c r="P630" s="215">
        <f>O630*H630</f>
        <v>0</v>
      </c>
      <c r="Q630" s="215">
        <v>0</v>
      </c>
      <c r="R630" s="215">
        <f>Q630*H630</f>
        <v>0</v>
      </c>
      <c r="S630" s="215">
        <v>0</v>
      </c>
      <c r="T630" s="216">
        <f>S630*H630</f>
        <v>0</v>
      </c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  <c r="AE630" s="40"/>
      <c r="AR630" s="217" t="s">
        <v>85</v>
      </c>
      <c r="AT630" s="217" t="s">
        <v>130</v>
      </c>
      <c r="AU630" s="217" t="s">
        <v>82</v>
      </c>
      <c r="AY630" s="19" t="s">
        <v>128</v>
      </c>
      <c r="BE630" s="218">
        <f>IF(N630="základní",J630,0)</f>
        <v>0</v>
      </c>
      <c r="BF630" s="218">
        <f>IF(N630="snížená",J630,0)</f>
        <v>0</v>
      </c>
      <c r="BG630" s="218">
        <f>IF(N630="zákl. přenesená",J630,0)</f>
        <v>0</v>
      </c>
      <c r="BH630" s="218">
        <f>IF(N630="sníž. přenesená",J630,0)</f>
        <v>0</v>
      </c>
      <c r="BI630" s="218">
        <f>IF(N630="nulová",J630,0)</f>
        <v>0</v>
      </c>
      <c r="BJ630" s="19" t="s">
        <v>78</v>
      </c>
      <c r="BK630" s="218">
        <f>ROUND(I630*H630,2)</f>
        <v>0</v>
      </c>
      <c r="BL630" s="19" t="s">
        <v>85</v>
      </c>
      <c r="BM630" s="217" t="s">
        <v>860</v>
      </c>
    </row>
    <row r="631" spans="1:47" s="2" customFormat="1" ht="12">
      <c r="A631" s="40"/>
      <c r="B631" s="41"/>
      <c r="C631" s="42"/>
      <c r="D631" s="219" t="s">
        <v>136</v>
      </c>
      <c r="E631" s="42"/>
      <c r="F631" s="220" t="s">
        <v>861</v>
      </c>
      <c r="G631" s="42"/>
      <c r="H631" s="42"/>
      <c r="I631" s="221"/>
      <c r="J631" s="42"/>
      <c r="K631" s="42"/>
      <c r="L631" s="46"/>
      <c r="M631" s="222"/>
      <c r="N631" s="223"/>
      <c r="O631" s="86"/>
      <c r="P631" s="86"/>
      <c r="Q631" s="86"/>
      <c r="R631" s="86"/>
      <c r="S631" s="86"/>
      <c r="T631" s="87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  <c r="AE631" s="40"/>
      <c r="AT631" s="19" t="s">
        <v>136</v>
      </c>
      <c r="AU631" s="19" t="s">
        <v>82</v>
      </c>
    </row>
    <row r="632" spans="1:47" s="2" customFormat="1" ht="12">
      <c r="A632" s="40"/>
      <c r="B632" s="41"/>
      <c r="C632" s="42"/>
      <c r="D632" s="224" t="s">
        <v>138</v>
      </c>
      <c r="E632" s="42"/>
      <c r="F632" s="225" t="s">
        <v>862</v>
      </c>
      <c r="G632" s="42"/>
      <c r="H632" s="42"/>
      <c r="I632" s="221"/>
      <c r="J632" s="42"/>
      <c r="K632" s="42"/>
      <c r="L632" s="46"/>
      <c r="M632" s="222"/>
      <c r="N632" s="223"/>
      <c r="O632" s="86"/>
      <c r="P632" s="86"/>
      <c r="Q632" s="86"/>
      <c r="R632" s="86"/>
      <c r="S632" s="86"/>
      <c r="T632" s="87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  <c r="AE632" s="40"/>
      <c r="AT632" s="19" t="s">
        <v>138</v>
      </c>
      <c r="AU632" s="19" t="s">
        <v>82</v>
      </c>
    </row>
    <row r="633" spans="1:51" s="13" customFormat="1" ht="12">
      <c r="A633" s="13"/>
      <c r="B633" s="226"/>
      <c r="C633" s="227"/>
      <c r="D633" s="219" t="s">
        <v>140</v>
      </c>
      <c r="E633" s="228" t="s">
        <v>21</v>
      </c>
      <c r="F633" s="229" t="s">
        <v>863</v>
      </c>
      <c r="G633" s="227"/>
      <c r="H633" s="230">
        <v>480.738</v>
      </c>
      <c r="I633" s="231"/>
      <c r="J633" s="227"/>
      <c r="K633" s="227"/>
      <c r="L633" s="232"/>
      <c r="M633" s="233"/>
      <c r="N633" s="234"/>
      <c r="O633" s="234"/>
      <c r="P633" s="234"/>
      <c r="Q633" s="234"/>
      <c r="R633" s="234"/>
      <c r="S633" s="234"/>
      <c r="T633" s="235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36" t="s">
        <v>140</v>
      </c>
      <c r="AU633" s="236" t="s">
        <v>82</v>
      </c>
      <c r="AV633" s="13" t="s">
        <v>82</v>
      </c>
      <c r="AW633" s="13" t="s">
        <v>34</v>
      </c>
      <c r="AX633" s="13" t="s">
        <v>73</v>
      </c>
      <c r="AY633" s="236" t="s">
        <v>128</v>
      </c>
    </row>
    <row r="634" spans="1:51" s="14" customFormat="1" ht="12">
      <c r="A634" s="14"/>
      <c r="B634" s="237"/>
      <c r="C634" s="238"/>
      <c r="D634" s="219" t="s">
        <v>140</v>
      </c>
      <c r="E634" s="239" t="s">
        <v>21</v>
      </c>
      <c r="F634" s="240" t="s">
        <v>149</v>
      </c>
      <c r="G634" s="238"/>
      <c r="H634" s="241">
        <v>480.738</v>
      </c>
      <c r="I634" s="242"/>
      <c r="J634" s="238"/>
      <c r="K634" s="238"/>
      <c r="L634" s="243"/>
      <c r="M634" s="244"/>
      <c r="N634" s="245"/>
      <c r="O634" s="245"/>
      <c r="P634" s="245"/>
      <c r="Q634" s="245"/>
      <c r="R634" s="245"/>
      <c r="S634" s="245"/>
      <c r="T634" s="246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T634" s="247" t="s">
        <v>140</v>
      </c>
      <c r="AU634" s="247" t="s">
        <v>82</v>
      </c>
      <c r="AV634" s="14" t="s">
        <v>85</v>
      </c>
      <c r="AW634" s="14" t="s">
        <v>34</v>
      </c>
      <c r="AX634" s="14" t="s">
        <v>78</v>
      </c>
      <c r="AY634" s="247" t="s">
        <v>128</v>
      </c>
    </row>
    <row r="635" spans="1:65" s="2" customFormat="1" ht="37.8" customHeight="1">
      <c r="A635" s="40"/>
      <c r="B635" s="41"/>
      <c r="C635" s="206" t="s">
        <v>864</v>
      </c>
      <c r="D635" s="206" t="s">
        <v>130</v>
      </c>
      <c r="E635" s="207" t="s">
        <v>865</v>
      </c>
      <c r="F635" s="208" t="s">
        <v>866</v>
      </c>
      <c r="G635" s="209" t="s">
        <v>269</v>
      </c>
      <c r="H635" s="210">
        <v>23.232</v>
      </c>
      <c r="I635" s="211"/>
      <c r="J635" s="212">
        <f>ROUND(I635*H635,2)</f>
        <v>0</v>
      </c>
      <c r="K635" s="208" t="s">
        <v>134</v>
      </c>
      <c r="L635" s="46"/>
      <c r="M635" s="213" t="s">
        <v>21</v>
      </c>
      <c r="N635" s="214" t="s">
        <v>44</v>
      </c>
      <c r="O635" s="86"/>
      <c r="P635" s="215">
        <f>O635*H635</f>
        <v>0</v>
      </c>
      <c r="Q635" s="215">
        <v>0</v>
      </c>
      <c r="R635" s="215">
        <f>Q635*H635</f>
        <v>0</v>
      </c>
      <c r="S635" s="215">
        <v>0</v>
      </c>
      <c r="T635" s="216">
        <f>S635*H635</f>
        <v>0</v>
      </c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R635" s="217" t="s">
        <v>85</v>
      </c>
      <c r="AT635" s="217" t="s">
        <v>130</v>
      </c>
      <c r="AU635" s="217" t="s">
        <v>82</v>
      </c>
      <c r="AY635" s="19" t="s">
        <v>128</v>
      </c>
      <c r="BE635" s="218">
        <f>IF(N635="základní",J635,0)</f>
        <v>0</v>
      </c>
      <c r="BF635" s="218">
        <f>IF(N635="snížená",J635,0)</f>
        <v>0</v>
      </c>
      <c r="BG635" s="218">
        <f>IF(N635="zákl. přenesená",J635,0)</f>
        <v>0</v>
      </c>
      <c r="BH635" s="218">
        <f>IF(N635="sníž. přenesená",J635,0)</f>
        <v>0</v>
      </c>
      <c r="BI635" s="218">
        <f>IF(N635="nulová",J635,0)</f>
        <v>0</v>
      </c>
      <c r="BJ635" s="19" t="s">
        <v>78</v>
      </c>
      <c r="BK635" s="218">
        <f>ROUND(I635*H635,2)</f>
        <v>0</v>
      </c>
      <c r="BL635" s="19" t="s">
        <v>85</v>
      </c>
      <c r="BM635" s="217" t="s">
        <v>867</v>
      </c>
    </row>
    <row r="636" spans="1:47" s="2" customFormat="1" ht="12">
      <c r="A636" s="40"/>
      <c r="B636" s="41"/>
      <c r="C636" s="42"/>
      <c r="D636" s="219" t="s">
        <v>136</v>
      </c>
      <c r="E636" s="42"/>
      <c r="F636" s="220" t="s">
        <v>868</v>
      </c>
      <c r="G636" s="42"/>
      <c r="H636" s="42"/>
      <c r="I636" s="221"/>
      <c r="J636" s="42"/>
      <c r="K636" s="42"/>
      <c r="L636" s="46"/>
      <c r="M636" s="222"/>
      <c r="N636" s="223"/>
      <c r="O636" s="86"/>
      <c r="P636" s="86"/>
      <c r="Q636" s="86"/>
      <c r="R636" s="86"/>
      <c r="S636" s="86"/>
      <c r="T636" s="87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T636" s="19" t="s">
        <v>136</v>
      </c>
      <c r="AU636" s="19" t="s">
        <v>82</v>
      </c>
    </row>
    <row r="637" spans="1:47" s="2" customFormat="1" ht="12">
      <c r="A637" s="40"/>
      <c r="B637" s="41"/>
      <c r="C637" s="42"/>
      <c r="D637" s="224" t="s">
        <v>138</v>
      </c>
      <c r="E637" s="42"/>
      <c r="F637" s="225" t="s">
        <v>869</v>
      </c>
      <c r="G637" s="42"/>
      <c r="H637" s="42"/>
      <c r="I637" s="221"/>
      <c r="J637" s="42"/>
      <c r="K637" s="42"/>
      <c r="L637" s="46"/>
      <c r="M637" s="222"/>
      <c r="N637" s="223"/>
      <c r="O637" s="86"/>
      <c r="P637" s="86"/>
      <c r="Q637" s="86"/>
      <c r="R637" s="86"/>
      <c r="S637" s="86"/>
      <c r="T637" s="87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T637" s="19" t="s">
        <v>138</v>
      </c>
      <c r="AU637" s="19" t="s">
        <v>82</v>
      </c>
    </row>
    <row r="638" spans="1:51" s="13" customFormat="1" ht="12">
      <c r="A638" s="13"/>
      <c r="B638" s="226"/>
      <c r="C638" s="227"/>
      <c r="D638" s="219" t="s">
        <v>140</v>
      </c>
      <c r="E638" s="228" t="s">
        <v>21</v>
      </c>
      <c r="F638" s="229" t="s">
        <v>870</v>
      </c>
      <c r="G638" s="227"/>
      <c r="H638" s="230">
        <v>23.232</v>
      </c>
      <c r="I638" s="231"/>
      <c r="J638" s="227"/>
      <c r="K638" s="227"/>
      <c r="L638" s="232"/>
      <c r="M638" s="233"/>
      <c r="N638" s="234"/>
      <c r="O638" s="234"/>
      <c r="P638" s="234"/>
      <c r="Q638" s="234"/>
      <c r="R638" s="234"/>
      <c r="S638" s="234"/>
      <c r="T638" s="235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36" t="s">
        <v>140</v>
      </c>
      <c r="AU638" s="236" t="s">
        <v>82</v>
      </c>
      <c r="AV638" s="13" t="s">
        <v>82</v>
      </c>
      <c r="AW638" s="13" t="s">
        <v>34</v>
      </c>
      <c r="AX638" s="13" t="s">
        <v>78</v>
      </c>
      <c r="AY638" s="236" t="s">
        <v>128</v>
      </c>
    </row>
    <row r="639" spans="1:65" s="2" customFormat="1" ht="44.25" customHeight="1">
      <c r="A639" s="40"/>
      <c r="B639" s="41"/>
      <c r="C639" s="206" t="s">
        <v>871</v>
      </c>
      <c r="D639" s="206" t="s">
        <v>130</v>
      </c>
      <c r="E639" s="207" t="s">
        <v>872</v>
      </c>
      <c r="F639" s="208" t="s">
        <v>873</v>
      </c>
      <c r="G639" s="209" t="s">
        <v>269</v>
      </c>
      <c r="H639" s="210">
        <v>664.97</v>
      </c>
      <c r="I639" s="211"/>
      <c r="J639" s="212">
        <f>ROUND(I639*H639,2)</f>
        <v>0</v>
      </c>
      <c r="K639" s="208" t="s">
        <v>134</v>
      </c>
      <c r="L639" s="46"/>
      <c r="M639" s="213" t="s">
        <v>21</v>
      </c>
      <c r="N639" s="214" t="s">
        <v>44</v>
      </c>
      <c r="O639" s="86"/>
      <c r="P639" s="215">
        <f>O639*H639</f>
        <v>0</v>
      </c>
      <c r="Q639" s="215">
        <v>0</v>
      </c>
      <c r="R639" s="215">
        <f>Q639*H639</f>
        <v>0</v>
      </c>
      <c r="S639" s="215">
        <v>0</v>
      </c>
      <c r="T639" s="216">
        <f>S639*H639</f>
        <v>0</v>
      </c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R639" s="217" t="s">
        <v>85</v>
      </c>
      <c r="AT639" s="217" t="s">
        <v>130</v>
      </c>
      <c r="AU639" s="217" t="s">
        <v>82</v>
      </c>
      <c r="AY639" s="19" t="s">
        <v>128</v>
      </c>
      <c r="BE639" s="218">
        <f>IF(N639="základní",J639,0)</f>
        <v>0</v>
      </c>
      <c r="BF639" s="218">
        <f>IF(N639="snížená",J639,0)</f>
        <v>0</v>
      </c>
      <c r="BG639" s="218">
        <f>IF(N639="zákl. přenesená",J639,0)</f>
        <v>0</v>
      </c>
      <c r="BH639" s="218">
        <f>IF(N639="sníž. přenesená",J639,0)</f>
        <v>0</v>
      </c>
      <c r="BI639" s="218">
        <f>IF(N639="nulová",J639,0)</f>
        <v>0</v>
      </c>
      <c r="BJ639" s="19" t="s">
        <v>78</v>
      </c>
      <c r="BK639" s="218">
        <f>ROUND(I639*H639,2)</f>
        <v>0</v>
      </c>
      <c r="BL639" s="19" t="s">
        <v>85</v>
      </c>
      <c r="BM639" s="217" t="s">
        <v>874</v>
      </c>
    </row>
    <row r="640" spans="1:47" s="2" customFormat="1" ht="12">
      <c r="A640" s="40"/>
      <c r="B640" s="41"/>
      <c r="C640" s="42"/>
      <c r="D640" s="219" t="s">
        <v>136</v>
      </c>
      <c r="E640" s="42"/>
      <c r="F640" s="220" t="s">
        <v>875</v>
      </c>
      <c r="G640" s="42"/>
      <c r="H640" s="42"/>
      <c r="I640" s="221"/>
      <c r="J640" s="42"/>
      <c r="K640" s="42"/>
      <c r="L640" s="46"/>
      <c r="M640" s="222"/>
      <c r="N640" s="223"/>
      <c r="O640" s="86"/>
      <c r="P640" s="86"/>
      <c r="Q640" s="86"/>
      <c r="R640" s="86"/>
      <c r="S640" s="86"/>
      <c r="T640" s="87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T640" s="19" t="s">
        <v>136</v>
      </c>
      <c r="AU640" s="19" t="s">
        <v>82</v>
      </c>
    </row>
    <row r="641" spans="1:47" s="2" customFormat="1" ht="12">
      <c r="A641" s="40"/>
      <c r="B641" s="41"/>
      <c r="C641" s="42"/>
      <c r="D641" s="224" t="s">
        <v>138</v>
      </c>
      <c r="E641" s="42"/>
      <c r="F641" s="225" t="s">
        <v>876</v>
      </c>
      <c r="G641" s="42"/>
      <c r="H641" s="42"/>
      <c r="I641" s="221"/>
      <c r="J641" s="42"/>
      <c r="K641" s="42"/>
      <c r="L641" s="46"/>
      <c r="M641" s="222"/>
      <c r="N641" s="223"/>
      <c r="O641" s="86"/>
      <c r="P641" s="86"/>
      <c r="Q641" s="86"/>
      <c r="R641" s="86"/>
      <c r="S641" s="86"/>
      <c r="T641" s="87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  <c r="AE641" s="40"/>
      <c r="AT641" s="19" t="s">
        <v>138</v>
      </c>
      <c r="AU641" s="19" t="s">
        <v>82</v>
      </c>
    </row>
    <row r="642" spans="1:51" s="13" customFormat="1" ht="12">
      <c r="A642" s="13"/>
      <c r="B642" s="226"/>
      <c r="C642" s="227"/>
      <c r="D642" s="219" t="s">
        <v>140</v>
      </c>
      <c r="E642" s="228" t="s">
        <v>21</v>
      </c>
      <c r="F642" s="229" t="s">
        <v>877</v>
      </c>
      <c r="G642" s="227"/>
      <c r="H642" s="230">
        <v>664.97</v>
      </c>
      <c r="I642" s="231"/>
      <c r="J642" s="227"/>
      <c r="K642" s="227"/>
      <c r="L642" s="232"/>
      <c r="M642" s="233"/>
      <c r="N642" s="234"/>
      <c r="O642" s="234"/>
      <c r="P642" s="234"/>
      <c r="Q642" s="234"/>
      <c r="R642" s="234"/>
      <c r="S642" s="234"/>
      <c r="T642" s="235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36" t="s">
        <v>140</v>
      </c>
      <c r="AU642" s="236" t="s">
        <v>82</v>
      </c>
      <c r="AV642" s="13" t="s">
        <v>82</v>
      </c>
      <c r="AW642" s="13" t="s">
        <v>34</v>
      </c>
      <c r="AX642" s="13" t="s">
        <v>78</v>
      </c>
      <c r="AY642" s="236" t="s">
        <v>128</v>
      </c>
    </row>
    <row r="643" spans="1:65" s="2" customFormat="1" ht="21.75" customHeight="1">
      <c r="A643" s="40"/>
      <c r="B643" s="41"/>
      <c r="C643" s="206" t="s">
        <v>878</v>
      </c>
      <c r="D643" s="206" t="s">
        <v>130</v>
      </c>
      <c r="E643" s="207" t="s">
        <v>824</v>
      </c>
      <c r="F643" s="208" t="s">
        <v>825</v>
      </c>
      <c r="G643" s="209" t="s">
        <v>269</v>
      </c>
      <c r="H643" s="210">
        <v>721.779</v>
      </c>
      <c r="I643" s="211"/>
      <c r="J643" s="212">
        <f>ROUND(I643*H643,2)</f>
        <v>0</v>
      </c>
      <c r="K643" s="208" t="s">
        <v>134</v>
      </c>
      <c r="L643" s="46"/>
      <c r="M643" s="213" t="s">
        <v>21</v>
      </c>
      <c r="N643" s="214" t="s">
        <v>44</v>
      </c>
      <c r="O643" s="86"/>
      <c r="P643" s="215">
        <f>O643*H643</f>
        <v>0</v>
      </c>
      <c r="Q643" s="215">
        <v>0</v>
      </c>
      <c r="R643" s="215">
        <f>Q643*H643</f>
        <v>0</v>
      </c>
      <c r="S643" s="215">
        <v>0</v>
      </c>
      <c r="T643" s="216">
        <f>S643*H643</f>
        <v>0</v>
      </c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  <c r="AE643" s="40"/>
      <c r="AR643" s="217" t="s">
        <v>85</v>
      </c>
      <c r="AT643" s="217" t="s">
        <v>130</v>
      </c>
      <c r="AU643" s="217" t="s">
        <v>82</v>
      </c>
      <c r="AY643" s="19" t="s">
        <v>128</v>
      </c>
      <c r="BE643" s="218">
        <f>IF(N643="základní",J643,0)</f>
        <v>0</v>
      </c>
      <c r="BF643" s="218">
        <f>IF(N643="snížená",J643,0)</f>
        <v>0</v>
      </c>
      <c r="BG643" s="218">
        <f>IF(N643="zákl. přenesená",J643,0)</f>
        <v>0</v>
      </c>
      <c r="BH643" s="218">
        <f>IF(N643="sníž. přenesená",J643,0)</f>
        <v>0</v>
      </c>
      <c r="BI643" s="218">
        <f>IF(N643="nulová",J643,0)</f>
        <v>0</v>
      </c>
      <c r="BJ643" s="19" t="s">
        <v>78</v>
      </c>
      <c r="BK643" s="218">
        <f>ROUND(I643*H643,2)</f>
        <v>0</v>
      </c>
      <c r="BL643" s="19" t="s">
        <v>85</v>
      </c>
      <c r="BM643" s="217" t="s">
        <v>879</v>
      </c>
    </row>
    <row r="644" spans="1:47" s="2" customFormat="1" ht="12">
      <c r="A644" s="40"/>
      <c r="B644" s="41"/>
      <c r="C644" s="42"/>
      <c r="D644" s="219" t="s">
        <v>136</v>
      </c>
      <c r="E644" s="42"/>
      <c r="F644" s="220" t="s">
        <v>827</v>
      </c>
      <c r="G644" s="42"/>
      <c r="H644" s="42"/>
      <c r="I644" s="221"/>
      <c r="J644" s="42"/>
      <c r="K644" s="42"/>
      <c r="L644" s="46"/>
      <c r="M644" s="222"/>
      <c r="N644" s="223"/>
      <c r="O644" s="86"/>
      <c r="P644" s="86"/>
      <c r="Q644" s="86"/>
      <c r="R644" s="86"/>
      <c r="S644" s="86"/>
      <c r="T644" s="87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  <c r="AE644" s="40"/>
      <c r="AT644" s="19" t="s">
        <v>136</v>
      </c>
      <c r="AU644" s="19" t="s">
        <v>82</v>
      </c>
    </row>
    <row r="645" spans="1:47" s="2" customFormat="1" ht="12">
      <c r="A645" s="40"/>
      <c r="B645" s="41"/>
      <c r="C645" s="42"/>
      <c r="D645" s="224" t="s">
        <v>138</v>
      </c>
      <c r="E645" s="42"/>
      <c r="F645" s="225" t="s">
        <v>828</v>
      </c>
      <c r="G645" s="42"/>
      <c r="H645" s="42"/>
      <c r="I645" s="221"/>
      <c r="J645" s="42"/>
      <c r="K645" s="42"/>
      <c r="L645" s="46"/>
      <c r="M645" s="222"/>
      <c r="N645" s="223"/>
      <c r="O645" s="86"/>
      <c r="P645" s="86"/>
      <c r="Q645" s="86"/>
      <c r="R645" s="86"/>
      <c r="S645" s="86"/>
      <c r="T645" s="87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  <c r="AT645" s="19" t="s">
        <v>138</v>
      </c>
      <c r="AU645" s="19" t="s">
        <v>82</v>
      </c>
    </row>
    <row r="646" spans="1:51" s="13" customFormat="1" ht="12">
      <c r="A646" s="13"/>
      <c r="B646" s="226"/>
      <c r="C646" s="227"/>
      <c r="D646" s="219" t="s">
        <v>140</v>
      </c>
      <c r="E646" s="228" t="s">
        <v>21</v>
      </c>
      <c r="F646" s="229" t="s">
        <v>880</v>
      </c>
      <c r="G646" s="227"/>
      <c r="H646" s="230">
        <v>754.899</v>
      </c>
      <c r="I646" s="231"/>
      <c r="J646" s="227"/>
      <c r="K646" s="227"/>
      <c r="L646" s="232"/>
      <c r="M646" s="233"/>
      <c r="N646" s="234"/>
      <c r="O646" s="234"/>
      <c r="P646" s="234"/>
      <c r="Q646" s="234"/>
      <c r="R646" s="234"/>
      <c r="S646" s="234"/>
      <c r="T646" s="235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36" t="s">
        <v>140</v>
      </c>
      <c r="AU646" s="236" t="s">
        <v>82</v>
      </c>
      <c r="AV646" s="13" t="s">
        <v>82</v>
      </c>
      <c r="AW646" s="13" t="s">
        <v>34</v>
      </c>
      <c r="AX646" s="13" t="s">
        <v>73</v>
      </c>
      <c r="AY646" s="236" t="s">
        <v>128</v>
      </c>
    </row>
    <row r="647" spans="1:51" s="13" customFormat="1" ht="12">
      <c r="A647" s="13"/>
      <c r="B647" s="226"/>
      <c r="C647" s="227"/>
      <c r="D647" s="219" t="s">
        <v>140</v>
      </c>
      <c r="E647" s="228" t="s">
        <v>21</v>
      </c>
      <c r="F647" s="229" t="s">
        <v>881</v>
      </c>
      <c r="G647" s="227"/>
      <c r="H647" s="230">
        <v>-33.12</v>
      </c>
      <c r="I647" s="231"/>
      <c r="J647" s="227"/>
      <c r="K647" s="227"/>
      <c r="L647" s="232"/>
      <c r="M647" s="233"/>
      <c r="N647" s="234"/>
      <c r="O647" s="234"/>
      <c r="P647" s="234"/>
      <c r="Q647" s="234"/>
      <c r="R647" s="234"/>
      <c r="S647" s="234"/>
      <c r="T647" s="235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36" t="s">
        <v>140</v>
      </c>
      <c r="AU647" s="236" t="s">
        <v>82</v>
      </c>
      <c r="AV647" s="13" t="s">
        <v>82</v>
      </c>
      <c r="AW647" s="13" t="s">
        <v>34</v>
      </c>
      <c r="AX647" s="13" t="s">
        <v>73</v>
      </c>
      <c r="AY647" s="236" t="s">
        <v>128</v>
      </c>
    </row>
    <row r="648" spans="1:51" s="15" customFormat="1" ht="12">
      <c r="A648" s="15"/>
      <c r="B648" s="249"/>
      <c r="C648" s="250"/>
      <c r="D648" s="219" t="s">
        <v>140</v>
      </c>
      <c r="E648" s="251" t="s">
        <v>21</v>
      </c>
      <c r="F648" s="252" t="s">
        <v>234</v>
      </c>
      <c r="G648" s="250"/>
      <c r="H648" s="253">
        <v>721.779</v>
      </c>
      <c r="I648" s="254"/>
      <c r="J648" s="250"/>
      <c r="K648" s="250"/>
      <c r="L648" s="255"/>
      <c r="M648" s="256"/>
      <c r="N648" s="257"/>
      <c r="O648" s="257"/>
      <c r="P648" s="257"/>
      <c r="Q648" s="257"/>
      <c r="R648" s="257"/>
      <c r="S648" s="257"/>
      <c r="T648" s="258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T648" s="259" t="s">
        <v>140</v>
      </c>
      <c r="AU648" s="259" t="s">
        <v>82</v>
      </c>
      <c r="AV648" s="15" t="s">
        <v>150</v>
      </c>
      <c r="AW648" s="15" t="s">
        <v>34</v>
      </c>
      <c r="AX648" s="15" t="s">
        <v>73</v>
      </c>
      <c r="AY648" s="259" t="s">
        <v>128</v>
      </c>
    </row>
    <row r="649" spans="1:51" s="14" customFormat="1" ht="12">
      <c r="A649" s="14"/>
      <c r="B649" s="237"/>
      <c r="C649" s="238"/>
      <c r="D649" s="219" t="s">
        <v>140</v>
      </c>
      <c r="E649" s="239" t="s">
        <v>21</v>
      </c>
      <c r="F649" s="240" t="s">
        <v>149</v>
      </c>
      <c r="G649" s="238"/>
      <c r="H649" s="241">
        <v>721.779</v>
      </c>
      <c r="I649" s="242"/>
      <c r="J649" s="238"/>
      <c r="K649" s="238"/>
      <c r="L649" s="243"/>
      <c r="M649" s="244"/>
      <c r="N649" s="245"/>
      <c r="O649" s="245"/>
      <c r="P649" s="245"/>
      <c r="Q649" s="245"/>
      <c r="R649" s="245"/>
      <c r="S649" s="245"/>
      <c r="T649" s="246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247" t="s">
        <v>140</v>
      </c>
      <c r="AU649" s="247" t="s">
        <v>82</v>
      </c>
      <c r="AV649" s="14" t="s">
        <v>85</v>
      </c>
      <c r="AW649" s="14" t="s">
        <v>34</v>
      </c>
      <c r="AX649" s="14" t="s">
        <v>78</v>
      </c>
      <c r="AY649" s="247" t="s">
        <v>128</v>
      </c>
    </row>
    <row r="650" spans="1:65" s="2" customFormat="1" ht="24.15" customHeight="1">
      <c r="A650" s="40"/>
      <c r="B650" s="41"/>
      <c r="C650" s="206" t="s">
        <v>882</v>
      </c>
      <c r="D650" s="206" t="s">
        <v>130</v>
      </c>
      <c r="E650" s="207" t="s">
        <v>836</v>
      </c>
      <c r="F650" s="208" t="s">
        <v>837</v>
      </c>
      <c r="G650" s="209" t="s">
        <v>269</v>
      </c>
      <c r="H650" s="210">
        <v>10104.906</v>
      </c>
      <c r="I650" s="211"/>
      <c r="J650" s="212">
        <f>ROUND(I650*H650,2)</f>
        <v>0</v>
      </c>
      <c r="K650" s="208" t="s">
        <v>134</v>
      </c>
      <c r="L650" s="46"/>
      <c r="M650" s="213" t="s">
        <v>21</v>
      </c>
      <c r="N650" s="214" t="s">
        <v>44</v>
      </c>
      <c r="O650" s="86"/>
      <c r="P650" s="215">
        <f>O650*H650</f>
        <v>0</v>
      </c>
      <c r="Q650" s="215">
        <v>0</v>
      </c>
      <c r="R650" s="215">
        <f>Q650*H650</f>
        <v>0</v>
      </c>
      <c r="S650" s="215">
        <v>0</v>
      </c>
      <c r="T650" s="216">
        <f>S650*H650</f>
        <v>0</v>
      </c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R650" s="217" t="s">
        <v>85</v>
      </c>
      <c r="AT650" s="217" t="s">
        <v>130</v>
      </c>
      <c r="AU650" s="217" t="s">
        <v>82</v>
      </c>
      <c r="AY650" s="19" t="s">
        <v>128</v>
      </c>
      <c r="BE650" s="218">
        <f>IF(N650="základní",J650,0)</f>
        <v>0</v>
      </c>
      <c r="BF650" s="218">
        <f>IF(N650="snížená",J650,0)</f>
        <v>0</v>
      </c>
      <c r="BG650" s="218">
        <f>IF(N650="zákl. přenesená",J650,0)</f>
        <v>0</v>
      </c>
      <c r="BH650" s="218">
        <f>IF(N650="sníž. přenesená",J650,0)</f>
        <v>0</v>
      </c>
      <c r="BI650" s="218">
        <f>IF(N650="nulová",J650,0)</f>
        <v>0</v>
      </c>
      <c r="BJ650" s="19" t="s">
        <v>78</v>
      </c>
      <c r="BK650" s="218">
        <f>ROUND(I650*H650,2)</f>
        <v>0</v>
      </c>
      <c r="BL650" s="19" t="s">
        <v>85</v>
      </c>
      <c r="BM650" s="217" t="s">
        <v>883</v>
      </c>
    </row>
    <row r="651" spans="1:47" s="2" customFormat="1" ht="12">
      <c r="A651" s="40"/>
      <c r="B651" s="41"/>
      <c r="C651" s="42"/>
      <c r="D651" s="219" t="s">
        <v>136</v>
      </c>
      <c r="E651" s="42"/>
      <c r="F651" s="220" t="s">
        <v>839</v>
      </c>
      <c r="G651" s="42"/>
      <c r="H651" s="42"/>
      <c r="I651" s="221"/>
      <c r="J651" s="42"/>
      <c r="K651" s="42"/>
      <c r="L651" s="46"/>
      <c r="M651" s="222"/>
      <c r="N651" s="223"/>
      <c r="O651" s="86"/>
      <c r="P651" s="86"/>
      <c r="Q651" s="86"/>
      <c r="R651" s="86"/>
      <c r="S651" s="86"/>
      <c r="T651" s="87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  <c r="AT651" s="19" t="s">
        <v>136</v>
      </c>
      <c r="AU651" s="19" t="s">
        <v>82</v>
      </c>
    </row>
    <row r="652" spans="1:47" s="2" customFormat="1" ht="12">
      <c r="A652" s="40"/>
      <c r="B652" s="41"/>
      <c r="C652" s="42"/>
      <c r="D652" s="224" t="s">
        <v>138</v>
      </c>
      <c r="E652" s="42"/>
      <c r="F652" s="225" t="s">
        <v>840</v>
      </c>
      <c r="G652" s="42"/>
      <c r="H652" s="42"/>
      <c r="I652" s="221"/>
      <c r="J652" s="42"/>
      <c r="K652" s="42"/>
      <c r="L652" s="46"/>
      <c r="M652" s="222"/>
      <c r="N652" s="223"/>
      <c r="O652" s="86"/>
      <c r="P652" s="86"/>
      <c r="Q652" s="86"/>
      <c r="R652" s="86"/>
      <c r="S652" s="86"/>
      <c r="T652" s="87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T652" s="19" t="s">
        <v>138</v>
      </c>
      <c r="AU652" s="19" t="s">
        <v>82</v>
      </c>
    </row>
    <row r="653" spans="1:51" s="13" customFormat="1" ht="12">
      <c r="A653" s="13"/>
      <c r="B653" s="226"/>
      <c r="C653" s="227"/>
      <c r="D653" s="219" t="s">
        <v>140</v>
      </c>
      <c r="E653" s="228" t="s">
        <v>21</v>
      </c>
      <c r="F653" s="229" t="s">
        <v>884</v>
      </c>
      <c r="G653" s="227"/>
      <c r="H653" s="230">
        <v>10104.906</v>
      </c>
      <c r="I653" s="231"/>
      <c r="J653" s="227"/>
      <c r="K653" s="227"/>
      <c r="L653" s="232"/>
      <c r="M653" s="233"/>
      <c r="N653" s="234"/>
      <c r="O653" s="234"/>
      <c r="P653" s="234"/>
      <c r="Q653" s="234"/>
      <c r="R653" s="234"/>
      <c r="S653" s="234"/>
      <c r="T653" s="235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236" t="s">
        <v>140</v>
      </c>
      <c r="AU653" s="236" t="s">
        <v>82</v>
      </c>
      <c r="AV653" s="13" t="s">
        <v>82</v>
      </c>
      <c r="AW653" s="13" t="s">
        <v>34</v>
      </c>
      <c r="AX653" s="13" t="s">
        <v>78</v>
      </c>
      <c r="AY653" s="236" t="s">
        <v>128</v>
      </c>
    </row>
    <row r="654" spans="1:63" s="12" customFormat="1" ht="22.8" customHeight="1">
      <c r="A654" s="12"/>
      <c r="B654" s="190"/>
      <c r="C654" s="191"/>
      <c r="D654" s="192" t="s">
        <v>72</v>
      </c>
      <c r="E654" s="204" t="s">
        <v>885</v>
      </c>
      <c r="F654" s="204" t="s">
        <v>886</v>
      </c>
      <c r="G654" s="191"/>
      <c r="H654" s="191"/>
      <c r="I654" s="194"/>
      <c r="J654" s="205">
        <f>BK654</f>
        <v>0</v>
      </c>
      <c r="K654" s="191"/>
      <c r="L654" s="196"/>
      <c r="M654" s="197"/>
      <c r="N654" s="198"/>
      <c r="O654" s="198"/>
      <c r="P654" s="199">
        <f>SUM(P655:P660)</f>
        <v>0</v>
      </c>
      <c r="Q654" s="198"/>
      <c r="R654" s="199">
        <f>SUM(R655:R660)</f>
        <v>0</v>
      </c>
      <c r="S654" s="198"/>
      <c r="T654" s="200">
        <f>SUM(T655:T660)</f>
        <v>0</v>
      </c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R654" s="201" t="s">
        <v>78</v>
      </c>
      <c r="AT654" s="202" t="s">
        <v>72</v>
      </c>
      <c r="AU654" s="202" t="s">
        <v>78</v>
      </c>
      <c r="AY654" s="201" t="s">
        <v>128</v>
      </c>
      <c r="BK654" s="203">
        <f>SUM(BK655:BK660)</f>
        <v>0</v>
      </c>
    </row>
    <row r="655" spans="1:65" s="2" customFormat="1" ht="33" customHeight="1">
      <c r="A655" s="40"/>
      <c r="B655" s="41"/>
      <c r="C655" s="206" t="s">
        <v>887</v>
      </c>
      <c r="D655" s="206" t="s">
        <v>130</v>
      </c>
      <c r="E655" s="207" t="s">
        <v>888</v>
      </c>
      <c r="F655" s="208" t="s">
        <v>889</v>
      </c>
      <c r="G655" s="209" t="s">
        <v>269</v>
      </c>
      <c r="H655" s="210">
        <v>603.943</v>
      </c>
      <c r="I655" s="211"/>
      <c r="J655" s="212">
        <f>ROUND(I655*H655,2)</f>
        <v>0</v>
      </c>
      <c r="K655" s="208" t="s">
        <v>134</v>
      </c>
      <c r="L655" s="46"/>
      <c r="M655" s="213" t="s">
        <v>21</v>
      </c>
      <c r="N655" s="214" t="s">
        <v>44</v>
      </c>
      <c r="O655" s="86"/>
      <c r="P655" s="215">
        <f>O655*H655</f>
        <v>0</v>
      </c>
      <c r="Q655" s="215">
        <v>0</v>
      </c>
      <c r="R655" s="215">
        <f>Q655*H655</f>
        <v>0</v>
      </c>
      <c r="S655" s="215">
        <v>0</v>
      </c>
      <c r="T655" s="216">
        <f>S655*H655</f>
        <v>0</v>
      </c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  <c r="AE655" s="40"/>
      <c r="AR655" s="217" t="s">
        <v>85</v>
      </c>
      <c r="AT655" s="217" t="s">
        <v>130</v>
      </c>
      <c r="AU655" s="217" t="s">
        <v>82</v>
      </c>
      <c r="AY655" s="19" t="s">
        <v>128</v>
      </c>
      <c r="BE655" s="218">
        <f>IF(N655="základní",J655,0)</f>
        <v>0</v>
      </c>
      <c r="BF655" s="218">
        <f>IF(N655="snížená",J655,0)</f>
        <v>0</v>
      </c>
      <c r="BG655" s="218">
        <f>IF(N655="zákl. přenesená",J655,0)</f>
        <v>0</v>
      </c>
      <c r="BH655" s="218">
        <f>IF(N655="sníž. přenesená",J655,0)</f>
        <v>0</v>
      </c>
      <c r="BI655" s="218">
        <f>IF(N655="nulová",J655,0)</f>
        <v>0</v>
      </c>
      <c r="BJ655" s="19" t="s">
        <v>78</v>
      </c>
      <c r="BK655" s="218">
        <f>ROUND(I655*H655,2)</f>
        <v>0</v>
      </c>
      <c r="BL655" s="19" t="s">
        <v>85</v>
      </c>
      <c r="BM655" s="217" t="s">
        <v>890</v>
      </c>
    </row>
    <row r="656" spans="1:47" s="2" customFormat="1" ht="12">
      <c r="A656" s="40"/>
      <c r="B656" s="41"/>
      <c r="C656" s="42"/>
      <c r="D656" s="219" t="s">
        <v>136</v>
      </c>
      <c r="E656" s="42"/>
      <c r="F656" s="220" t="s">
        <v>891</v>
      </c>
      <c r="G656" s="42"/>
      <c r="H656" s="42"/>
      <c r="I656" s="221"/>
      <c r="J656" s="42"/>
      <c r="K656" s="42"/>
      <c r="L656" s="46"/>
      <c r="M656" s="222"/>
      <c r="N656" s="223"/>
      <c r="O656" s="86"/>
      <c r="P656" s="86"/>
      <c r="Q656" s="86"/>
      <c r="R656" s="86"/>
      <c r="S656" s="86"/>
      <c r="T656" s="87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  <c r="AE656" s="40"/>
      <c r="AT656" s="19" t="s">
        <v>136</v>
      </c>
      <c r="AU656" s="19" t="s">
        <v>82</v>
      </c>
    </row>
    <row r="657" spans="1:47" s="2" customFormat="1" ht="12">
      <c r="A657" s="40"/>
      <c r="B657" s="41"/>
      <c r="C657" s="42"/>
      <c r="D657" s="224" t="s">
        <v>138</v>
      </c>
      <c r="E657" s="42"/>
      <c r="F657" s="225" t="s">
        <v>892</v>
      </c>
      <c r="G657" s="42"/>
      <c r="H657" s="42"/>
      <c r="I657" s="221"/>
      <c r="J657" s="42"/>
      <c r="K657" s="42"/>
      <c r="L657" s="46"/>
      <c r="M657" s="222"/>
      <c r="N657" s="223"/>
      <c r="O657" s="86"/>
      <c r="P657" s="86"/>
      <c r="Q657" s="86"/>
      <c r="R657" s="86"/>
      <c r="S657" s="86"/>
      <c r="T657" s="87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  <c r="AT657" s="19" t="s">
        <v>138</v>
      </c>
      <c r="AU657" s="19" t="s">
        <v>82</v>
      </c>
    </row>
    <row r="658" spans="1:65" s="2" customFormat="1" ht="33" customHeight="1">
      <c r="A658" s="40"/>
      <c r="B658" s="41"/>
      <c r="C658" s="206" t="s">
        <v>893</v>
      </c>
      <c r="D658" s="206" t="s">
        <v>130</v>
      </c>
      <c r="E658" s="207" t="s">
        <v>894</v>
      </c>
      <c r="F658" s="208" t="s">
        <v>895</v>
      </c>
      <c r="G658" s="209" t="s">
        <v>269</v>
      </c>
      <c r="H658" s="210">
        <v>603.943</v>
      </c>
      <c r="I658" s="211"/>
      <c r="J658" s="212">
        <f>ROUND(I658*H658,2)</f>
        <v>0</v>
      </c>
      <c r="K658" s="208" t="s">
        <v>134</v>
      </c>
      <c r="L658" s="46"/>
      <c r="M658" s="213" t="s">
        <v>21</v>
      </c>
      <c r="N658" s="214" t="s">
        <v>44</v>
      </c>
      <c r="O658" s="86"/>
      <c r="P658" s="215">
        <f>O658*H658</f>
        <v>0</v>
      </c>
      <c r="Q658" s="215">
        <v>0</v>
      </c>
      <c r="R658" s="215">
        <f>Q658*H658</f>
        <v>0</v>
      </c>
      <c r="S658" s="215">
        <v>0</v>
      </c>
      <c r="T658" s="216">
        <f>S658*H658</f>
        <v>0</v>
      </c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  <c r="AE658" s="40"/>
      <c r="AR658" s="217" t="s">
        <v>85</v>
      </c>
      <c r="AT658" s="217" t="s">
        <v>130</v>
      </c>
      <c r="AU658" s="217" t="s">
        <v>82</v>
      </c>
      <c r="AY658" s="19" t="s">
        <v>128</v>
      </c>
      <c r="BE658" s="218">
        <f>IF(N658="základní",J658,0)</f>
        <v>0</v>
      </c>
      <c r="BF658" s="218">
        <f>IF(N658="snížená",J658,0)</f>
        <v>0</v>
      </c>
      <c r="BG658" s="218">
        <f>IF(N658="zákl. přenesená",J658,0)</f>
        <v>0</v>
      </c>
      <c r="BH658" s="218">
        <f>IF(N658="sníž. přenesená",J658,0)</f>
        <v>0</v>
      </c>
      <c r="BI658" s="218">
        <f>IF(N658="nulová",J658,0)</f>
        <v>0</v>
      </c>
      <c r="BJ658" s="19" t="s">
        <v>78</v>
      </c>
      <c r="BK658" s="218">
        <f>ROUND(I658*H658,2)</f>
        <v>0</v>
      </c>
      <c r="BL658" s="19" t="s">
        <v>85</v>
      </c>
      <c r="BM658" s="217" t="s">
        <v>896</v>
      </c>
    </row>
    <row r="659" spans="1:47" s="2" customFormat="1" ht="12">
      <c r="A659" s="40"/>
      <c r="B659" s="41"/>
      <c r="C659" s="42"/>
      <c r="D659" s="219" t="s">
        <v>136</v>
      </c>
      <c r="E659" s="42"/>
      <c r="F659" s="220" t="s">
        <v>897</v>
      </c>
      <c r="G659" s="42"/>
      <c r="H659" s="42"/>
      <c r="I659" s="221"/>
      <c r="J659" s="42"/>
      <c r="K659" s="42"/>
      <c r="L659" s="46"/>
      <c r="M659" s="222"/>
      <c r="N659" s="223"/>
      <c r="O659" s="86"/>
      <c r="P659" s="86"/>
      <c r="Q659" s="86"/>
      <c r="R659" s="86"/>
      <c r="S659" s="86"/>
      <c r="T659" s="87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  <c r="AT659" s="19" t="s">
        <v>136</v>
      </c>
      <c r="AU659" s="19" t="s">
        <v>82</v>
      </c>
    </row>
    <row r="660" spans="1:47" s="2" customFormat="1" ht="12">
      <c r="A660" s="40"/>
      <c r="B660" s="41"/>
      <c r="C660" s="42"/>
      <c r="D660" s="224" t="s">
        <v>138</v>
      </c>
      <c r="E660" s="42"/>
      <c r="F660" s="225" t="s">
        <v>898</v>
      </c>
      <c r="G660" s="42"/>
      <c r="H660" s="42"/>
      <c r="I660" s="221"/>
      <c r="J660" s="42"/>
      <c r="K660" s="42"/>
      <c r="L660" s="46"/>
      <c r="M660" s="222"/>
      <c r="N660" s="223"/>
      <c r="O660" s="86"/>
      <c r="P660" s="86"/>
      <c r="Q660" s="86"/>
      <c r="R660" s="86"/>
      <c r="S660" s="86"/>
      <c r="T660" s="87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  <c r="AE660" s="40"/>
      <c r="AT660" s="19" t="s">
        <v>138</v>
      </c>
      <c r="AU660" s="19" t="s">
        <v>82</v>
      </c>
    </row>
    <row r="661" spans="1:63" s="12" customFormat="1" ht="25.9" customHeight="1">
      <c r="A661" s="12"/>
      <c r="B661" s="190"/>
      <c r="C661" s="191"/>
      <c r="D661" s="192" t="s">
        <v>72</v>
      </c>
      <c r="E661" s="193" t="s">
        <v>287</v>
      </c>
      <c r="F661" s="193" t="s">
        <v>899</v>
      </c>
      <c r="G661" s="191"/>
      <c r="H661" s="191"/>
      <c r="I661" s="194"/>
      <c r="J661" s="195">
        <f>BK661</f>
        <v>0</v>
      </c>
      <c r="K661" s="191"/>
      <c r="L661" s="196"/>
      <c r="M661" s="197"/>
      <c r="N661" s="198"/>
      <c r="O661" s="198"/>
      <c r="P661" s="199">
        <f>P662</f>
        <v>0</v>
      </c>
      <c r="Q661" s="198"/>
      <c r="R661" s="199">
        <f>R662</f>
        <v>1.87488</v>
      </c>
      <c r="S661" s="198"/>
      <c r="T661" s="200">
        <f>T662</f>
        <v>0</v>
      </c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R661" s="201" t="s">
        <v>150</v>
      </c>
      <c r="AT661" s="202" t="s">
        <v>72</v>
      </c>
      <c r="AU661" s="202" t="s">
        <v>73</v>
      </c>
      <c r="AY661" s="201" t="s">
        <v>128</v>
      </c>
      <c r="BK661" s="203">
        <f>BK662</f>
        <v>0</v>
      </c>
    </row>
    <row r="662" spans="1:63" s="12" customFormat="1" ht="22.8" customHeight="1">
      <c r="A662" s="12"/>
      <c r="B662" s="190"/>
      <c r="C662" s="191"/>
      <c r="D662" s="192" t="s">
        <v>72</v>
      </c>
      <c r="E662" s="204" t="s">
        <v>900</v>
      </c>
      <c r="F662" s="204" t="s">
        <v>901</v>
      </c>
      <c r="G662" s="191"/>
      <c r="H662" s="191"/>
      <c r="I662" s="194"/>
      <c r="J662" s="205">
        <f>BK662</f>
        <v>0</v>
      </c>
      <c r="K662" s="191"/>
      <c r="L662" s="196"/>
      <c r="M662" s="197"/>
      <c r="N662" s="198"/>
      <c r="O662" s="198"/>
      <c r="P662" s="199">
        <f>SUM(P663:P670)</f>
        <v>0</v>
      </c>
      <c r="Q662" s="198"/>
      <c r="R662" s="199">
        <f>SUM(R663:R670)</f>
        <v>1.87488</v>
      </c>
      <c r="S662" s="198"/>
      <c r="T662" s="200">
        <f>SUM(T663:T670)</f>
        <v>0</v>
      </c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R662" s="201" t="s">
        <v>150</v>
      </c>
      <c r="AT662" s="202" t="s">
        <v>72</v>
      </c>
      <c r="AU662" s="202" t="s">
        <v>78</v>
      </c>
      <c r="AY662" s="201" t="s">
        <v>128</v>
      </c>
      <c r="BK662" s="203">
        <f>SUM(BK663:BK670)</f>
        <v>0</v>
      </c>
    </row>
    <row r="663" spans="1:65" s="2" customFormat="1" ht="33" customHeight="1">
      <c r="A663" s="40"/>
      <c r="B663" s="41"/>
      <c r="C663" s="206" t="s">
        <v>902</v>
      </c>
      <c r="D663" s="206" t="s">
        <v>130</v>
      </c>
      <c r="E663" s="207" t="s">
        <v>903</v>
      </c>
      <c r="F663" s="208" t="s">
        <v>904</v>
      </c>
      <c r="G663" s="209" t="s">
        <v>201</v>
      </c>
      <c r="H663" s="210">
        <v>1</v>
      </c>
      <c r="I663" s="211"/>
      <c r="J663" s="212">
        <f>ROUND(I663*H663,2)</f>
        <v>0</v>
      </c>
      <c r="K663" s="208" t="s">
        <v>21</v>
      </c>
      <c r="L663" s="46"/>
      <c r="M663" s="213" t="s">
        <v>21</v>
      </c>
      <c r="N663" s="214" t="s">
        <v>44</v>
      </c>
      <c r="O663" s="86"/>
      <c r="P663" s="215">
        <f>O663*H663</f>
        <v>0</v>
      </c>
      <c r="Q663" s="215">
        <v>0</v>
      </c>
      <c r="R663" s="215">
        <f>Q663*H663</f>
        <v>0</v>
      </c>
      <c r="S663" s="215">
        <v>0</v>
      </c>
      <c r="T663" s="216">
        <f>S663*H663</f>
        <v>0</v>
      </c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  <c r="AE663" s="40"/>
      <c r="AR663" s="217" t="s">
        <v>572</v>
      </c>
      <c r="AT663" s="217" t="s">
        <v>130</v>
      </c>
      <c r="AU663" s="217" t="s">
        <v>82</v>
      </c>
      <c r="AY663" s="19" t="s">
        <v>128</v>
      </c>
      <c r="BE663" s="218">
        <f>IF(N663="základní",J663,0)</f>
        <v>0</v>
      </c>
      <c r="BF663" s="218">
        <f>IF(N663="snížená",J663,0)</f>
        <v>0</v>
      </c>
      <c r="BG663" s="218">
        <f>IF(N663="zákl. přenesená",J663,0)</f>
        <v>0</v>
      </c>
      <c r="BH663" s="218">
        <f>IF(N663="sníž. přenesená",J663,0)</f>
        <v>0</v>
      </c>
      <c r="BI663" s="218">
        <f>IF(N663="nulová",J663,0)</f>
        <v>0</v>
      </c>
      <c r="BJ663" s="19" t="s">
        <v>78</v>
      </c>
      <c r="BK663" s="218">
        <f>ROUND(I663*H663,2)</f>
        <v>0</v>
      </c>
      <c r="BL663" s="19" t="s">
        <v>572</v>
      </c>
      <c r="BM663" s="217" t="s">
        <v>905</v>
      </c>
    </row>
    <row r="664" spans="1:47" s="2" customFormat="1" ht="12">
      <c r="A664" s="40"/>
      <c r="B664" s="41"/>
      <c r="C664" s="42"/>
      <c r="D664" s="219" t="s">
        <v>136</v>
      </c>
      <c r="E664" s="42"/>
      <c r="F664" s="220" t="s">
        <v>906</v>
      </c>
      <c r="G664" s="42"/>
      <c r="H664" s="42"/>
      <c r="I664" s="221"/>
      <c r="J664" s="42"/>
      <c r="K664" s="42"/>
      <c r="L664" s="46"/>
      <c r="M664" s="222"/>
      <c r="N664" s="223"/>
      <c r="O664" s="86"/>
      <c r="P664" s="86"/>
      <c r="Q664" s="86"/>
      <c r="R664" s="86"/>
      <c r="S664" s="86"/>
      <c r="T664" s="87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  <c r="AE664" s="40"/>
      <c r="AT664" s="19" t="s">
        <v>136</v>
      </c>
      <c r="AU664" s="19" t="s">
        <v>82</v>
      </c>
    </row>
    <row r="665" spans="1:51" s="13" customFormat="1" ht="12">
      <c r="A665" s="13"/>
      <c r="B665" s="226"/>
      <c r="C665" s="227"/>
      <c r="D665" s="219" t="s">
        <v>140</v>
      </c>
      <c r="E665" s="228" t="s">
        <v>21</v>
      </c>
      <c r="F665" s="229" t="s">
        <v>907</v>
      </c>
      <c r="G665" s="227"/>
      <c r="H665" s="230">
        <v>1</v>
      </c>
      <c r="I665" s="231"/>
      <c r="J665" s="227"/>
      <c r="K665" s="227"/>
      <c r="L665" s="232"/>
      <c r="M665" s="233"/>
      <c r="N665" s="234"/>
      <c r="O665" s="234"/>
      <c r="P665" s="234"/>
      <c r="Q665" s="234"/>
      <c r="R665" s="234"/>
      <c r="S665" s="234"/>
      <c r="T665" s="235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236" t="s">
        <v>140</v>
      </c>
      <c r="AU665" s="236" t="s">
        <v>82</v>
      </c>
      <c r="AV665" s="13" t="s">
        <v>82</v>
      </c>
      <c r="AW665" s="13" t="s">
        <v>34</v>
      </c>
      <c r="AX665" s="13" t="s">
        <v>73</v>
      </c>
      <c r="AY665" s="236" t="s">
        <v>128</v>
      </c>
    </row>
    <row r="666" spans="1:51" s="14" customFormat="1" ht="12">
      <c r="A666" s="14"/>
      <c r="B666" s="237"/>
      <c r="C666" s="238"/>
      <c r="D666" s="219" t="s">
        <v>140</v>
      </c>
      <c r="E666" s="239" t="s">
        <v>21</v>
      </c>
      <c r="F666" s="240" t="s">
        <v>149</v>
      </c>
      <c r="G666" s="238"/>
      <c r="H666" s="241">
        <v>1</v>
      </c>
      <c r="I666" s="242"/>
      <c r="J666" s="238"/>
      <c r="K666" s="238"/>
      <c r="L666" s="243"/>
      <c r="M666" s="244"/>
      <c r="N666" s="245"/>
      <c r="O666" s="245"/>
      <c r="P666" s="245"/>
      <c r="Q666" s="245"/>
      <c r="R666" s="245"/>
      <c r="S666" s="245"/>
      <c r="T666" s="246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T666" s="247" t="s">
        <v>140</v>
      </c>
      <c r="AU666" s="247" t="s">
        <v>82</v>
      </c>
      <c r="AV666" s="14" t="s">
        <v>85</v>
      </c>
      <c r="AW666" s="14" t="s">
        <v>34</v>
      </c>
      <c r="AX666" s="14" t="s">
        <v>78</v>
      </c>
      <c r="AY666" s="247" t="s">
        <v>128</v>
      </c>
    </row>
    <row r="667" spans="1:65" s="2" customFormat="1" ht="37.8" customHeight="1">
      <c r="A667" s="40"/>
      <c r="B667" s="41"/>
      <c r="C667" s="206" t="s">
        <v>908</v>
      </c>
      <c r="D667" s="206" t="s">
        <v>130</v>
      </c>
      <c r="E667" s="207" t="s">
        <v>909</v>
      </c>
      <c r="F667" s="208" t="s">
        <v>910</v>
      </c>
      <c r="G667" s="209" t="s">
        <v>317</v>
      </c>
      <c r="H667" s="210">
        <v>134.4</v>
      </c>
      <c r="I667" s="211"/>
      <c r="J667" s="212">
        <f>ROUND(I667*H667,2)</f>
        <v>0</v>
      </c>
      <c r="K667" s="208" t="s">
        <v>21</v>
      </c>
      <c r="L667" s="46"/>
      <c r="M667" s="213" t="s">
        <v>21</v>
      </c>
      <c r="N667" s="214" t="s">
        <v>44</v>
      </c>
      <c r="O667" s="86"/>
      <c r="P667" s="215">
        <f>O667*H667</f>
        <v>0</v>
      </c>
      <c r="Q667" s="215">
        <v>0.01395</v>
      </c>
      <c r="R667" s="215">
        <f>Q667*H667</f>
        <v>1.87488</v>
      </c>
      <c r="S667" s="215">
        <v>0</v>
      </c>
      <c r="T667" s="216">
        <f>S667*H667</f>
        <v>0</v>
      </c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R667" s="217" t="s">
        <v>572</v>
      </c>
      <c r="AT667" s="217" t="s">
        <v>130</v>
      </c>
      <c r="AU667" s="217" t="s">
        <v>82</v>
      </c>
      <c r="AY667" s="19" t="s">
        <v>128</v>
      </c>
      <c r="BE667" s="218">
        <f>IF(N667="základní",J667,0)</f>
        <v>0</v>
      </c>
      <c r="BF667" s="218">
        <f>IF(N667="snížená",J667,0)</f>
        <v>0</v>
      </c>
      <c r="BG667" s="218">
        <f>IF(N667="zákl. přenesená",J667,0)</f>
        <v>0</v>
      </c>
      <c r="BH667" s="218">
        <f>IF(N667="sníž. přenesená",J667,0)</f>
        <v>0</v>
      </c>
      <c r="BI667" s="218">
        <f>IF(N667="nulová",J667,0)</f>
        <v>0</v>
      </c>
      <c r="BJ667" s="19" t="s">
        <v>78</v>
      </c>
      <c r="BK667" s="218">
        <f>ROUND(I667*H667,2)</f>
        <v>0</v>
      </c>
      <c r="BL667" s="19" t="s">
        <v>572</v>
      </c>
      <c r="BM667" s="217" t="s">
        <v>911</v>
      </c>
    </row>
    <row r="668" spans="1:47" s="2" customFormat="1" ht="12">
      <c r="A668" s="40"/>
      <c r="B668" s="41"/>
      <c r="C668" s="42"/>
      <c r="D668" s="219" t="s">
        <v>136</v>
      </c>
      <c r="E668" s="42"/>
      <c r="F668" s="220" t="s">
        <v>912</v>
      </c>
      <c r="G668" s="42"/>
      <c r="H668" s="42"/>
      <c r="I668" s="221"/>
      <c r="J668" s="42"/>
      <c r="K668" s="42"/>
      <c r="L668" s="46"/>
      <c r="M668" s="222"/>
      <c r="N668" s="223"/>
      <c r="O668" s="86"/>
      <c r="P668" s="86"/>
      <c r="Q668" s="86"/>
      <c r="R668" s="86"/>
      <c r="S668" s="86"/>
      <c r="T668" s="87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T668" s="19" t="s">
        <v>136</v>
      </c>
      <c r="AU668" s="19" t="s">
        <v>82</v>
      </c>
    </row>
    <row r="669" spans="1:51" s="13" customFormat="1" ht="12">
      <c r="A669" s="13"/>
      <c r="B669" s="226"/>
      <c r="C669" s="227"/>
      <c r="D669" s="219" t="s">
        <v>140</v>
      </c>
      <c r="E669" s="228" t="s">
        <v>21</v>
      </c>
      <c r="F669" s="229" t="s">
        <v>913</v>
      </c>
      <c r="G669" s="227"/>
      <c r="H669" s="230">
        <v>134.4</v>
      </c>
      <c r="I669" s="231"/>
      <c r="J669" s="227"/>
      <c r="K669" s="227"/>
      <c r="L669" s="232"/>
      <c r="M669" s="233"/>
      <c r="N669" s="234"/>
      <c r="O669" s="234"/>
      <c r="P669" s="234"/>
      <c r="Q669" s="234"/>
      <c r="R669" s="234"/>
      <c r="S669" s="234"/>
      <c r="T669" s="235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T669" s="236" t="s">
        <v>140</v>
      </c>
      <c r="AU669" s="236" t="s">
        <v>82</v>
      </c>
      <c r="AV669" s="13" t="s">
        <v>82</v>
      </c>
      <c r="AW669" s="13" t="s">
        <v>34</v>
      </c>
      <c r="AX669" s="13" t="s">
        <v>73</v>
      </c>
      <c r="AY669" s="236" t="s">
        <v>128</v>
      </c>
    </row>
    <row r="670" spans="1:51" s="14" customFormat="1" ht="12">
      <c r="A670" s="14"/>
      <c r="B670" s="237"/>
      <c r="C670" s="238"/>
      <c r="D670" s="219" t="s">
        <v>140</v>
      </c>
      <c r="E670" s="239" t="s">
        <v>21</v>
      </c>
      <c r="F670" s="240" t="s">
        <v>149</v>
      </c>
      <c r="G670" s="238"/>
      <c r="H670" s="241">
        <v>134.4</v>
      </c>
      <c r="I670" s="242"/>
      <c r="J670" s="238"/>
      <c r="K670" s="238"/>
      <c r="L670" s="243"/>
      <c r="M670" s="270"/>
      <c r="N670" s="271"/>
      <c r="O670" s="271"/>
      <c r="P670" s="271"/>
      <c r="Q670" s="271"/>
      <c r="R670" s="271"/>
      <c r="S670" s="271"/>
      <c r="T670" s="272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T670" s="247" t="s">
        <v>140</v>
      </c>
      <c r="AU670" s="247" t="s">
        <v>82</v>
      </c>
      <c r="AV670" s="14" t="s">
        <v>85</v>
      </c>
      <c r="AW670" s="14" t="s">
        <v>34</v>
      </c>
      <c r="AX670" s="14" t="s">
        <v>78</v>
      </c>
      <c r="AY670" s="247" t="s">
        <v>128</v>
      </c>
    </row>
    <row r="671" spans="1:31" s="2" customFormat="1" ht="6.95" customHeight="1">
      <c r="A671" s="40"/>
      <c r="B671" s="61"/>
      <c r="C671" s="62"/>
      <c r="D671" s="62"/>
      <c r="E671" s="62"/>
      <c r="F671" s="62"/>
      <c r="G671" s="62"/>
      <c r="H671" s="62"/>
      <c r="I671" s="62"/>
      <c r="J671" s="62"/>
      <c r="K671" s="62"/>
      <c r="L671" s="46"/>
      <c r="M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  <c r="AE671" s="40"/>
    </row>
  </sheetData>
  <sheetProtection password="CC35" sheet="1" objects="1" scenarios="1" formatColumns="0" formatRows="0" autoFilter="0"/>
  <autoFilter ref="C88:K670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hyperlinks>
    <hyperlink ref="F94" r:id="rId1" display="https://podminky.urs.cz/item/CS_URS_2023_02/113107241"/>
    <hyperlink ref="F98" r:id="rId2" display="https://podminky.urs.cz/item/CS_URS_2023_02/113107242"/>
    <hyperlink ref="F104" r:id="rId3" display="https://podminky.urs.cz/item/CS_URS_2023_02/113107243"/>
    <hyperlink ref="F108" r:id="rId4" display="https://podminky.urs.cz/item/CS_URS_2023_02/113154112"/>
    <hyperlink ref="F112" r:id="rId5" display="https://podminky.urs.cz/item/CS_URS_2023_02/113154223"/>
    <hyperlink ref="F117" r:id="rId6" display="https://podminky.urs.cz/item/CS_URS_2023_02/113154353"/>
    <hyperlink ref="F122" r:id="rId7" display="https://podminky.urs.cz/item/CS_URS_2023_02/113154324"/>
    <hyperlink ref="F126" r:id="rId8" display="https://podminky.urs.cz/item/CS_URS_2023_02/122252206"/>
    <hyperlink ref="F130" r:id="rId9" display="https://podminky.urs.cz/item/CS_URS_2023_02/122452206"/>
    <hyperlink ref="F138" r:id="rId10" display="https://podminky.urs.cz/item/CS_URS_2023_02/132312331"/>
    <hyperlink ref="F144" r:id="rId11" display="https://podminky.urs.cz/item/CS_URS_2023_02/132351101"/>
    <hyperlink ref="F148" r:id="rId12" display="https://podminky.urs.cz/item/CS_URS_2023_02/162251102"/>
    <hyperlink ref="F153" r:id="rId13" display="https://podminky.urs.cz/item/CS_URS_2023_02/162751117"/>
    <hyperlink ref="F164" r:id="rId14" display="https://podminky.urs.cz/item/CS_URS_2023_02/162751119"/>
    <hyperlink ref="F168" r:id="rId15" display="https://podminky.urs.cz/item/CS_URS_2023_02/162751137"/>
    <hyperlink ref="F174" r:id="rId16" display="https://podminky.urs.cz/item/CS_URS_2023_02/162751139"/>
    <hyperlink ref="F179" r:id="rId17" display="https://podminky.urs.cz/item/CS_URS_2023_02/167151101"/>
    <hyperlink ref="F184" r:id="rId18" display="https://podminky.urs.cz/item/CS_URS_2023_02/171201231"/>
    <hyperlink ref="F205" r:id="rId19" display="https://podminky.urs.cz/item/CS_URS_2023_02/175151101"/>
    <hyperlink ref="F215" r:id="rId20" display="https://podminky.urs.cz/item/CS_URS_2023_02/181152302"/>
    <hyperlink ref="F225" r:id="rId21" display="https://podminky.urs.cz/item/CS_URS_2023_02/451313511"/>
    <hyperlink ref="F231" r:id="rId22" display="https://podminky.urs.cz/item/CS_URS_2023_02/451541111"/>
    <hyperlink ref="F238" r:id="rId23" display="https://podminky.urs.cz/item/CS_URS_2023_02/452112112"/>
    <hyperlink ref="F246" r:id="rId24" display="https://podminky.urs.cz/item/CS_URS_2023_02/452112122"/>
    <hyperlink ref="F253" r:id="rId25" display="https://podminky.urs.cz/item/CS_URS_2023_02/452311131"/>
    <hyperlink ref="F260" r:id="rId26" display="https://podminky.urs.cz/item/CS_URS_2023_02/452311151"/>
    <hyperlink ref="F267" r:id="rId27" display="https://podminky.urs.cz/item/CS_URS_2023_02/452351101"/>
    <hyperlink ref="F273" r:id="rId28" display="https://podminky.urs.cz/item/CS_URS_2023_02/564811111"/>
    <hyperlink ref="F279" r:id="rId29" display="https://podminky.urs.cz/item/CS_URS_2023_02/564831111"/>
    <hyperlink ref="F283" r:id="rId30" display="https://podminky.urs.cz/item/CS_URS_2023_02/564661111"/>
    <hyperlink ref="F289" r:id="rId31" display="https://podminky.urs.cz/item/CS_URS_2023_02/564861111"/>
    <hyperlink ref="F297" r:id="rId32" display="https://podminky.urs.cz/item/CS_URS_2023_02/567134111"/>
    <hyperlink ref="F303" r:id="rId33" display="https://podminky.urs.cz/item/CS_URS_2023_02/567122112"/>
    <hyperlink ref="F311" r:id="rId34" display="https://podminky.urs.cz/item/CS_URS_2023_02/573111111"/>
    <hyperlink ref="F315" r:id="rId35" display="https://podminky.urs.cz/item/CS_URS_2023_02/573231106"/>
    <hyperlink ref="F325" r:id="rId36" display="https://podminky.urs.cz/item/CS_URS_2023_02/573231107"/>
    <hyperlink ref="F335" r:id="rId37" display="https://podminky.urs.cz/item/CS_URS_2023_02/577134111"/>
    <hyperlink ref="F343" r:id="rId38" display="https://podminky.urs.cz/item/CS_URS_2023_02/577134121"/>
    <hyperlink ref="F351" r:id="rId39" display="https://podminky.urs.cz/item/CS_URS_2023_02/565135101"/>
    <hyperlink ref="F355" r:id="rId40" display="https://podminky.urs.cz/item/CS_URS_2023_02/565155121"/>
    <hyperlink ref="F361" r:id="rId41" display="https://podminky.urs.cz/item/CS_URS_2023_02/577165122"/>
    <hyperlink ref="F367" r:id="rId42" display="https://podminky.urs.cz/item/CS_URS_2023_02/577165112"/>
    <hyperlink ref="F373" r:id="rId43" display="https://podminky.urs.cz/item/CS_URS_2023_02/584121108"/>
    <hyperlink ref="F404" r:id="rId44" display="https://podminky.urs.cz/item/CS_URS_2023_02/894811131"/>
    <hyperlink ref="F408" r:id="rId45" display="https://podminky.urs.cz/item/CS_URS_2023_02/894812331"/>
    <hyperlink ref="F412" r:id="rId46" display="https://podminky.urs.cz/item/CS_URS_2023_02/894812339"/>
    <hyperlink ref="F416" r:id="rId47" display="https://podminky.urs.cz/item/CS_URS_2023_02/894812377"/>
    <hyperlink ref="F420" r:id="rId48" display="https://podminky.urs.cz/item/CS_URS_2023_02/895941331"/>
    <hyperlink ref="F427" r:id="rId49" display="https://podminky.urs.cz/item/CS_URS_2023_02/895941302"/>
    <hyperlink ref="F434" r:id="rId50" display="https://podminky.urs.cz/item/CS_URS_2023_02/895941313"/>
    <hyperlink ref="F441" r:id="rId51" display="https://podminky.urs.cz/item/CS_URS_2023_02/895941332"/>
    <hyperlink ref="F448" r:id="rId52" display="https://podminky.urs.cz/item/CS_URS_2023_02/899104112"/>
    <hyperlink ref="F454" r:id="rId53" display="https://podminky.urs.cz/item/CS_URS_2023_02/899204112"/>
    <hyperlink ref="F473" r:id="rId54" display="https://podminky.urs.cz/item/CS_URS_2023_02/899620161"/>
    <hyperlink ref="F489" r:id="rId55" display="https://podminky.urs.cz/item/CS_URS_2023_02/899640112"/>
    <hyperlink ref="F505" r:id="rId56" display="https://podminky.urs.cz/item/CS_URS_2023_02/914111111"/>
    <hyperlink ref="F519" r:id="rId57" display="https://podminky.urs.cz/item/CS_URS_2023_02/914511112"/>
    <hyperlink ref="F528" r:id="rId58" display="https://podminky.urs.cz/item/CS_URS_2023_02/915211112"/>
    <hyperlink ref="F533" r:id="rId59" display="https://podminky.urs.cz/item/CS_URS_2023_02/915221122"/>
    <hyperlink ref="F561" r:id="rId60" display="https://podminky.urs.cz/item/CS_URS_2023_02/919735111"/>
    <hyperlink ref="F566" r:id="rId61" display="https://podminky.urs.cz/item/CS_URS_2023_02/919735112"/>
    <hyperlink ref="F572" r:id="rId62" display="https://podminky.urs.cz/item/CS_URS_2023_02/919735113"/>
    <hyperlink ref="F581" r:id="rId63" display="https://podminky.urs.cz/item/CS_URS_2023_02/938909311"/>
    <hyperlink ref="F585" r:id="rId64" display="https://podminky.urs.cz/item/CS_URS_2023_02/938909611"/>
    <hyperlink ref="F590" r:id="rId65" display="https://podminky.urs.cz/item/CS_URS_2023_02/899101211"/>
    <hyperlink ref="F596" r:id="rId66" display="https://podminky.urs.cz/item/CS_URS_2023_02/966006132"/>
    <hyperlink ref="F606" r:id="rId67" display="https://podminky.urs.cz/item/CS_URS_2023_02/997221551"/>
    <hyperlink ref="F616" r:id="rId68" display="https://podminky.urs.cz/item/CS_URS_2023_02/997221559"/>
    <hyperlink ref="F621" r:id="rId69" display="https://podminky.urs.cz/item/CS_URS_2023_02/997221611"/>
    <hyperlink ref="F626" r:id="rId70" display="https://podminky.urs.cz/item/CS_URS_2023_02/997221571"/>
    <hyperlink ref="F632" r:id="rId71" display="https://podminky.urs.cz/item/CS_URS_2023_02/997221579"/>
    <hyperlink ref="F637" r:id="rId72" display="https://podminky.urs.cz/item/CS_URS_2023_02/997221861"/>
    <hyperlink ref="F641" r:id="rId73" display="https://podminky.urs.cz/item/CS_URS_2023_02/997221875"/>
    <hyperlink ref="F645" r:id="rId74" display="https://podminky.urs.cz/item/CS_URS_2023_02/997221551"/>
    <hyperlink ref="F652" r:id="rId75" display="https://podminky.urs.cz/item/CS_URS_2023_02/997221559"/>
    <hyperlink ref="F657" r:id="rId76" display="https://podminky.urs.cz/item/CS_URS_2023_02/998225111"/>
    <hyperlink ref="F660" r:id="rId77" display="https://podminky.urs.cz/item/CS_URS_2023_02/99822519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7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84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95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III/193 46 Staňkov -Trnkova ulice rekonstrukce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96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914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21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22</v>
      </c>
      <c r="E12" s="40"/>
      <c r="F12" s="138" t="s">
        <v>23</v>
      </c>
      <c r="G12" s="40"/>
      <c r="H12" s="40"/>
      <c r="I12" s="134" t="s">
        <v>24</v>
      </c>
      <c r="J12" s="139" t="str">
        <f>'Rekapitulace stavby'!AN8</f>
        <v>22. 12. 2023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26</v>
      </c>
      <c r="E14" s="40"/>
      <c r="F14" s="40"/>
      <c r="G14" s="40"/>
      <c r="H14" s="40"/>
      <c r="I14" s="134" t="s">
        <v>27</v>
      </c>
      <c r="J14" s="138" t="s">
        <v>21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915</v>
      </c>
      <c r="F15" s="40"/>
      <c r="G15" s="40"/>
      <c r="H15" s="40"/>
      <c r="I15" s="134" t="s">
        <v>29</v>
      </c>
      <c r="J15" s="138" t="s">
        <v>21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30</v>
      </c>
      <c r="E17" s="40"/>
      <c r="F17" s="40"/>
      <c r="G17" s="40"/>
      <c r="H17" s="40"/>
      <c r="I17" s="134" t="s">
        <v>27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32</v>
      </c>
      <c r="E20" s="40"/>
      <c r="F20" s="40"/>
      <c r="G20" s="40"/>
      <c r="H20" s="40"/>
      <c r="I20" s="134" t="s">
        <v>27</v>
      </c>
      <c r="J20" s="138" t="s">
        <v>21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33</v>
      </c>
      <c r="F21" s="40"/>
      <c r="G21" s="40"/>
      <c r="H21" s="40"/>
      <c r="I21" s="134" t="s">
        <v>29</v>
      </c>
      <c r="J21" s="138" t="s">
        <v>21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35</v>
      </c>
      <c r="E23" s="40"/>
      <c r="F23" s="40"/>
      <c r="G23" s="40"/>
      <c r="H23" s="40"/>
      <c r="I23" s="134" t="s">
        <v>27</v>
      </c>
      <c r="J23" s="138" t="s">
        <v>21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36</v>
      </c>
      <c r="F24" s="40"/>
      <c r="G24" s="40"/>
      <c r="H24" s="40"/>
      <c r="I24" s="134" t="s">
        <v>29</v>
      </c>
      <c r="J24" s="138" t="s">
        <v>21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37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21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39</v>
      </c>
      <c r="E30" s="40"/>
      <c r="F30" s="40"/>
      <c r="G30" s="40"/>
      <c r="H30" s="40"/>
      <c r="I30" s="40"/>
      <c r="J30" s="146">
        <f>ROUND(J90,2)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41</v>
      </c>
      <c r="G32" s="40"/>
      <c r="H32" s="40"/>
      <c r="I32" s="147" t="s">
        <v>40</v>
      </c>
      <c r="J32" s="147" t="s">
        <v>42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43</v>
      </c>
      <c r="E33" s="134" t="s">
        <v>44</v>
      </c>
      <c r="F33" s="149">
        <f>ROUND((SUM(BE90:BE632)),2)</f>
        <v>0</v>
      </c>
      <c r="G33" s="40"/>
      <c r="H33" s="40"/>
      <c r="I33" s="150">
        <v>0.21</v>
      </c>
      <c r="J33" s="149">
        <f>ROUND(((SUM(BE90:BE632))*I33),2)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45</v>
      </c>
      <c r="F34" s="149">
        <f>ROUND((SUM(BF90:BF632)),2)</f>
        <v>0</v>
      </c>
      <c r="G34" s="40"/>
      <c r="H34" s="40"/>
      <c r="I34" s="150">
        <v>0.15</v>
      </c>
      <c r="J34" s="149">
        <f>ROUND(((SUM(BF90:BF632))*I34),2)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46</v>
      </c>
      <c r="F35" s="149">
        <f>ROUND((SUM(BG90:BG632)),2)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47</v>
      </c>
      <c r="F36" s="149">
        <f>ROUND((SUM(BH90:BH632)),2)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48</v>
      </c>
      <c r="F37" s="149">
        <f>ROUND((SUM(BI90:BI632)),2)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99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III/193 46 Staňkov -Trnkova ulice rekonstrukce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96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 xml:space="preserve">2 - SO 102A  Zpevněné plochy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>obec Staňkov -Trnkova ul. sil. III//193 46</v>
      </c>
      <c r="G52" s="42"/>
      <c r="H52" s="42"/>
      <c r="I52" s="34" t="s">
        <v>24</v>
      </c>
      <c r="J52" s="74" t="str">
        <f>IF(J12="","",J12)</f>
        <v>22. 12. 2023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26</v>
      </c>
      <c r="D54" s="42"/>
      <c r="E54" s="42"/>
      <c r="F54" s="29" t="str">
        <f>E15</f>
        <v>Město Staňkov</v>
      </c>
      <c r="G54" s="42"/>
      <c r="H54" s="42"/>
      <c r="I54" s="34" t="s">
        <v>32</v>
      </c>
      <c r="J54" s="38" t="str">
        <f>E21</f>
        <v>J.Miška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35</v>
      </c>
      <c r="J55" s="38" t="str">
        <f>E24</f>
        <v>Richtrová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100</v>
      </c>
      <c r="D57" s="164"/>
      <c r="E57" s="164"/>
      <c r="F57" s="164"/>
      <c r="G57" s="164"/>
      <c r="H57" s="164"/>
      <c r="I57" s="164"/>
      <c r="J57" s="165" t="s">
        <v>101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71</v>
      </c>
      <c r="D59" s="42"/>
      <c r="E59" s="42"/>
      <c r="F59" s="42"/>
      <c r="G59" s="42"/>
      <c r="H59" s="42"/>
      <c r="I59" s="42"/>
      <c r="J59" s="104">
        <f>J90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102</v>
      </c>
    </row>
    <row r="60" spans="1:31" s="9" customFormat="1" ht="24.95" customHeight="1">
      <c r="A60" s="9"/>
      <c r="B60" s="167"/>
      <c r="C60" s="168"/>
      <c r="D60" s="169" t="s">
        <v>103</v>
      </c>
      <c r="E60" s="170"/>
      <c r="F60" s="170"/>
      <c r="G60" s="170"/>
      <c r="H60" s="170"/>
      <c r="I60" s="170"/>
      <c r="J60" s="171">
        <f>J91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104</v>
      </c>
      <c r="E61" s="176"/>
      <c r="F61" s="176"/>
      <c r="G61" s="176"/>
      <c r="H61" s="176"/>
      <c r="I61" s="176"/>
      <c r="J61" s="177">
        <f>J92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106</v>
      </c>
      <c r="E62" s="176"/>
      <c r="F62" s="176"/>
      <c r="G62" s="176"/>
      <c r="H62" s="176"/>
      <c r="I62" s="176"/>
      <c r="J62" s="177">
        <f>J221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107</v>
      </c>
      <c r="E63" s="176"/>
      <c r="F63" s="176"/>
      <c r="G63" s="176"/>
      <c r="H63" s="176"/>
      <c r="I63" s="176"/>
      <c r="J63" s="177">
        <f>J256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108</v>
      </c>
      <c r="E64" s="176"/>
      <c r="F64" s="176"/>
      <c r="G64" s="176"/>
      <c r="H64" s="176"/>
      <c r="I64" s="176"/>
      <c r="J64" s="177">
        <f>J402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109</v>
      </c>
      <c r="E65" s="176"/>
      <c r="F65" s="176"/>
      <c r="G65" s="176"/>
      <c r="H65" s="176"/>
      <c r="I65" s="176"/>
      <c r="J65" s="177">
        <f>J478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110</v>
      </c>
      <c r="E66" s="176"/>
      <c r="F66" s="176"/>
      <c r="G66" s="176"/>
      <c r="H66" s="176"/>
      <c r="I66" s="176"/>
      <c r="J66" s="177">
        <f>J608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67"/>
      <c r="C67" s="168"/>
      <c r="D67" s="169" t="s">
        <v>916</v>
      </c>
      <c r="E67" s="170"/>
      <c r="F67" s="170"/>
      <c r="G67" s="170"/>
      <c r="H67" s="170"/>
      <c r="I67" s="170"/>
      <c r="J67" s="171">
        <f>J615</f>
        <v>0</v>
      </c>
      <c r="K67" s="168"/>
      <c r="L67" s="172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73"/>
      <c r="C68" s="174"/>
      <c r="D68" s="175" t="s">
        <v>917</v>
      </c>
      <c r="E68" s="176"/>
      <c r="F68" s="176"/>
      <c r="G68" s="176"/>
      <c r="H68" s="176"/>
      <c r="I68" s="176"/>
      <c r="J68" s="177">
        <f>J616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67"/>
      <c r="C69" s="168"/>
      <c r="D69" s="169" t="s">
        <v>111</v>
      </c>
      <c r="E69" s="170"/>
      <c r="F69" s="170"/>
      <c r="G69" s="170"/>
      <c r="H69" s="170"/>
      <c r="I69" s="170"/>
      <c r="J69" s="171">
        <f>J627</f>
        <v>0</v>
      </c>
      <c r="K69" s="168"/>
      <c r="L69" s="172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73"/>
      <c r="C70" s="174"/>
      <c r="D70" s="175" t="s">
        <v>112</v>
      </c>
      <c r="E70" s="176"/>
      <c r="F70" s="176"/>
      <c r="G70" s="176"/>
      <c r="H70" s="176"/>
      <c r="I70" s="176"/>
      <c r="J70" s="177">
        <f>J628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6" spans="1:31" s="2" customFormat="1" ht="6.95" customHeight="1">
      <c r="A76" s="40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24.95" customHeight="1">
      <c r="A77" s="40"/>
      <c r="B77" s="41"/>
      <c r="C77" s="25" t="s">
        <v>113</v>
      </c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16</v>
      </c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162" t="str">
        <f>E7</f>
        <v>III/193 46 Staňkov -Trnkova ulice rekonstrukce</v>
      </c>
      <c r="F80" s="34"/>
      <c r="G80" s="34"/>
      <c r="H80" s="34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96</v>
      </c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6.5" customHeight="1">
      <c r="A82" s="40"/>
      <c r="B82" s="41"/>
      <c r="C82" s="42"/>
      <c r="D82" s="42"/>
      <c r="E82" s="71" t="str">
        <f>E9</f>
        <v xml:space="preserve">2 - SO 102A  Zpevněné plochy</v>
      </c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22</v>
      </c>
      <c r="D84" s="42"/>
      <c r="E84" s="42"/>
      <c r="F84" s="29" t="str">
        <f>F12</f>
        <v>obec Staňkov -Trnkova ul. sil. III//193 46</v>
      </c>
      <c r="G84" s="42"/>
      <c r="H84" s="42"/>
      <c r="I84" s="34" t="s">
        <v>24</v>
      </c>
      <c r="J84" s="74" t="str">
        <f>IF(J12="","",J12)</f>
        <v>22. 12. 2023</v>
      </c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5.15" customHeight="1">
      <c r="A86" s="40"/>
      <c r="B86" s="41"/>
      <c r="C86" s="34" t="s">
        <v>26</v>
      </c>
      <c r="D86" s="42"/>
      <c r="E86" s="42"/>
      <c r="F86" s="29" t="str">
        <f>E15</f>
        <v>Město Staňkov</v>
      </c>
      <c r="G86" s="42"/>
      <c r="H86" s="42"/>
      <c r="I86" s="34" t="s">
        <v>32</v>
      </c>
      <c r="J86" s="38" t="str">
        <f>E21</f>
        <v>J.Miška</v>
      </c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5.15" customHeight="1">
      <c r="A87" s="40"/>
      <c r="B87" s="41"/>
      <c r="C87" s="34" t="s">
        <v>30</v>
      </c>
      <c r="D87" s="42"/>
      <c r="E87" s="42"/>
      <c r="F87" s="29" t="str">
        <f>IF(E18="","",E18)</f>
        <v>Vyplň údaj</v>
      </c>
      <c r="G87" s="42"/>
      <c r="H87" s="42"/>
      <c r="I87" s="34" t="s">
        <v>35</v>
      </c>
      <c r="J87" s="38" t="str">
        <f>E24</f>
        <v>Richtrová</v>
      </c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0.3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11" customFormat="1" ht="29.25" customHeight="1">
      <c r="A89" s="179"/>
      <c r="B89" s="180"/>
      <c r="C89" s="181" t="s">
        <v>114</v>
      </c>
      <c r="D89" s="182" t="s">
        <v>58</v>
      </c>
      <c r="E89" s="182" t="s">
        <v>54</v>
      </c>
      <c r="F89" s="182" t="s">
        <v>55</v>
      </c>
      <c r="G89" s="182" t="s">
        <v>115</v>
      </c>
      <c r="H89" s="182" t="s">
        <v>116</v>
      </c>
      <c r="I89" s="182" t="s">
        <v>117</v>
      </c>
      <c r="J89" s="182" t="s">
        <v>101</v>
      </c>
      <c r="K89" s="183" t="s">
        <v>118</v>
      </c>
      <c r="L89" s="184"/>
      <c r="M89" s="94" t="s">
        <v>21</v>
      </c>
      <c r="N89" s="95" t="s">
        <v>43</v>
      </c>
      <c r="O89" s="95" t="s">
        <v>119</v>
      </c>
      <c r="P89" s="95" t="s">
        <v>120</v>
      </c>
      <c r="Q89" s="95" t="s">
        <v>121</v>
      </c>
      <c r="R89" s="95" t="s">
        <v>122</v>
      </c>
      <c r="S89" s="95" t="s">
        <v>123</v>
      </c>
      <c r="T89" s="96" t="s">
        <v>124</v>
      </c>
      <c r="U89" s="179"/>
      <c r="V89" s="179"/>
      <c r="W89" s="179"/>
      <c r="X89" s="179"/>
      <c r="Y89" s="179"/>
      <c r="Z89" s="179"/>
      <c r="AA89" s="179"/>
      <c r="AB89" s="179"/>
      <c r="AC89" s="179"/>
      <c r="AD89" s="179"/>
      <c r="AE89" s="179"/>
    </row>
    <row r="90" spans="1:63" s="2" customFormat="1" ht="22.8" customHeight="1">
      <c r="A90" s="40"/>
      <c r="B90" s="41"/>
      <c r="C90" s="101" t="s">
        <v>125</v>
      </c>
      <c r="D90" s="42"/>
      <c r="E90" s="42"/>
      <c r="F90" s="42"/>
      <c r="G90" s="42"/>
      <c r="H90" s="42"/>
      <c r="I90" s="42"/>
      <c r="J90" s="185">
        <f>BK90</f>
        <v>0</v>
      </c>
      <c r="K90" s="42"/>
      <c r="L90" s="46"/>
      <c r="M90" s="97"/>
      <c r="N90" s="186"/>
      <c r="O90" s="98"/>
      <c r="P90" s="187">
        <f>P91+P615+P627</f>
        <v>0</v>
      </c>
      <c r="Q90" s="98"/>
      <c r="R90" s="187">
        <f>R91+R615+R627</f>
        <v>590.3637468000001</v>
      </c>
      <c r="S90" s="98"/>
      <c r="T90" s="188">
        <f>T91+T615+T627</f>
        <v>338.0718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72</v>
      </c>
      <c r="AU90" s="19" t="s">
        <v>102</v>
      </c>
      <c r="BK90" s="189">
        <f>BK91+BK615+BK627</f>
        <v>0</v>
      </c>
    </row>
    <row r="91" spans="1:63" s="12" customFormat="1" ht="25.9" customHeight="1">
      <c r="A91" s="12"/>
      <c r="B91" s="190"/>
      <c r="C91" s="191"/>
      <c r="D91" s="192" t="s">
        <v>72</v>
      </c>
      <c r="E91" s="193" t="s">
        <v>126</v>
      </c>
      <c r="F91" s="193" t="s">
        <v>127</v>
      </c>
      <c r="G91" s="191"/>
      <c r="H91" s="191"/>
      <c r="I91" s="194"/>
      <c r="J91" s="195">
        <f>BK91</f>
        <v>0</v>
      </c>
      <c r="K91" s="191"/>
      <c r="L91" s="196"/>
      <c r="M91" s="197"/>
      <c r="N91" s="198"/>
      <c r="O91" s="198"/>
      <c r="P91" s="199">
        <f>P92+P221+P256+P402+P478+P608</f>
        <v>0</v>
      </c>
      <c r="Q91" s="198"/>
      <c r="R91" s="199">
        <f>R92+R221+R256+R402+R478+R608</f>
        <v>589.4462868</v>
      </c>
      <c r="S91" s="198"/>
      <c r="T91" s="200">
        <f>T92+T221+T256+T402+T478+T608</f>
        <v>338.0718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1" t="s">
        <v>78</v>
      </c>
      <c r="AT91" s="202" t="s">
        <v>72</v>
      </c>
      <c r="AU91" s="202" t="s">
        <v>73</v>
      </c>
      <c r="AY91" s="201" t="s">
        <v>128</v>
      </c>
      <c r="BK91" s="203">
        <f>BK92+BK221+BK256+BK402+BK478+BK608</f>
        <v>0</v>
      </c>
    </row>
    <row r="92" spans="1:63" s="12" customFormat="1" ht="22.8" customHeight="1">
      <c r="A92" s="12"/>
      <c r="B92" s="190"/>
      <c r="C92" s="191"/>
      <c r="D92" s="192" t="s">
        <v>72</v>
      </c>
      <c r="E92" s="204" t="s">
        <v>78</v>
      </c>
      <c r="F92" s="204" t="s">
        <v>129</v>
      </c>
      <c r="G92" s="191"/>
      <c r="H92" s="191"/>
      <c r="I92" s="194"/>
      <c r="J92" s="205">
        <f>BK92</f>
        <v>0</v>
      </c>
      <c r="K92" s="191"/>
      <c r="L92" s="196"/>
      <c r="M92" s="197"/>
      <c r="N92" s="198"/>
      <c r="O92" s="198"/>
      <c r="P92" s="199">
        <f>SUM(P93:P220)</f>
        <v>0</v>
      </c>
      <c r="Q92" s="198"/>
      <c r="R92" s="199">
        <f>SUM(R93:R220)</f>
        <v>46.44524</v>
      </c>
      <c r="S92" s="198"/>
      <c r="T92" s="200">
        <f>SUM(T93:T220)</f>
        <v>330.875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1" t="s">
        <v>78</v>
      </c>
      <c r="AT92" s="202" t="s">
        <v>72</v>
      </c>
      <c r="AU92" s="202" t="s">
        <v>78</v>
      </c>
      <c r="AY92" s="201" t="s">
        <v>128</v>
      </c>
      <c r="BK92" s="203">
        <f>SUM(BK93:BK220)</f>
        <v>0</v>
      </c>
    </row>
    <row r="93" spans="1:65" s="2" customFormat="1" ht="24.15" customHeight="1">
      <c r="A93" s="40"/>
      <c r="B93" s="41"/>
      <c r="C93" s="206" t="s">
        <v>78</v>
      </c>
      <c r="D93" s="206" t="s">
        <v>130</v>
      </c>
      <c r="E93" s="207" t="s">
        <v>918</v>
      </c>
      <c r="F93" s="208" t="s">
        <v>919</v>
      </c>
      <c r="G93" s="209" t="s">
        <v>133</v>
      </c>
      <c r="H93" s="210">
        <v>15.5</v>
      </c>
      <c r="I93" s="211"/>
      <c r="J93" s="212">
        <f>ROUND(I93*H93,2)</f>
        <v>0</v>
      </c>
      <c r="K93" s="208" t="s">
        <v>134</v>
      </c>
      <c r="L93" s="46"/>
      <c r="M93" s="213" t="s">
        <v>21</v>
      </c>
      <c r="N93" s="214" t="s">
        <v>44</v>
      </c>
      <c r="O93" s="86"/>
      <c r="P93" s="215">
        <f>O93*H93</f>
        <v>0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7" t="s">
        <v>85</v>
      </c>
      <c r="AT93" s="217" t="s">
        <v>130</v>
      </c>
      <c r="AU93" s="217" t="s">
        <v>82</v>
      </c>
      <c r="AY93" s="19" t="s">
        <v>128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78</v>
      </c>
      <c r="BK93" s="218">
        <f>ROUND(I93*H93,2)</f>
        <v>0</v>
      </c>
      <c r="BL93" s="19" t="s">
        <v>85</v>
      </c>
      <c r="BM93" s="217" t="s">
        <v>920</v>
      </c>
    </row>
    <row r="94" spans="1:47" s="2" customFormat="1" ht="12">
      <c r="A94" s="40"/>
      <c r="B94" s="41"/>
      <c r="C94" s="42"/>
      <c r="D94" s="219" t="s">
        <v>136</v>
      </c>
      <c r="E94" s="42"/>
      <c r="F94" s="220" t="s">
        <v>921</v>
      </c>
      <c r="G94" s="42"/>
      <c r="H94" s="42"/>
      <c r="I94" s="221"/>
      <c r="J94" s="42"/>
      <c r="K94" s="42"/>
      <c r="L94" s="46"/>
      <c r="M94" s="222"/>
      <c r="N94" s="223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136</v>
      </c>
      <c r="AU94" s="19" t="s">
        <v>82</v>
      </c>
    </row>
    <row r="95" spans="1:47" s="2" customFormat="1" ht="12">
      <c r="A95" s="40"/>
      <c r="B95" s="41"/>
      <c r="C95" s="42"/>
      <c r="D95" s="224" t="s">
        <v>138</v>
      </c>
      <c r="E95" s="42"/>
      <c r="F95" s="225" t="s">
        <v>922</v>
      </c>
      <c r="G95" s="42"/>
      <c r="H95" s="42"/>
      <c r="I95" s="221"/>
      <c r="J95" s="42"/>
      <c r="K95" s="42"/>
      <c r="L95" s="46"/>
      <c r="M95" s="222"/>
      <c r="N95" s="223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138</v>
      </c>
      <c r="AU95" s="19" t="s">
        <v>82</v>
      </c>
    </row>
    <row r="96" spans="1:51" s="13" customFormat="1" ht="12">
      <c r="A96" s="13"/>
      <c r="B96" s="226"/>
      <c r="C96" s="227"/>
      <c r="D96" s="219" t="s">
        <v>140</v>
      </c>
      <c r="E96" s="228" t="s">
        <v>21</v>
      </c>
      <c r="F96" s="229" t="s">
        <v>923</v>
      </c>
      <c r="G96" s="227"/>
      <c r="H96" s="230">
        <v>15.5</v>
      </c>
      <c r="I96" s="231"/>
      <c r="J96" s="227"/>
      <c r="K96" s="227"/>
      <c r="L96" s="232"/>
      <c r="M96" s="233"/>
      <c r="N96" s="234"/>
      <c r="O96" s="234"/>
      <c r="P96" s="234"/>
      <c r="Q96" s="234"/>
      <c r="R96" s="234"/>
      <c r="S96" s="234"/>
      <c r="T96" s="235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6" t="s">
        <v>140</v>
      </c>
      <c r="AU96" s="236" t="s">
        <v>82</v>
      </c>
      <c r="AV96" s="13" t="s">
        <v>82</v>
      </c>
      <c r="AW96" s="13" t="s">
        <v>34</v>
      </c>
      <c r="AX96" s="13" t="s">
        <v>78</v>
      </c>
      <c r="AY96" s="236" t="s">
        <v>128</v>
      </c>
    </row>
    <row r="97" spans="1:65" s="2" customFormat="1" ht="24.15" customHeight="1">
      <c r="A97" s="40"/>
      <c r="B97" s="41"/>
      <c r="C97" s="206" t="s">
        <v>82</v>
      </c>
      <c r="D97" s="206" t="s">
        <v>130</v>
      </c>
      <c r="E97" s="207" t="s">
        <v>924</v>
      </c>
      <c r="F97" s="208" t="s">
        <v>925</v>
      </c>
      <c r="G97" s="209" t="s">
        <v>133</v>
      </c>
      <c r="H97" s="210">
        <v>131</v>
      </c>
      <c r="I97" s="211"/>
      <c r="J97" s="212">
        <f>ROUND(I97*H97,2)</f>
        <v>0</v>
      </c>
      <c r="K97" s="208" t="s">
        <v>134</v>
      </c>
      <c r="L97" s="46"/>
      <c r="M97" s="213" t="s">
        <v>21</v>
      </c>
      <c r="N97" s="214" t="s">
        <v>44</v>
      </c>
      <c r="O97" s="86"/>
      <c r="P97" s="215">
        <f>O97*H97</f>
        <v>0</v>
      </c>
      <c r="Q97" s="215">
        <v>0</v>
      </c>
      <c r="R97" s="215">
        <f>Q97*H97</f>
        <v>0</v>
      </c>
      <c r="S97" s="215">
        <v>0.22</v>
      </c>
      <c r="T97" s="216">
        <f>S97*H97</f>
        <v>28.82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85</v>
      </c>
      <c r="AT97" s="217" t="s">
        <v>130</v>
      </c>
      <c r="AU97" s="217" t="s">
        <v>82</v>
      </c>
      <c r="AY97" s="19" t="s">
        <v>128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78</v>
      </c>
      <c r="BK97" s="218">
        <f>ROUND(I97*H97,2)</f>
        <v>0</v>
      </c>
      <c r="BL97" s="19" t="s">
        <v>85</v>
      </c>
      <c r="BM97" s="217" t="s">
        <v>926</v>
      </c>
    </row>
    <row r="98" spans="1:47" s="2" customFormat="1" ht="12">
      <c r="A98" s="40"/>
      <c r="B98" s="41"/>
      <c r="C98" s="42"/>
      <c r="D98" s="219" t="s">
        <v>136</v>
      </c>
      <c r="E98" s="42"/>
      <c r="F98" s="220" t="s">
        <v>927</v>
      </c>
      <c r="G98" s="42"/>
      <c r="H98" s="42"/>
      <c r="I98" s="221"/>
      <c r="J98" s="42"/>
      <c r="K98" s="42"/>
      <c r="L98" s="46"/>
      <c r="M98" s="222"/>
      <c r="N98" s="223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136</v>
      </c>
      <c r="AU98" s="19" t="s">
        <v>82</v>
      </c>
    </row>
    <row r="99" spans="1:47" s="2" customFormat="1" ht="12">
      <c r="A99" s="40"/>
      <c r="B99" s="41"/>
      <c r="C99" s="42"/>
      <c r="D99" s="224" t="s">
        <v>138</v>
      </c>
      <c r="E99" s="42"/>
      <c r="F99" s="225" t="s">
        <v>928</v>
      </c>
      <c r="G99" s="42"/>
      <c r="H99" s="42"/>
      <c r="I99" s="221"/>
      <c r="J99" s="42"/>
      <c r="K99" s="42"/>
      <c r="L99" s="46"/>
      <c r="M99" s="222"/>
      <c r="N99" s="223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138</v>
      </c>
      <c r="AU99" s="19" t="s">
        <v>82</v>
      </c>
    </row>
    <row r="100" spans="1:51" s="13" customFormat="1" ht="12">
      <c r="A100" s="13"/>
      <c r="B100" s="226"/>
      <c r="C100" s="227"/>
      <c r="D100" s="219" t="s">
        <v>140</v>
      </c>
      <c r="E100" s="228" t="s">
        <v>21</v>
      </c>
      <c r="F100" s="229" t="s">
        <v>929</v>
      </c>
      <c r="G100" s="227"/>
      <c r="H100" s="230">
        <v>131</v>
      </c>
      <c r="I100" s="231"/>
      <c r="J100" s="227"/>
      <c r="K100" s="227"/>
      <c r="L100" s="232"/>
      <c r="M100" s="233"/>
      <c r="N100" s="234"/>
      <c r="O100" s="234"/>
      <c r="P100" s="234"/>
      <c r="Q100" s="234"/>
      <c r="R100" s="234"/>
      <c r="S100" s="234"/>
      <c r="T100" s="235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6" t="s">
        <v>140</v>
      </c>
      <c r="AU100" s="236" t="s">
        <v>82</v>
      </c>
      <c r="AV100" s="13" t="s">
        <v>82</v>
      </c>
      <c r="AW100" s="13" t="s">
        <v>34</v>
      </c>
      <c r="AX100" s="13" t="s">
        <v>73</v>
      </c>
      <c r="AY100" s="236" t="s">
        <v>128</v>
      </c>
    </row>
    <row r="101" spans="1:51" s="14" customFormat="1" ht="12">
      <c r="A101" s="14"/>
      <c r="B101" s="237"/>
      <c r="C101" s="238"/>
      <c r="D101" s="219" t="s">
        <v>140</v>
      </c>
      <c r="E101" s="239" t="s">
        <v>21</v>
      </c>
      <c r="F101" s="240" t="s">
        <v>149</v>
      </c>
      <c r="G101" s="238"/>
      <c r="H101" s="241">
        <v>131</v>
      </c>
      <c r="I101" s="242"/>
      <c r="J101" s="238"/>
      <c r="K101" s="238"/>
      <c r="L101" s="243"/>
      <c r="M101" s="244"/>
      <c r="N101" s="245"/>
      <c r="O101" s="245"/>
      <c r="P101" s="245"/>
      <c r="Q101" s="245"/>
      <c r="R101" s="245"/>
      <c r="S101" s="245"/>
      <c r="T101" s="246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7" t="s">
        <v>140</v>
      </c>
      <c r="AU101" s="247" t="s">
        <v>82</v>
      </c>
      <c r="AV101" s="14" t="s">
        <v>85</v>
      </c>
      <c r="AW101" s="14" t="s">
        <v>34</v>
      </c>
      <c r="AX101" s="14" t="s">
        <v>78</v>
      </c>
      <c r="AY101" s="247" t="s">
        <v>128</v>
      </c>
    </row>
    <row r="102" spans="1:65" s="2" customFormat="1" ht="24.15" customHeight="1">
      <c r="A102" s="40"/>
      <c r="B102" s="41"/>
      <c r="C102" s="206" t="s">
        <v>150</v>
      </c>
      <c r="D102" s="206" t="s">
        <v>130</v>
      </c>
      <c r="E102" s="207" t="s">
        <v>142</v>
      </c>
      <c r="F102" s="208" t="s">
        <v>143</v>
      </c>
      <c r="G102" s="209" t="s">
        <v>133</v>
      </c>
      <c r="H102" s="210">
        <v>1126</v>
      </c>
      <c r="I102" s="211"/>
      <c r="J102" s="212">
        <f>ROUND(I102*H102,2)</f>
        <v>0</v>
      </c>
      <c r="K102" s="208" t="s">
        <v>134</v>
      </c>
      <c r="L102" s="46"/>
      <c r="M102" s="213" t="s">
        <v>21</v>
      </c>
      <c r="N102" s="214" t="s">
        <v>44</v>
      </c>
      <c r="O102" s="86"/>
      <c r="P102" s="215">
        <f>O102*H102</f>
        <v>0</v>
      </c>
      <c r="Q102" s="215">
        <v>0</v>
      </c>
      <c r="R102" s="215">
        <f>Q102*H102</f>
        <v>0</v>
      </c>
      <c r="S102" s="215">
        <v>0.22</v>
      </c>
      <c r="T102" s="216">
        <f>S102*H102</f>
        <v>247.72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85</v>
      </c>
      <c r="AT102" s="217" t="s">
        <v>130</v>
      </c>
      <c r="AU102" s="217" t="s">
        <v>82</v>
      </c>
      <c r="AY102" s="19" t="s">
        <v>128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78</v>
      </c>
      <c r="BK102" s="218">
        <f>ROUND(I102*H102,2)</f>
        <v>0</v>
      </c>
      <c r="BL102" s="19" t="s">
        <v>85</v>
      </c>
      <c r="BM102" s="217" t="s">
        <v>930</v>
      </c>
    </row>
    <row r="103" spans="1:47" s="2" customFormat="1" ht="12">
      <c r="A103" s="40"/>
      <c r="B103" s="41"/>
      <c r="C103" s="42"/>
      <c r="D103" s="219" t="s">
        <v>136</v>
      </c>
      <c r="E103" s="42"/>
      <c r="F103" s="220" t="s">
        <v>145</v>
      </c>
      <c r="G103" s="42"/>
      <c r="H103" s="42"/>
      <c r="I103" s="221"/>
      <c r="J103" s="42"/>
      <c r="K103" s="42"/>
      <c r="L103" s="46"/>
      <c r="M103" s="222"/>
      <c r="N103" s="223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136</v>
      </c>
      <c r="AU103" s="19" t="s">
        <v>82</v>
      </c>
    </row>
    <row r="104" spans="1:47" s="2" customFormat="1" ht="12">
      <c r="A104" s="40"/>
      <c r="B104" s="41"/>
      <c r="C104" s="42"/>
      <c r="D104" s="224" t="s">
        <v>138</v>
      </c>
      <c r="E104" s="42"/>
      <c r="F104" s="225" t="s">
        <v>146</v>
      </c>
      <c r="G104" s="42"/>
      <c r="H104" s="42"/>
      <c r="I104" s="221"/>
      <c r="J104" s="42"/>
      <c r="K104" s="42"/>
      <c r="L104" s="46"/>
      <c r="M104" s="222"/>
      <c r="N104" s="223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138</v>
      </c>
      <c r="AU104" s="19" t="s">
        <v>82</v>
      </c>
    </row>
    <row r="105" spans="1:51" s="13" customFormat="1" ht="12">
      <c r="A105" s="13"/>
      <c r="B105" s="226"/>
      <c r="C105" s="227"/>
      <c r="D105" s="219" t="s">
        <v>140</v>
      </c>
      <c r="E105" s="228" t="s">
        <v>21</v>
      </c>
      <c r="F105" s="229" t="s">
        <v>931</v>
      </c>
      <c r="G105" s="227"/>
      <c r="H105" s="230">
        <v>1126</v>
      </c>
      <c r="I105" s="231"/>
      <c r="J105" s="227"/>
      <c r="K105" s="227"/>
      <c r="L105" s="232"/>
      <c r="M105" s="233"/>
      <c r="N105" s="234"/>
      <c r="O105" s="234"/>
      <c r="P105" s="234"/>
      <c r="Q105" s="234"/>
      <c r="R105" s="234"/>
      <c r="S105" s="234"/>
      <c r="T105" s="23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6" t="s">
        <v>140</v>
      </c>
      <c r="AU105" s="236" t="s">
        <v>82</v>
      </c>
      <c r="AV105" s="13" t="s">
        <v>82</v>
      </c>
      <c r="AW105" s="13" t="s">
        <v>34</v>
      </c>
      <c r="AX105" s="13" t="s">
        <v>73</v>
      </c>
      <c r="AY105" s="236" t="s">
        <v>128</v>
      </c>
    </row>
    <row r="106" spans="1:51" s="14" customFormat="1" ht="12">
      <c r="A106" s="14"/>
      <c r="B106" s="237"/>
      <c r="C106" s="238"/>
      <c r="D106" s="219" t="s">
        <v>140</v>
      </c>
      <c r="E106" s="239" t="s">
        <v>21</v>
      </c>
      <c r="F106" s="240" t="s">
        <v>149</v>
      </c>
      <c r="G106" s="238"/>
      <c r="H106" s="241">
        <v>1126</v>
      </c>
      <c r="I106" s="242"/>
      <c r="J106" s="238"/>
      <c r="K106" s="238"/>
      <c r="L106" s="243"/>
      <c r="M106" s="244"/>
      <c r="N106" s="245"/>
      <c r="O106" s="245"/>
      <c r="P106" s="245"/>
      <c r="Q106" s="245"/>
      <c r="R106" s="245"/>
      <c r="S106" s="245"/>
      <c r="T106" s="246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7" t="s">
        <v>140</v>
      </c>
      <c r="AU106" s="247" t="s">
        <v>82</v>
      </c>
      <c r="AV106" s="14" t="s">
        <v>85</v>
      </c>
      <c r="AW106" s="14" t="s">
        <v>34</v>
      </c>
      <c r="AX106" s="14" t="s">
        <v>78</v>
      </c>
      <c r="AY106" s="247" t="s">
        <v>128</v>
      </c>
    </row>
    <row r="107" spans="1:65" s="2" customFormat="1" ht="24.15" customHeight="1">
      <c r="A107" s="40"/>
      <c r="B107" s="41"/>
      <c r="C107" s="206" t="s">
        <v>85</v>
      </c>
      <c r="D107" s="206" t="s">
        <v>130</v>
      </c>
      <c r="E107" s="207" t="s">
        <v>932</v>
      </c>
      <c r="F107" s="208" t="s">
        <v>933</v>
      </c>
      <c r="G107" s="209" t="s">
        <v>133</v>
      </c>
      <c r="H107" s="210">
        <v>131</v>
      </c>
      <c r="I107" s="211"/>
      <c r="J107" s="212">
        <f>ROUND(I107*H107,2)</f>
        <v>0</v>
      </c>
      <c r="K107" s="208" t="s">
        <v>134</v>
      </c>
      <c r="L107" s="46"/>
      <c r="M107" s="213" t="s">
        <v>21</v>
      </c>
      <c r="N107" s="214" t="s">
        <v>44</v>
      </c>
      <c r="O107" s="86"/>
      <c r="P107" s="215">
        <f>O107*H107</f>
        <v>0</v>
      </c>
      <c r="Q107" s="215">
        <v>4E-05</v>
      </c>
      <c r="R107" s="215">
        <f>Q107*H107</f>
        <v>0.005240000000000001</v>
      </c>
      <c r="S107" s="215">
        <v>0.115</v>
      </c>
      <c r="T107" s="216">
        <f>S107*H107</f>
        <v>15.065000000000001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7" t="s">
        <v>85</v>
      </c>
      <c r="AT107" s="217" t="s">
        <v>130</v>
      </c>
      <c r="AU107" s="217" t="s">
        <v>82</v>
      </c>
      <c r="AY107" s="19" t="s">
        <v>128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78</v>
      </c>
      <c r="BK107" s="218">
        <f>ROUND(I107*H107,2)</f>
        <v>0</v>
      </c>
      <c r="BL107" s="19" t="s">
        <v>85</v>
      </c>
      <c r="BM107" s="217" t="s">
        <v>934</v>
      </c>
    </row>
    <row r="108" spans="1:47" s="2" customFormat="1" ht="12">
      <c r="A108" s="40"/>
      <c r="B108" s="41"/>
      <c r="C108" s="42"/>
      <c r="D108" s="219" t="s">
        <v>136</v>
      </c>
      <c r="E108" s="42"/>
      <c r="F108" s="220" t="s">
        <v>935</v>
      </c>
      <c r="G108" s="42"/>
      <c r="H108" s="42"/>
      <c r="I108" s="221"/>
      <c r="J108" s="42"/>
      <c r="K108" s="42"/>
      <c r="L108" s="46"/>
      <c r="M108" s="222"/>
      <c r="N108" s="223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136</v>
      </c>
      <c r="AU108" s="19" t="s">
        <v>82</v>
      </c>
    </row>
    <row r="109" spans="1:47" s="2" customFormat="1" ht="12">
      <c r="A109" s="40"/>
      <c r="B109" s="41"/>
      <c r="C109" s="42"/>
      <c r="D109" s="224" t="s">
        <v>138</v>
      </c>
      <c r="E109" s="42"/>
      <c r="F109" s="225" t="s">
        <v>936</v>
      </c>
      <c r="G109" s="42"/>
      <c r="H109" s="42"/>
      <c r="I109" s="221"/>
      <c r="J109" s="42"/>
      <c r="K109" s="42"/>
      <c r="L109" s="46"/>
      <c r="M109" s="222"/>
      <c r="N109" s="223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138</v>
      </c>
      <c r="AU109" s="19" t="s">
        <v>82</v>
      </c>
    </row>
    <row r="110" spans="1:51" s="13" customFormat="1" ht="12">
      <c r="A110" s="13"/>
      <c r="B110" s="226"/>
      <c r="C110" s="227"/>
      <c r="D110" s="219" t="s">
        <v>140</v>
      </c>
      <c r="E110" s="228" t="s">
        <v>21</v>
      </c>
      <c r="F110" s="229" t="s">
        <v>937</v>
      </c>
      <c r="G110" s="227"/>
      <c r="H110" s="230">
        <v>131</v>
      </c>
      <c r="I110" s="231"/>
      <c r="J110" s="227"/>
      <c r="K110" s="227"/>
      <c r="L110" s="232"/>
      <c r="M110" s="233"/>
      <c r="N110" s="234"/>
      <c r="O110" s="234"/>
      <c r="P110" s="234"/>
      <c r="Q110" s="234"/>
      <c r="R110" s="234"/>
      <c r="S110" s="234"/>
      <c r="T110" s="235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6" t="s">
        <v>140</v>
      </c>
      <c r="AU110" s="236" t="s">
        <v>82</v>
      </c>
      <c r="AV110" s="13" t="s">
        <v>82</v>
      </c>
      <c r="AW110" s="13" t="s">
        <v>34</v>
      </c>
      <c r="AX110" s="13" t="s">
        <v>73</v>
      </c>
      <c r="AY110" s="236" t="s">
        <v>128</v>
      </c>
    </row>
    <row r="111" spans="1:51" s="14" customFormat="1" ht="12">
      <c r="A111" s="14"/>
      <c r="B111" s="237"/>
      <c r="C111" s="238"/>
      <c r="D111" s="219" t="s">
        <v>140</v>
      </c>
      <c r="E111" s="239" t="s">
        <v>21</v>
      </c>
      <c r="F111" s="240" t="s">
        <v>149</v>
      </c>
      <c r="G111" s="238"/>
      <c r="H111" s="241">
        <v>131</v>
      </c>
      <c r="I111" s="242"/>
      <c r="J111" s="238"/>
      <c r="K111" s="238"/>
      <c r="L111" s="243"/>
      <c r="M111" s="244"/>
      <c r="N111" s="245"/>
      <c r="O111" s="245"/>
      <c r="P111" s="245"/>
      <c r="Q111" s="245"/>
      <c r="R111" s="245"/>
      <c r="S111" s="245"/>
      <c r="T111" s="246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7" t="s">
        <v>140</v>
      </c>
      <c r="AU111" s="247" t="s">
        <v>82</v>
      </c>
      <c r="AV111" s="14" t="s">
        <v>85</v>
      </c>
      <c r="AW111" s="14" t="s">
        <v>34</v>
      </c>
      <c r="AX111" s="14" t="s">
        <v>78</v>
      </c>
      <c r="AY111" s="247" t="s">
        <v>128</v>
      </c>
    </row>
    <row r="112" spans="1:65" s="2" customFormat="1" ht="16.5" customHeight="1">
      <c r="A112" s="40"/>
      <c r="B112" s="41"/>
      <c r="C112" s="206" t="s">
        <v>88</v>
      </c>
      <c r="D112" s="206" t="s">
        <v>130</v>
      </c>
      <c r="E112" s="207" t="s">
        <v>938</v>
      </c>
      <c r="F112" s="208" t="s">
        <v>939</v>
      </c>
      <c r="G112" s="209" t="s">
        <v>317</v>
      </c>
      <c r="H112" s="210">
        <v>38</v>
      </c>
      <c r="I112" s="211"/>
      <c r="J112" s="212">
        <f>ROUND(I112*H112,2)</f>
        <v>0</v>
      </c>
      <c r="K112" s="208" t="s">
        <v>134</v>
      </c>
      <c r="L112" s="46"/>
      <c r="M112" s="213" t="s">
        <v>21</v>
      </c>
      <c r="N112" s="214" t="s">
        <v>44</v>
      </c>
      <c r="O112" s="86"/>
      <c r="P112" s="215">
        <f>O112*H112</f>
        <v>0</v>
      </c>
      <c r="Q112" s="215">
        <v>0</v>
      </c>
      <c r="R112" s="215">
        <f>Q112*H112</f>
        <v>0</v>
      </c>
      <c r="S112" s="215">
        <v>0.23</v>
      </c>
      <c r="T112" s="216">
        <f>S112*H112</f>
        <v>8.74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7" t="s">
        <v>85</v>
      </c>
      <c r="AT112" s="217" t="s">
        <v>130</v>
      </c>
      <c r="AU112" s="217" t="s">
        <v>82</v>
      </c>
      <c r="AY112" s="19" t="s">
        <v>128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78</v>
      </c>
      <c r="BK112" s="218">
        <f>ROUND(I112*H112,2)</f>
        <v>0</v>
      </c>
      <c r="BL112" s="19" t="s">
        <v>85</v>
      </c>
      <c r="BM112" s="217" t="s">
        <v>940</v>
      </c>
    </row>
    <row r="113" spans="1:47" s="2" customFormat="1" ht="12">
      <c r="A113" s="40"/>
      <c r="B113" s="41"/>
      <c r="C113" s="42"/>
      <c r="D113" s="219" t="s">
        <v>136</v>
      </c>
      <c r="E113" s="42"/>
      <c r="F113" s="220" t="s">
        <v>941</v>
      </c>
      <c r="G113" s="42"/>
      <c r="H113" s="42"/>
      <c r="I113" s="221"/>
      <c r="J113" s="42"/>
      <c r="K113" s="42"/>
      <c r="L113" s="46"/>
      <c r="M113" s="222"/>
      <c r="N113" s="223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136</v>
      </c>
      <c r="AU113" s="19" t="s">
        <v>82</v>
      </c>
    </row>
    <row r="114" spans="1:47" s="2" customFormat="1" ht="12">
      <c r="A114" s="40"/>
      <c r="B114" s="41"/>
      <c r="C114" s="42"/>
      <c r="D114" s="224" t="s">
        <v>138</v>
      </c>
      <c r="E114" s="42"/>
      <c r="F114" s="225" t="s">
        <v>942</v>
      </c>
      <c r="G114" s="42"/>
      <c r="H114" s="42"/>
      <c r="I114" s="221"/>
      <c r="J114" s="42"/>
      <c r="K114" s="42"/>
      <c r="L114" s="46"/>
      <c r="M114" s="222"/>
      <c r="N114" s="223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138</v>
      </c>
      <c r="AU114" s="19" t="s">
        <v>82</v>
      </c>
    </row>
    <row r="115" spans="1:51" s="13" customFormat="1" ht="12">
      <c r="A115" s="13"/>
      <c r="B115" s="226"/>
      <c r="C115" s="227"/>
      <c r="D115" s="219" t="s">
        <v>140</v>
      </c>
      <c r="E115" s="228" t="s">
        <v>21</v>
      </c>
      <c r="F115" s="229" t="s">
        <v>943</v>
      </c>
      <c r="G115" s="227"/>
      <c r="H115" s="230">
        <v>38</v>
      </c>
      <c r="I115" s="231"/>
      <c r="J115" s="227"/>
      <c r="K115" s="227"/>
      <c r="L115" s="232"/>
      <c r="M115" s="233"/>
      <c r="N115" s="234"/>
      <c r="O115" s="234"/>
      <c r="P115" s="234"/>
      <c r="Q115" s="234"/>
      <c r="R115" s="234"/>
      <c r="S115" s="234"/>
      <c r="T115" s="235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6" t="s">
        <v>140</v>
      </c>
      <c r="AU115" s="236" t="s">
        <v>82</v>
      </c>
      <c r="AV115" s="13" t="s">
        <v>82</v>
      </c>
      <c r="AW115" s="13" t="s">
        <v>34</v>
      </c>
      <c r="AX115" s="13" t="s">
        <v>78</v>
      </c>
      <c r="AY115" s="236" t="s">
        <v>128</v>
      </c>
    </row>
    <row r="116" spans="1:65" s="2" customFormat="1" ht="16.5" customHeight="1">
      <c r="A116" s="40"/>
      <c r="B116" s="41"/>
      <c r="C116" s="206" t="s">
        <v>169</v>
      </c>
      <c r="D116" s="206" t="s">
        <v>130</v>
      </c>
      <c r="E116" s="207" t="s">
        <v>944</v>
      </c>
      <c r="F116" s="208" t="s">
        <v>945</v>
      </c>
      <c r="G116" s="209" t="s">
        <v>317</v>
      </c>
      <c r="H116" s="210">
        <v>146</v>
      </c>
      <c r="I116" s="211"/>
      <c r="J116" s="212">
        <f>ROUND(I116*H116,2)</f>
        <v>0</v>
      </c>
      <c r="K116" s="208" t="s">
        <v>134</v>
      </c>
      <c r="L116" s="46"/>
      <c r="M116" s="213" t="s">
        <v>21</v>
      </c>
      <c r="N116" s="214" t="s">
        <v>44</v>
      </c>
      <c r="O116" s="86"/>
      <c r="P116" s="215">
        <f>O116*H116</f>
        <v>0</v>
      </c>
      <c r="Q116" s="215">
        <v>0</v>
      </c>
      <c r="R116" s="215">
        <f>Q116*H116</f>
        <v>0</v>
      </c>
      <c r="S116" s="215">
        <v>0.205</v>
      </c>
      <c r="T116" s="216">
        <f>S116*H116</f>
        <v>29.93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7" t="s">
        <v>85</v>
      </c>
      <c r="AT116" s="217" t="s">
        <v>130</v>
      </c>
      <c r="AU116" s="217" t="s">
        <v>82</v>
      </c>
      <c r="AY116" s="19" t="s">
        <v>128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9" t="s">
        <v>78</v>
      </c>
      <c r="BK116" s="218">
        <f>ROUND(I116*H116,2)</f>
        <v>0</v>
      </c>
      <c r="BL116" s="19" t="s">
        <v>85</v>
      </c>
      <c r="BM116" s="217" t="s">
        <v>946</v>
      </c>
    </row>
    <row r="117" spans="1:47" s="2" customFormat="1" ht="12">
      <c r="A117" s="40"/>
      <c r="B117" s="41"/>
      <c r="C117" s="42"/>
      <c r="D117" s="219" t="s">
        <v>136</v>
      </c>
      <c r="E117" s="42"/>
      <c r="F117" s="220" t="s">
        <v>947</v>
      </c>
      <c r="G117" s="42"/>
      <c r="H117" s="42"/>
      <c r="I117" s="221"/>
      <c r="J117" s="42"/>
      <c r="K117" s="42"/>
      <c r="L117" s="46"/>
      <c r="M117" s="222"/>
      <c r="N117" s="223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136</v>
      </c>
      <c r="AU117" s="19" t="s">
        <v>82</v>
      </c>
    </row>
    <row r="118" spans="1:47" s="2" customFormat="1" ht="12">
      <c r="A118" s="40"/>
      <c r="B118" s="41"/>
      <c r="C118" s="42"/>
      <c r="D118" s="224" t="s">
        <v>138</v>
      </c>
      <c r="E118" s="42"/>
      <c r="F118" s="225" t="s">
        <v>948</v>
      </c>
      <c r="G118" s="42"/>
      <c r="H118" s="42"/>
      <c r="I118" s="221"/>
      <c r="J118" s="42"/>
      <c r="K118" s="42"/>
      <c r="L118" s="46"/>
      <c r="M118" s="222"/>
      <c r="N118" s="223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138</v>
      </c>
      <c r="AU118" s="19" t="s">
        <v>82</v>
      </c>
    </row>
    <row r="119" spans="1:51" s="13" customFormat="1" ht="12">
      <c r="A119" s="13"/>
      <c r="B119" s="226"/>
      <c r="C119" s="227"/>
      <c r="D119" s="219" t="s">
        <v>140</v>
      </c>
      <c r="E119" s="228" t="s">
        <v>21</v>
      </c>
      <c r="F119" s="229" t="s">
        <v>949</v>
      </c>
      <c r="G119" s="227"/>
      <c r="H119" s="230">
        <v>146</v>
      </c>
      <c r="I119" s="231"/>
      <c r="J119" s="227"/>
      <c r="K119" s="227"/>
      <c r="L119" s="232"/>
      <c r="M119" s="233"/>
      <c r="N119" s="234"/>
      <c r="O119" s="234"/>
      <c r="P119" s="234"/>
      <c r="Q119" s="234"/>
      <c r="R119" s="234"/>
      <c r="S119" s="234"/>
      <c r="T119" s="235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6" t="s">
        <v>140</v>
      </c>
      <c r="AU119" s="236" t="s">
        <v>82</v>
      </c>
      <c r="AV119" s="13" t="s">
        <v>82</v>
      </c>
      <c r="AW119" s="13" t="s">
        <v>34</v>
      </c>
      <c r="AX119" s="13" t="s">
        <v>78</v>
      </c>
      <c r="AY119" s="236" t="s">
        <v>128</v>
      </c>
    </row>
    <row r="120" spans="1:65" s="2" customFormat="1" ht="16.5" customHeight="1">
      <c r="A120" s="40"/>
      <c r="B120" s="41"/>
      <c r="C120" s="206" t="s">
        <v>176</v>
      </c>
      <c r="D120" s="206" t="s">
        <v>130</v>
      </c>
      <c r="E120" s="207" t="s">
        <v>950</v>
      </c>
      <c r="F120" s="208" t="s">
        <v>951</v>
      </c>
      <c r="G120" s="209" t="s">
        <v>317</v>
      </c>
      <c r="H120" s="210">
        <v>15</v>
      </c>
      <c r="I120" s="211"/>
      <c r="J120" s="212">
        <f>ROUND(I120*H120,2)</f>
        <v>0</v>
      </c>
      <c r="K120" s="208" t="s">
        <v>134</v>
      </c>
      <c r="L120" s="46"/>
      <c r="M120" s="213" t="s">
        <v>21</v>
      </c>
      <c r="N120" s="214" t="s">
        <v>44</v>
      </c>
      <c r="O120" s="86"/>
      <c r="P120" s="215">
        <f>O120*H120</f>
        <v>0</v>
      </c>
      <c r="Q120" s="215">
        <v>0</v>
      </c>
      <c r="R120" s="215">
        <f>Q120*H120</f>
        <v>0</v>
      </c>
      <c r="S120" s="215">
        <v>0.04</v>
      </c>
      <c r="T120" s="216">
        <f>S120*H120</f>
        <v>0.6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7" t="s">
        <v>85</v>
      </c>
      <c r="AT120" s="217" t="s">
        <v>130</v>
      </c>
      <c r="AU120" s="217" t="s">
        <v>82</v>
      </c>
      <c r="AY120" s="19" t="s">
        <v>128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9" t="s">
        <v>78</v>
      </c>
      <c r="BK120" s="218">
        <f>ROUND(I120*H120,2)</f>
        <v>0</v>
      </c>
      <c r="BL120" s="19" t="s">
        <v>85</v>
      </c>
      <c r="BM120" s="217" t="s">
        <v>952</v>
      </c>
    </row>
    <row r="121" spans="1:47" s="2" customFormat="1" ht="12">
      <c r="A121" s="40"/>
      <c r="B121" s="41"/>
      <c r="C121" s="42"/>
      <c r="D121" s="219" t="s">
        <v>136</v>
      </c>
      <c r="E121" s="42"/>
      <c r="F121" s="220" t="s">
        <v>953</v>
      </c>
      <c r="G121" s="42"/>
      <c r="H121" s="42"/>
      <c r="I121" s="221"/>
      <c r="J121" s="42"/>
      <c r="K121" s="42"/>
      <c r="L121" s="46"/>
      <c r="M121" s="222"/>
      <c r="N121" s="223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136</v>
      </c>
      <c r="AU121" s="19" t="s">
        <v>82</v>
      </c>
    </row>
    <row r="122" spans="1:47" s="2" customFormat="1" ht="12">
      <c r="A122" s="40"/>
      <c r="B122" s="41"/>
      <c r="C122" s="42"/>
      <c r="D122" s="224" t="s">
        <v>138</v>
      </c>
      <c r="E122" s="42"/>
      <c r="F122" s="225" t="s">
        <v>954</v>
      </c>
      <c r="G122" s="42"/>
      <c r="H122" s="42"/>
      <c r="I122" s="221"/>
      <c r="J122" s="42"/>
      <c r="K122" s="42"/>
      <c r="L122" s="46"/>
      <c r="M122" s="222"/>
      <c r="N122" s="223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138</v>
      </c>
      <c r="AU122" s="19" t="s">
        <v>82</v>
      </c>
    </row>
    <row r="123" spans="1:51" s="13" customFormat="1" ht="12">
      <c r="A123" s="13"/>
      <c r="B123" s="226"/>
      <c r="C123" s="227"/>
      <c r="D123" s="219" t="s">
        <v>140</v>
      </c>
      <c r="E123" s="228" t="s">
        <v>21</v>
      </c>
      <c r="F123" s="229" t="s">
        <v>955</v>
      </c>
      <c r="G123" s="227"/>
      <c r="H123" s="230">
        <v>15</v>
      </c>
      <c r="I123" s="231"/>
      <c r="J123" s="227"/>
      <c r="K123" s="227"/>
      <c r="L123" s="232"/>
      <c r="M123" s="233"/>
      <c r="N123" s="234"/>
      <c r="O123" s="234"/>
      <c r="P123" s="234"/>
      <c r="Q123" s="234"/>
      <c r="R123" s="234"/>
      <c r="S123" s="234"/>
      <c r="T123" s="235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6" t="s">
        <v>140</v>
      </c>
      <c r="AU123" s="236" t="s">
        <v>82</v>
      </c>
      <c r="AV123" s="13" t="s">
        <v>82</v>
      </c>
      <c r="AW123" s="13" t="s">
        <v>34</v>
      </c>
      <c r="AX123" s="13" t="s">
        <v>78</v>
      </c>
      <c r="AY123" s="236" t="s">
        <v>128</v>
      </c>
    </row>
    <row r="124" spans="1:65" s="2" customFormat="1" ht="24.15" customHeight="1">
      <c r="A124" s="40"/>
      <c r="B124" s="41"/>
      <c r="C124" s="206" t="s">
        <v>183</v>
      </c>
      <c r="D124" s="206" t="s">
        <v>130</v>
      </c>
      <c r="E124" s="207" t="s">
        <v>956</v>
      </c>
      <c r="F124" s="208" t="s">
        <v>957</v>
      </c>
      <c r="G124" s="209" t="s">
        <v>133</v>
      </c>
      <c r="H124" s="210">
        <v>240</v>
      </c>
      <c r="I124" s="211"/>
      <c r="J124" s="212">
        <f>ROUND(I124*H124,2)</f>
        <v>0</v>
      </c>
      <c r="K124" s="208" t="s">
        <v>134</v>
      </c>
      <c r="L124" s="46"/>
      <c r="M124" s="213" t="s">
        <v>21</v>
      </c>
      <c r="N124" s="214" t="s">
        <v>44</v>
      </c>
      <c r="O124" s="86"/>
      <c r="P124" s="215">
        <f>O124*H124</f>
        <v>0</v>
      </c>
      <c r="Q124" s="215">
        <v>0</v>
      </c>
      <c r="R124" s="215">
        <f>Q124*H124</f>
        <v>0</v>
      </c>
      <c r="S124" s="215">
        <v>0</v>
      </c>
      <c r="T124" s="21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7" t="s">
        <v>85</v>
      </c>
      <c r="AT124" s="217" t="s">
        <v>130</v>
      </c>
      <c r="AU124" s="217" t="s">
        <v>82</v>
      </c>
      <c r="AY124" s="19" t="s">
        <v>128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9" t="s">
        <v>78</v>
      </c>
      <c r="BK124" s="218">
        <f>ROUND(I124*H124,2)</f>
        <v>0</v>
      </c>
      <c r="BL124" s="19" t="s">
        <v>85</v>
      </c>
      <c r="BM124" s="217" t="s">
        <v>958</v>
      </c>
    </row>
    <row r="125" spans="1:47" s="2" customFormat="1" ht="12">
      <c r="A125" s="40"/>
      <c r="B125" s="41"/>
      <c r="C125" s="42"/>
      <c r="D125" s="219" t="s">
        <v>136</v>
      </c>
      <c r="E125" s="42"/>
      <c r="F125" s="220" t="s">
        <v>959</v>
      </c>
      <c r="G125" s="42"/>
      <c r="H125" s="42"/>
      <c r="I125" s="221"/>
      <c r="J125" s="42"/>
      <c r="K125" s="42"/>
      <c r="L125" s="46"/>
      <c r="M125" s="222"/>
      <c r="N125" s="223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136</v>
      </c>
      <c r="AU125" s="19" t="s">
        <v>82</v>
      </c>
    </row>
    <row r="126" spans="1:47" s="2" customFormat="1" ht="12">
      <c r="A126" s="40"/>
      <c r="B126" s="41"/>
      <c r="C126" s="42"/>
      <c r="D126" s="224" t="s">
        <v>138</v>
      </c>
      <c r="E126" s="42"/>
      <c r="F126" s="225" t="s">
        <v>960</v>
      </c>
      <c r="G126" s="42"/>
      <c r="H126" s="42"/>
      <c r="I126" s="221"/>
      <c r="J126" s="42"/>
      <c r="K126" s="42"/>
      <c r="L126" s="46"/>
      <c r="M126" s="222"/>
      <c r="N126" s="223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138</v>
      </c>
      <c r="AU126" s="19" t="s">
        <v>82</v>
      </c>
    </row>
    <row r="127" spans="1:51" s="13" customFormat="1" ht="12">
      <c r="A127" s="13"/>
      <c r="B127" s="226"/>
      <c r="C127" s="227"/>
      <c r="D127" s="219" t="s">
        <v>140</v>
      </c>
      <c r="E127" s="228" t="s">
        <v>21</v>
      </c>
      <c r="F127" s="229" t="s">
        <v>961</v>
      </c>
      <c r="G127" s="227"/>
      <c r="H127" s="230">
        <v>240</v>
      </c>
      <c r="I127" s="231"/>
      <c r="J127" s="227"/>
      <c r="K127" s="227"/>
      <c r="L127" s="232"/>
      <c r="M127" s="233"/>
      <c r="N127" s="234"/>
      <c r="O127" s="234"/>
      <c r="P127" s="234"/>
      <c r="Q127" s="234"/>
      <c r="R127" s="234"/>
      <c r="S127" s="234"/>
      <c r="T127" s="23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6" t="s">
        <v>140</v>
      </c>
      <c r="AU127" s="236" t="s">
        <v>82</v>
      </c>
      <c r="AV127" s="13" t="s">
        <v>82</v>
      </c>
      <c r="AW127" s="13" t="s">
        <v>34</v>
      </c>
      <c r="AX127" s="13" t="s">
        <v>73</v>
      </c>
      <c r="AY127" s="236" t="s">
        <v>128</v>
      </c>
    </row>
    <row r="128" spans="1:51" s="14" customFormat="1" ht="12">
      <c r="A128" s="14"/>
      <c r="B128" s="237"/>
      <c r="C128" s="238"/>
      <c r="D128" s="219" t="s">
        <v>140</v>
      </c>
      <c r="E128" s="239" t="s">
        <v>21</v>
      </c>
      <c r="F128" s="240" t="s">
        <v>149</v>
      </c>
      <c r="G128" s="238"/>
      <c r="H128" s="241">
        <v>240</v>
      </c>
      <c r="I128" s="242"/>
      <c r="J128" s="238"/>
      <c r="K128" s="238"/>
      <c r="L128" s="243"/>
      <c r="M128" s="244"/>
      <c r="N128" s="245"/>
      <c r="O128" s="245"/>
      <c r="P128" s="245"/>
      <c r="Q128" s="245"/>
      <c r="R128" s="245"/>
      <c r="S128" s="245"/>
      <c r="T128" s="246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7" t="s">
        <v>140</v>
      </c>
      <c r="AU128" s="247" t="s">
        <v>82</v>
      </c>
      <c r="AV128" s="14" t="s">
        <v>85</v>
      </c>
      <c r="AW128" s="14" t="s">
        <v>34</v>
      </c>
      <c r="AX128" s="14" t="s">
        <v>78</v>
      </c>
      <c r="AY128" s="247" t="s">
        <v>128</v>
      </c>
    </row>
    <row r="129" spans="1:65" s="2" customFormat="1" ht="37.8" customHeight="1">
      <c r="A129" s="40"/>
      <c r="B129" s="41"/>
      <c r="C129" s="206" t="s">
        <v>191</v>
      </c>
      <c r="D129" s="206" t="s">
        <v>130</v>
      </c>
      <c r="E129" s="207" t="s">
        <v>962</v>
      </c>
      <c r="F129" s="208" t="s">
        <v>963</v>
      </c>
      <c r="G129" s="209" t="s">
        <v>186</v>
      </c>
      <c r="H129" s="210">
        <v>229.91</v>
      </c>
      <c r="I129" s="211"/>
      <c r="J129" s="212">
        <f>ROUND(I129*H129,2)</f>
        <v>0</v>
      </c>
      <c r="K129" s="208" t="s">
        <v>134</v>
      </c>
      <c r="L129" s="46"/>
      <c r="M129" s="213" t="s">
        <v>21</v>
      </c>
      <c r="N129" s="214" t="s">
        <v>44</v>
      </c>
      <c r="O129" s="86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7" t="s">
        <v>85</v>
      </c>
      <c r="AT129" s="217" t="s">
        <v>130</v>
      </c>
      <c r="AU129" s="217" t="s">
        <v>82</v>
      </c>
      <c r="AY129" s="19" t="s">
        <v>128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9" t="s">
        <v>78</v>
      </c>
      <c r="BK129" s="218">
        <f>ROUND(I129*H129,2)</f>
        <v>0</v>
      </c>
      <c r="BL129" s="19" t="s">
        <v>85</v>
      </c>
      <c r="BM129" s="217" t="s">
        <v>964</v>
      </c>
    </row>
    <row r="130" spans="1:47" s="2" customFormat="1" ht="12">
      <c r="A130" s="40"/>
      <c r="B130" s="41"/>
      <c r="C130" s="42"/>
      <c r="D130" s="219" t="s">
        <v>136</v>
      </c>
      <c r="E130" s="42"/>
      <c r="F130" s="220" t="s">
        <v>965</v>
      </c>
      <c r="G130" s="42"/>
      <c r="H130" s="42"/>
      <c r="I130" s="221"/>
      <c r="J130" s="42"/>
      <c r="K130" s="42"/>
      <c r="L130" s="46"/>
      <c r="M130" s="222"/>
      <c r="N130" s="223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136</v>
      </c>
      <c r="AU130" s="19" t="s">
        <v>82</v>
      </c>
    </row>
    <row r="131" spans="1:47" s="2" customFormat="1" ht="12">
      <c r="A131" s="40"/>
      <c r="B131" s="41"/>
      <c r="C131" s="42"/>
      <c r="D131" s="224" t="s">
        <v>138</v>
      </c>
      <c r="E131" s="42"/>
      <c r="F131" s="225" t="s">
        <v>966</v>
      </c>
      <c r="G131" s="42"/>
      <c r="H131" s="42"/>
      <c r="I131" s="221"/>
      <c r="J131" s="42"/>
      <c r="K131" s="42"/>
      <c r="L131" s="46"/>
      <c r="M131" s="222"/>
      <c r="N131" s="223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138</v>
      </c>
      <c r="AU131" s="19" t="s">
        <v>82</v>
      </c>
    </row>
    <row r="132" spans="1:51" s="13" customFormat="1" ht="12">
      <c r="A132" s="13"/>
      <c r="B132" s="226"/>
      <c r="C132" s="227"/>
      <c r="D132" s="219" t="s">
        <v>140</v>
      </c>
      <c r="E132" s="228" t="s">
        <v>21</v>
      </c>
      <c r="F132" s="229" t="s">
        <v>967</v>
      </c>
      <c r="G132" s="227"/>
      <c r="H132" s="230">
        <v>58.45</v>
      </c>
      <c r="I132" s="231"/>
      <c r="J132" s="227"/>
      <c r="K132" s="227"/>
      <c r="L132" s="232"/>
      <c r="M132" s="233"/>
      <c r="N132" s="234"/>
      <c r="O132" s="234"/>
      <c r="P132" s="234"/>
      <c r="Q132" s="234"/>
      <c r="R132" s="234"/>
      <c r="S132" s="234"/>
      <c r="T132" s="23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6" t="s">
        <v>140</v>
      </c>
      <c r="AU132" s="236" t="s">
        <v>82</v>
      </c>
      <c r="AV132" s="13" t="s">
        <v>82</v>
      </c>
      <c r="AW132" s="13" t="s">
        <v>34</v>
      </c>
      <c r="AX132" s="13" t="s">
        <v>73</v>
      </c>
      <c r="AY132" s="236" t="s">
        <v>128</v>
      </c>
    </row>
    <row r="133" spans="1:51" s="15" customFormat="1" ht="12">
      <c r="A133" s="15"/>
      <c r="B133" s="249"/>
      <c r="C133" s="250"/>
      <c r="D133" s="219" t="s">
        <v>140</v>
      </c>
      <c r="E133" s="251" t="s">
        <v>21</v>
      </c>
      <c r="F133" s="252" t="s">
        <v>234</v>
      </c>
      <c r="G133" s="250"/>
      <c r="H133" s="253">
        <v>58.45</v>
      </c>
      <c r="I133" s="254"/>
      <c r="J133" s="250"/>
      <c r="K133" s="250"/>
      <c r="L133" s="255"/>
      <c r="M133" s="256"/>
      <c r="N133" s="257"/>
      <c r="O133" s="257"/>
      <c r="P133" s="257"/>
      <c r="Q133" s="257"/>
      <c r="R133" s="257"/>
      <c r="S133" s="257"/>
      <c r="T133" s="258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59" t="s">
        <v>140</v>
      </c>
      <c r="AU133" s="259" t="s">
        <v>82</v>
      </c>
      <c r="AV133" s="15" t="s">
        <v>150</v>
      </c>
      <c r="AW133" s="15" t="s">
        <v>34</v>
      </c>
      <c r="AX133" s="15" t="s">
        <v>73</v>
      </c>
      <c r="AY133" s="259" t="s">
        <v>128</v>
      </c>
    </row>
    <row r="134" spans="1:51" s="13" customFormat="1" ht="12">
      <c r="A134" s="13"/>
      <c r="B134" s="226"/>
      <c r="C134" s="227"/>
      <c r="D134" s="219" t="s">
        <v>140</v>
      </c>
      <c r="E134" s="228" t="s">
        <v>21</v>
      </c>
      <c r="F134" s="229" t="s">
        <v>968</v>
      </c>
      <c r="G134" s="227"/>
      <c r="H134" s="230">
        <v>171.46</v>
      </c>
      <c r="I134" s="231"/>
      <c r="J134" s="227"/>
      <c r="K134" s="227"/>
      <c r="L134" s="232"/>
      <c r="M134" s="233"/>
      <c r="N134" s="234"/>
      <c r="O134" s="234"/>
      <c r="P134" s="234"/>
      <c r="Q134" s="234"/>
      <c r="R134" s="234"/>
      <c r="S134" s="234"/>
      <c r="T134" s="23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6" t="s">
        <v>140</v>
      </c>
      <c r="AU134" s="236" t="s">
        <v>82</v>
      </c>
      <c r="AV134" s="13" t="s">
        <v>82</v>
      </c>
      <c r="AW134" s="13" t="s">
        <v>34</v>
      </c>
      <c r="AX134" s="13" t="s">
        <v>73</v>
      </c>
      <c r="AY134" s="236" t="s">
        <v>128</v>
      </c>
    </row>
    <row r="135" spans="1:51" s="15" customFormat="1" ht="12">
      <c r="A135" s="15"/>
      <c r="B135" s="249"/>
      <c r="C135" s="250"/>
      <c r="D135" s="219" t="s">
        <v>140</v>
      </c>
      <c r="E135" s="251" t="s">
        <v>21</v>
      </c>
      <c r="F135" s="252" t="s">
        <v>234</v>
      </c>
      <c r="G135" s="250"/>
      <c r="H135" s="253">
        <v>171.46</v>
      </c>
      <c r="I135" s="254"/>
      <c r="J135" s="250"/>
      <c r="K135" s="250"/>
      <c r="L135" s="255"/>
      <c r="M135" s="256"/>
      <c r="N135" s="257"/>
      <c r="O135" s="257"/>
      <c r="P135" s="257"/>
      <c r="Q135" s="257"/>
      <c r="R135" s="257"/>
      <c r="S135" s="257"/>
      <c r="T135" s="258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59" t="s">
        <v>140</v>
      </c>
      <c r="AU135" s="259" t="s">
        <v>82</v>
      </c>
      <c r="AV135" s="15" t="s">
        <v>150</v>
      </c>
      <c r="AW135" s="15" t="s">
        <v>34</v>
      </c>
      <c r="AX135" s="15" t="s">
        <v>73</v>
      </c>
      <c r="AY135" s="259" t="s">
        <v>128</v>
      </c>
    </row>
    <row r="136" spans="1:51" s="14" customFormat="1" ht="12">
      <c r="A136" s="14"/>
      <c r="B136" s="237"/>
      <c r="C136" s="238"/>
      <c r="D136" s="219" t="s">
        <v>140</v>
      </c>
      <c r="E136" s="239" t="s">
        <v>21</v>
      </c>
      <c r="F136" s="240" t="s">
        <v>149</v>
      </c>
      <c r="G136" s="238"/>
      <c r="H136" s="241">
        <v>229.91</v>
      </c>
      <c r="I136" s="242"/>
      <c r="J136" s="238"/>
      <c r="K136" s="238"/>
      <c r="L136" s="243"/>
      <c r="M136" s="244"/>
      <c r="N136" s="245"/>
      <c r="O136" s="245"/>
      <c r="P136" s="245"/>
      <c r="Q136" s="245"/>
      <c r="R136" s="245"/>
      <c r="S136" s="245"/>
      <c r="T136" s="246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7" t="s">
        <v>140</v>
      </c>
      <c r="AU136" s="247" t="s">
        <v>82</v>
      </c>
      <c r="AV136" s="14" t="s">
        <v>85</v>
      </c>
      <c r="AW136" s="14" t="s">
        <v>34</v>
      </c>
      <c r="AX136" s="14" t="s">
        <v>78</v>
      </c>
      <c r="AY136" s="247" t="s">
        <v>128</v>
      </c>
    </row>
    <row r="137" spans="1:65" s="2" customFormat="1" ht="37.8" customHeight="1">
      <c r="A137" s="40"/>
      <c r="B137" s="41"/>
      <c r="C137" s="206" t="s">
        <v>198</v>
      </c>
      <c r="D137" s="206" t="s">
        <v>130</v>
      </c>
      <c r="E137" s="207" t="s">
        <v>969</v>
      </c>
      <c r="F137" s="208" t="s">
        <v>970</v>
      </c>
      <c r="G137" s="209" t="s">
        <v>186</v>
      </c>
      <c r="H137" s="210">
        <v>338.41</v>
      </c>
      <c r="I137" s="211"/>
      <c r="J137" s="212">
        <f>ROUND(I137*H137,2)</f>
        <v>0</v>
      </c>
      <c r="K137" s="208" t="s">
        <v>134</v>
      </c>
      <c r="L137" s="46"/>
      <c r="M137" s="213" t="s">
        <v>21</v>
      </c>
      <c r="N137" s="214" t="s">
        <v>44</v>
      </c>
      <c r="O137" s="86"/>
      <c r="P137" s="215">
        <f>O137*H137</f>
        <v>0</v>
      </c>
      <c r="Q137" s="215">
        <v>0</v>
      </c>
      <c r="R137" s="215">
        <f>Q137*H137</f>
        <v>0</v>
      </c>
      <c r="S137" s="215">
        <v>0</v>
      </c>
      <c r="T137" s="216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17" t="s">
        <v>85</v>
      </c>
      <c r="AT137" s="217" t="s">
        <v>130</v>
      </c>
      <c r="AU137" s="217" t="s">
        <v>82</v>
      </c>
      <c r="AY137" s="19" t="s">
        <v>128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9" t="s">
        <v>78</v>
      </c>
      <c r="BK137" s="218">
        <f>ROUND(I137*H137,2)</f>
        <v>0</v>
      </c>
      <c r="BL137" s="19" t="s">
        <v>85</v>
      </c>
      <c r="BM137" s="217" t="s">
        <v>971</v>
      </c>
    </row>
    <row r="138" spans="1:47" s="2" customFormat="1" ht="12">
      <c r="A138" s="40"/>
      <c r="B138" s="41"/>
      <c r="C138" s="42"/>
      <c r="D138" s="219" t="s">
        <v>136</v>
      </c>
      <c r="E138" s="42"/>
      <c r="F138" s="220" t="s">
        <v>972</v>
      </c>
      <c r="G138" s="42"/>
      <c r="H138" s="42"/>
      <c r="I138" s="221"/>
      <c r="J138" s="42"/>
      <c r="K138" s="42"/>
      <c r="L138" s="46"/>
      <c r="M138" s="222"/>
      <c r="N138" s="223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136</v>
      </c>
      <c r="AU138" s="19" t="s">
        <v>82</v>
      </c>
    </row>
    <row r="139" spans="1:47" s="2" customFormat="1" ht="12">
      <c r="A139" s="40"/>
      <c r="B139" s="41"/>
      <c r="C139" s="42"/>
      <c r="D139" s="224" t="s">
        <v>138</v>
      </c>
      <c r="E139" s="42"/>
      <c r="F139" s="225" t="s">
        <v>973</v>
      </c>
      <c r="G139" s="42"/>
      <c r="H139" s="42"/>
      <c r="I139" s="221"/>
      <c r="J139" s="42"/>
      <c r="K139" s="42"/>
      <c r="L139" s="46"/>
      <c r="M139" s="222"/>
      <c r="N139" s="223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138</v>
      </c>
      <c r="AU139" s="19" t="s">
        <v>82</v>
      </c>
    </row>
    <row r="140" spans="1:51" s="13" customFormat="1" ht="12">
      <c r="A140" s="13"/>
      <c r="B140" s="226"/>
      <c r="C140" s="227"/>
      <c r="D140" s="219" t="s">
        <v>140</v>
      </c>
      <c r="E140" s="228" t="s">
        <v>21</v>
      </c>
      <c r="F140" s="229" t="s">
        <v>974</v>
      </c>
      <c r="G140" s="227"/>
      <c r="H140" s="230">
        <v>179.87</v>
      </c>
      <c r="I140" s="231"/>
      <c r="J140" s="227"/>
      <c r="K140" s="227"/>
      <c r="L140" s="232"/>
      <c r="M140" s="233"/>
      <c r="N140" s="234"/>
      <c r="O140" s="234"/>
      <c r="P140" s="234"/>
      <c r="Q140" s="234"/>
      <c r="R140" s="234"/>
      <c r="S140" s="234"/>
      <c r="T140" s="23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6" t="s">
        <v>140</v>
      </c>
      <c r="AU140" s="236" t="s">
        <v>82</v>
      </c>
      <c r="AV140" s="13" t="s">
        <v>82</v>
      </c>
      <c r="AW140" s="13" t="s">
        <v>34</v>
      </c>
      <c r="AX140" s="13" t="s">
        <v>73</v>
      </c>
      <c r="AY140" s="236" t="s">
        <v>128</v>
      </c>
    </row>
    <row r="141" spans="1:51" s="15" customFormat="1" ht="12">
      <c r="A141" s="15"/>
      <c r="B141" s="249"/>
      <c r="C141" s="250"/>
      <c r="D141" s="219" t="s">
        <v>140</v>
      </c>
      <c r="E141" s="251" t="s">
        <v>21</v>
      </c>
      <c r="F141" s="252" t="s">
        <v>234</v>
      </c>
      <c r="G141" s="250"/>
      <c r="H141" s="253">
        <v>179.87</v>
      </c>
      <c r="I141" s="254"/>
      <c r="J141" s="250"/>
      <c r="K141" s="250"/>
      <c r="L141" s="255"/>
      <c r="M141" s="256"/>
      <c r="N141" s="257"/>
      <c r="O141" s="257"/>
      <c r="P141" s="257"/>
      <c r="Q141" s="257"/>
      <c r="R141" s="257"/>
      <c r="S141" s="257"/>
      <c r="T141" s="258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59" t="s">
        <v>140</v>
      </c>
      <c r="AU141" s="259" t="s">
        <v>82</v>
      </c>
      <c r="AV141" s="15" t="s">
        <v>150</v>
      </c>
      <c r="AW141" s="15" t="s">
        <v>34</v>
      </c>
      <c r="AX141" s="15" t="s">
        <v>73</v>
      </c>
      <c r="AY141" s="259" t="s">
        <v>128</v>
      </c>
    </row>
    <row r="142" spans="1:51" s="13" customFormat="1" ht="12">
      <c r="A142" s="13"/>
      <c r="B142" s="226"/>
      <c r="C142" s="227"/>
      <c r="D142" s="219" t="s">
        <v>140</v>
      </c>
      <c r="E142" s="228" t="s">
        <v>21</v>
      </c>
      <c r="F142" s="229" t="s">
        <v>975</v>
      </c>
      <c r="G142" s="227"/>
      <c r="H142" s="230">
        <v>158.54</v>
      </c>
      <c r="I142" s="231"/>
      <c r="J142" s="227"/>
      <c r="K142" s="227"/>
      <c r="L142" s="232"/>
      <c r="M142" s="233"/>
      <c r="N142" s="234"/>
      <c r="O142" s="234"/>
      <c r="P142" s="234"/>
      <c r="Q142" s="234"/>
      <c r="R142" s="234"/>
      <c r="S142" s="234"/>
      <c r="T142" s="23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6" t="s">
        <v>140</v>
      </c>
      <c r="AU142" s="236" t="s">
        <v>82</v>
      </c>
      <c r="AV142" s="13" t="s">
        <v>82</v>
      </c>
      <c r="AW142" s="13" t="s">
        <v>34</v>
      </c>
      <c r="AX142" s="13" t="s">
        <v>73</v>
      </c>
      <c r="AY142" s="236" t="s">
        <v>128</v>
      </c>
    </row>
    <row r="143" spans="1:51" s="15" customFormat="1" ht="12">
      <c r="A143" s="15"/>
      <c r="B143" s="249"/>
      <c r="C143" s="250"/>
      <c r="D143" s="219" t="s">
        <v>140</v>
      </c>
      <c r="E143" s="251" t="s">
        <v>21</v>
      </c>
      <c r="F143" s="252" t="s">
        <v>234</v>
      </c>
      <c r="G143" s="250"/>
      <c r="H143" s="253">
        <v>158.54</v>
      </c>
      <c r="I143" s="254"/>
      <c r="J143" s="250"/>
      <c r="K143" s="250"/>
      <c r="L143" s="255"/>
      <c r="M143" s="256"/>
      <c r="N143" s="257"/>
      <c r="O143" s="257"/>
      <c r="P143" s="257"/>
      <c r="Q143" s="257"/>
      <c r="R143" s="257"/>
      <c r="S143" s="257"/>
      <c r="T143" s="258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59" t="s">
        <v>140</v>
      </c>
      <c r="AU143" s="259" t="s">
        <v>82</v>
      </c>
      <c r="AV143" s="15" t="s">
        <v>150</v>
      </c>
      <c r="AW143" s="15" t="s">
        <v>34</v>
      </c>
      <c r="AX143" s="15" t="s">
        <v>73</v>
      </c>
      <c r="AY143" s="259" t="s">
        <v>128</v>
      </c>
    </row>
    <row r="144" spans="1:51" s="14" customFormat="1" ht="12">
      <c r="A144" s="14"/>
      <c r="B144" s="237"/>
      <c r="C144" s="238"/>
      <c r="D144" s="219" t="s">
        <v>140</v>
      </c>
      <c r="E144" s="239" t="s">
        <v>21</v>
      </c>
      <c r="F144" s="240" t="s">
        <v>149</v>
      </c>
      <c r="G144" s="238"/>
      <c r="H144" s="241">
        <v>338.41</v>
      </c>
      <c r="I144" s="242"/>
      <c r="J144" s="238"/>
      <c r="K144" s="238"/>
      <c r="L144" s="243"/>
      <c r="M144" s="244"/>
      <c r="N144" s="245"/>
      <c r="O144" s="245"/>
      <c r="P144" s="245"/>
      <c r="Q144" s="245"/>
      <c r="R144" s="245"/>
      <c r="S144" s="245"/>
      <c r="T144" s="246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7" t="s">
        <v>140</v>
      </c>
      <c r="AU144" s="247" t="s">
        <v>82</v>
      </c>
      <c r="AV144" s="14" t="s">
        <v>85</v>
      </c>
      <c r="AW144" s="14" t="s">
        <v>34</v>
      </c>
      <c r="AX144" s="14" t="s">
        <v>78</v>
      </c>
      <c r="AY144" s="247" t="s">
        <v>128</v>
      </c>
    </row>
    <row r="145" spans="1:65" s="2" customFormat="1" ht="24.15" customHeight="1">
      <c r="A145" s="40"/>
      <c r="B145" s="41"/>
      <c r="C145" s="206" t="s">
        <v>204</v>
      </c>
      <c r="D145" s="206" t="s">
        <v>130</v>
      </c>
      <c r="E145" s="207" t="s">
        <v>199</v>
      </c>
      <c r="F145" s="208" t="s">
        <v>200</v>
      </c>
      <c r="G145" s="209" t="s">
        <v>201</v>
      </c>
      <c r="H145" s="210">
        <v>1</v>
      </c>
      <c r="I145" s="211"/>
      <c r="J145" s="212">
        <f>ROUND(I145*H145,2)</f>
        <v>0</v>
      </c>
      <c r="K145" s="208" t="s">
        <v>21</v>
      </c>
      <c r="L145" s="46"/>
      <c r="M145" s="213" t="s">
        <v>21</v>
      </c>
      <c r="N145" s="214" t="s">
        <v>44</v>
      </c>
      <c r="O145" s="86"/>
      <c r="P145" s="215">
        <f>O145*H145</f>
        <v>0</v>
      </c>
      <c r="Q145" s="215">
        <v>0</v>
      </c>
      <c r="R145" s="215">
        <f>Q145*H145</f>
        <v>0</v>
      </c>
      <c r="S145" s="215">
        <v>0</v>
      </c>
      <c r="T145" s="216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7" t="s">
        <v>85</v>
      </c>
      <c r="AT145" s="217" t="s">
        <v>130</v>
      </c>
      <c r="AU145" s="217" t="s">
        <v>82</v>
      </c>
      <c r="AY145" s="19" t="s">
        <v>128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9" t="s">
        <v>78</v>
      </c>
      <c r="BK145" s="218">
        <f>ROUND(I145*H145,2)</f>
        <v>0</v>
      </c>
      <c r="BL145" s="19" t="s">
        <v>85</v>
      </c>
      <c r="BM145" s="217" t="s">
        <v>976</v>
      </c>
    </row>
    <row r="146" spans="1:47" s="2" customFormat="1" ht="12">
      <c r="A146" s="40"/>
      <c r="B146" s="41"/>
      <c r="C146" s="42"/>
      <c r="D146" s="219" t="s">
        <v>136</v>
      </c>
      <c r="E146" s="42"/>
      <c r="F146" s="220" t="s">
        <v>203</v>
      </c>
      <c r="G146" s="42"/>
      <c r="H146" s="42"/>
      <c r="I146" s="221"/>
      <c r="J146" s="42"/>
      <c r="K146" s="42"/>
      <c r="L146" s="46"/>
      <c r="M146" s="222"/>
      <c r="N146" s="223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136</v>
      </c>
      <c r="AU146" s="19" t="s">
        <v>82</v>
      </c>
    </row>
    <row r="147" spans="1:51" s="13" customFormat="1" ht="12">
      <c r="A147" s="13"/>
      <c r="B147" s="226"/>
      <c r="C147" s="227"/>
      <c r="D147" s="219" t="s">
        <v>140</v>
      </c>
      <c r="E147" s="228" t="s">
        <v>21</v>
      </c>
      <c r="F147" s="229" t="s">
        <v>977</v>
      </c>
      <c r="G147" s="227"/>
      <c r="H147" s="230">
        <v>1</v>
      </c>
      <c r="I147" s="231"/>
      <c r="J147" s="227"/>
      <c r="K147" s="227"/>
      <c r="L147" s="232"/>
      <c r="M147" s="233"/>
      <c r="N147" s="234"/>
      <c r="O147" s="234"/>
      <c r="P147" s="234"/>
      <c r="Q147" s="234"/>
      <c r="R147" s="234"/>
      <c r="S147" s="234"/>
      <c r="T147" s="23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6" t="s">
        <v>140</v>
      </c>
      <c r="AU147" s="236" t="s">
        <v>82</v>
      </c>
      <c r="AV147" s="13" t="s">
        <v>82</v>
      </c>
      <c r="AW147" s="13" t="s">
        <v>34</v>
      </c>
      <c r="AX147" s="13" t="s">
        <v>73</v>
      </c>
      <c r="AY147" s="236" t="s">
        <v>128</v>
      </c>
    </row>
    <row r="148" spans="1:51" s="14" customFormat="1" ht="12">
      <c r="A148" s="14"/>
      <c r="B148" s="237"/>
      <c r="C148" s="238"/>
      <c r="D148" s="219" t="s">
        <v>140</v>
      </c>
      <c r="E148" s="239" t="s">
        <v>21</v>
      </c>
      <c r="F148" s="240" t="s">
        <v>149</v>
      </c>
      <c r="G148" s="238"/>
      <c r="H148" s="241">
        <v>1</v>
      </c>
      <c r="I148" s="242"/>
      <c r="J148" s="238"/>
      <c r="K148" s="238"/>
      <c r="L148" s="243"/>
      <c r="M148" s="244"/>
      <c r="N148" s="245"/>
      <c r="O148" s="245"/>
      <c r="P148" s="245"/>
      <c r="Q148" s="245"/>
      <c r="R148" s="245"/>
      <c r="S148" s="245"/>
      <c r="T148" s="246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7" t="s">
        <v>140</v>
      </c>
      <c r="AU148" s="247" t="s">
        <v>82</v>
      </c>
      <c r="AV148" s="14" t="s">
        <v>85</v>
      </c>
      <c r="AW148" s="14" t="s">
        <v>34</v>
      </c>
      <c r="AX148" s="14" t="s">
        <v>78</v>
      </c>
      <c r="AY148" s="247" t="s">
        <v>128</v>
      </c>
    </row>
    <row r="149" spans="1:65" s="2" customFormat="1" ht="33" customHeight="1">
      <c r="A149" s="40"/>
      <c r="B149" s="41"/>
      <c r="C149" s="206" t="s">
        <v>213</v>
      </c>
      <c r="D149" s="206" t="s">
        <v>130</v>
      </c>
      <c r="E149" s="207" t="s">
        <v>978</v>
      </c>
      <c r="F149" s="208" t="s">
        <v>979</v>
      </c>
      <c r="G149" s="209" t="s">
        <v>186</v>
      </c>
      <c r="H149" s="210">
        <v>7.41</v>
      </c>
      <c r="I149" s="211"/>
      <c r="J149" s="212">
        <f>ROUND(I149*H149,2)</f>
        <v>0</v>
      </c>
      <c r="K149" s="208" t="s">
        <v>134</v>
      </c>
      <c r="L149" s="46"/>
      <c r="M149" s="213" t="s">
        <v>21</v>
      </c>
      <c r="N149" s="214" t="s">
        <v>44</v>
      </c>
      <c r="O149" s="86"/>
      <c r="P149" s="215">
        <f>O149*H149</f>
        <v>0</v>
      </c>
      <c r="Q149" s="215">
        <v>0</v>
      </c>
      <c r="R149" s="215">
        <f>Q149*H149</f>
        <v>0</v>
      </c>
      <c r="S149" s="215">
        <v>0</v>
      </c>
      <c r="T149" s="216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7" t="s">
        <v>85</v>
      </c>
      <c r="AT149" s="217" t="s">
        <v>130</v>
      </c>
      <c r="AU149" s="217" t="s">
        <v>82</v>
      </c>
      <c r="AY149" s="19" t="s">
        <v>128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9" t="s">
        <v>78</v>
      </c>
      <c r="BK149" s="218">
        <f>ROUND(I149*H149,2)</f>
        <v>0</v>
      </c>
      <c r="BL149" s="19" t="s">
        <v>85</v>
      </c>
      <c r="BM149" s="217" t="s">
        <v>980</v>
      </c>
    </row>
    <row r="150" spans="1:47" s="2" customFormat="1" ht="12">
      <c r="A150" s="40"/>
      <c r="B150" s="41"/>
      <c r="C150" s="42"/>
      <c r="D150" s="219" t="s">
        <v>136</v>
      </c>
      <c r="E150" s="42"/>
      <c r="F150" s="220" t="s">
        <v>981</v>
      </c>
      <c r="G150" s="42"/>
      <c r="H150" s="42"/>
      <c r="I150" s="221"/>
      <c r="J150" s="42"/>
      <c r="K150" s="42"/>
      <c r="L150" s="46"/>
      <c r="M150" s="222"/>
      <c r="N150" s="223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136</v>
      </c>
      <c r="AU150" s="19" t="s">
        <v>82</v>
      </c>
    </row>
    <row r="151" spans="1:47" s="2" customFormat="1" ht="12">
      <c r="A151" s="40"/>
      <c r="B151" s="41"/>
      <c r="C151" s="42"/>
      <c r="D151" s="224" t="s">
        <v>138</v>
      </c>
      <c r="E151" s="42"/>
      <c r="F151" s="225" t="s">
        <v>982</v>
      </c>
      <c r="G151" s="42"/>
      <c r="H151" s="42"/>
      <c r="I151" s="221"/>
      <c r="J151" s="42"/>
      <c r="K151" s="42"/>
      <c r="L151" s="46"/>
      <c r="M151" s="222"/>
      <c r="N151" s="223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138</v>
      </c>
      <c r="AU151" s="19" t="s">
        <v>82</v>
      </c>
    </row>
    <row r="152" spans="1:51" s="13" customFormat="1" ht="12">
      <c r="A152" s="13"/>
      <c r="B152" s="226"/>
      <c r="C152" s="227"/>
      <c r="D152" s="219" t="s">
        <v>140</v>
      </c>
      <c r="E152" s="228" t="s">
        <v>21</v>
      </c>
      <c r="F152" s="229" t="s">
        <v>983</v>
      </c>
      <c r="G152" s="227"/>
      <c r="H152" s="230">
        <v>7.411</v>
      </c>
      <c r="I152" s="231"/>
      <c r="J152" s="227"/>
      <c r="K152" s="227"/>
      <c r="L152" s="232"/>
      <c r="M152" s="233"/>
      <c r="N152" s="234"/>
      <c r="O152" s="234"/>
      <c r="P152" s="234"/>
      <c r="Q152" s="234"/>
      <c r="R152" s="234"/>
      <c r="S152" s="234"/>
      <c r="T152" s="23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6" t="s">
        <v>140</v>
      </c>
      <c r="AU152" s="236" t="s">
        <v>82</v>
      </c>
      <c r="AV152" s="13" t="s">
        <v>82</v>
      </c>
      <c r="AW152" s="13" t="s">
        <v>34</v>
      </c>
      <c r="AX152" s="13" t="s">
        <v>73</v>
      </c>
      <c r="AY152" s="236" t="s">
        <v>128</v>
      </c>
    </row>
    <row r="153" spans="1:51" s="14" customFormat="1" ht="12">
      <c r="A153" s="14"/>
      <c r="B153" s="237"/>
      <c r="C153" s="238"/>
      <c r="D153" s="219" t="s">
        <v>140</v>
      </c>
      <c r="E153" s="239" t="s">
        <v>21</v>
      </c>
      <c r="F153" s="240" t="s">
        <v>149</v>
      </c>
      <c r="G153" s="238"/>
      <c r="H153" s="241">
        <v>7.411</v>
      </c>
      <c r="I153" s="242"/>
      <c r="J153" s="238"/>
      <c r="K153" s="238"/>
      <c r="L153" s="243"/>
      <c r="M153" s="244"/>
      <c r="N153" s="245"/>
      <c r="O153" s="245"/>
      <c r="P153" s="245"/>
      <c r="Q153" s="245"/>
      <c r="R153" s="245"/>
      <c r="S153" s="245"/>
      <c r="T153" s="246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7" t="s">
        <v>140</v>
      </c>
      <c r="AU153" s="247" t="s">
        <v>82</v>
      </c>
      <c r="AV153" s="14" t="s">
        <v>85</v>
      </c>
      <c r="AW153" s="14" t="s">
        <v>34</v>
      </c>
      <c r="AX153" s="14" t="s">
        <v>73</v>
      </c>
      <c r="AY153" s="247" t="s">
        <v>128</v>
      </c>
    </row>
    <row r="154" spans="1:51" s="13" customFormat="1" ht="12">
      <c r="A154" s="13"/>
      <c r="B154" s="226"/>
      <c r="C154" s="227"/>
      <c r="D154" s="219" t="s">
        <v>140</v>
      </c>
      <c r="E154" s="228" t="s">
        <v>21</v>
      </c>
      <c r="F154" s="229" t="s">
        <v>984</v>
      </c>
      <c r="G154" s="227"/>
      <c r="H154" s="230">
        <v>7.41</v>
      </c>
      <c r="I154" s="231"/>
      <c r="J154" s="227"/>
      <c r="K154" s="227"/>
      <c r="L154" s="232"/>
      <c r="M154" s="233"/>
      <c r="N154" s="234"/>
      <c r="O154" s="234"/>
      <c r="P154" s="234"/>
      <c r="Q154" s="234"/>
      <c r="R154" s="234"/>
      <c r="S154" s="234"/>
      <c r="T154" s="23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6" t="s">
        <v>140</v>
      </c>
      <c r="AU154" s="236" t="s">
        <v>82</v>
      </c>
      <c r="AV154" s="13" t="s">
        <v>82</v>
      </c>
      <c r="AW154" s="13" t="s">
        <v>34</v>
      </c>
      <c r="AX154" s="13" t="s">
        <v>78</v>
      </c>
      <c r="AY154" s="236" t="s">
        <v>128</v>
      </c>
    </row>
    <row r="155" spans="1:65" s="2" customFormat="1" ht="33" customHeight="1">
      <c r="A155" s="40"/>
      <c r="B155" s="41"/>
      <c r="C155" s="206" t="s">
        <v>220</v>
      </c>
      <c r="D155" s="206" t="s">
        <v>130</v>
      </c>
      <c r="E155" s="207" t="s">
        <v>985</v>
      </c>
      <c r="F155" s="208" t="s">
        <v>986</v>
      </c>
      <c r="G155" s="209" t="s">
        <v>186</v>
      </c>
      <c r="H155" s="210">
        <v>131.75</v>
      </c>
      <c r="I155" s="211"/>
      <c r="J155" s="212">
        <f>ROUND(I155*H155,2)</f>
        <v>0</v>
      </c>
      <c r="K155" s="208" t="s">
        <v>134</v>
      </c>
      <c r="L155" s="46"/>
      <c r="M155" s="213" t="s">
        <v>21</v>
      </c>
      <c r="N155" s="214" t="s">
        <v>44</v>
      </c>
      <c r="O155" s="86"/>
      <c r="P155" s="215">
        <f>O155*H155</f>
        <v>0</v>
      </c>
      <c r="Q155" s="215">
        <v>0</v>
      </c>
      <c r="R155" s="215">
        <f>Q155*H155</f>
        <v>0</v>
      </c>
      <c r="S155" s="215">
        <v>0</v>
      </c>
      <c r="T155" s="216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17" t="s">
        <v>85</v>
      </c>
      <c r="AT155" s="217" t="s">
        <v>130</v>
      </c>
      <c r="AU155" s="217" t="s">
        <v>82</v>
      </c>
      <c r="AY155" s="19" t="s">
        <v>128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9" t="s">
        <v>78</v>
      </c>
      <c r="BK155" s="218">
        <f>ROUND(I155*H155,2)</f>
        <v>0</v>
      </c>
      <c r="BL155" s="19" t="s">
        <v>85</v>
      </c>
      <c r="BM155" s="217" t="s">
        <v>987</v>
      </c>
    </row>
    <row r="156" spans="1:47" s="2" customFormat="1" ht="12">
      <c r="A156" s="40"/>
      <c r="B156" s="41"/>
      <c r="C156" s="42"/>
      <c r="D156" s="219" t="s">
        <v>136</v>
      </c>
      <c r="E156" s="42"/>
      <c r="F156" s="220" t="s">
        <v>988</v>
      </c>
      <c r="G156" s="42"/>
      <c r="H156" s="42"/>
      <c r="I156" s="221"/>
      <c r="J156" s="42"/>
      <c r="K156" s="42"/>
      <c r="L156" s="46"/>
      <c r="M156" s="222"/>
      <c r="N156" s="223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136</v>
      </c>
      <c r="AU156" s="19" t="s">
        <v>82</v>
      </c>
    </row>
    <row r="157" spans="1:47" s="2" customFormat="1" ht="12">
      <c r="A157" s="40"/>
      <c r="B157" s="41"/>
      <c r="C157" s="42"/>
      <c r="D157" s="224" t="s">
        <v>138</v>
      </c>
      <c r="E157" s="42"/>
      <c r="F157" s="225" t="s">
        <v>989</v>
      </c>
      <c r="G157" s="42"/>
      <c r="H157" s="42"/>
      <c r="I157" s="221"/>
      <c r="J157" s="42"/>
      <c r="K157" s="42"/>
      <c r="L157" s="46"/>
      <c r="M157" s="222"/>
      <c r="N157" s="223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138</v>
      </c>
      <c r="AU157" s="19" t="s">
        <v>82</v>
      </c>
    </row>
    <row r="158" spans="1:51" s="13" customFormat="1" ht="12">
      <c r="A158" s="13"/>
      <c r="B158" s="226"/>
      <c r="C158" s="227"/>
      <c r="D158" s="219" t="s">
        <v>140</v>
      </c>
      <c r="E158" s="228" t="s">
        <v>21</v>
      </c>
      <c r="F158" s="229" t="s">
        <v>990</v>
      </c>
      <c r="G158" s="227"/>
      <c r="H158" s="230">
        <v>131.75</v>
      </c>
      <c r="I158" s="231"/>
      <c r="J158" s="227"/>
      <c r="K158" s="227"/>
      <c r="L158" s="232"/>
      <c r="M158" s="233"/>
      <c r="N158" s="234"/>
      <c r="O158" s="234"/>
      <c r="P158" s="234"/>
      <c r="Q158" s="234"/>
      <c r="R158" s="234"/>
      <c r="S158" s="234"/>
      <c r="T158" s="23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6" t="s">
        <v>140</v>
      </c>
      <c r="AU158" s="236" t="s">
        <v>82</v>
      </c>
      <c r="AV158" s="13" t="s">
        <v>82</v>
      </c>
      <c r="AW158" s="13" t="s">
        <v>34</v>
      </c>
      <c r="AX158" s="13" t="s">
        <v>78</v>
      </c>
      <c r="AY158" s="236" t="s">
        <v>128</v>
      </c>
    </row>
    <row r="159" spans="1:65" s="2" customFormat="1" ht="37.8" customHeight="1">
      <c r="A159" s="40"/>
      <c r="B159" s="41"/>
      <c r="C159" s="206" t="s">
        <v>227</v>
      </c>
      <c r="D159" s="206" t="s">
        <v>130</v>
      </c>
      <c r="E159" s="207" t="s">
        <v>221</v>
      </c>
      <c r="F159" s="208" t="s">
        <v>222</v>
      </c>
      <c r="G159" s="209" t="s">
        <v>186</v>
      </c>
      <c r="H159" s="210">
        <v>51.02</v>
      </c>
      <c r="I159" s="211"/>
      <c r="J159" s="212">
        <f>ROUND(I159*H159,2)</f>
        <v>0</v>
      </c>
      <c r="K159" s="208" t="s">
        <v>134</v>
      </c>
      <c r="L159" s="46"/>
      <c r="M159" s="213" t="s">
        <v>21</v>
      </c>
      <c r="N159" s="214" t="s">
        <v>44</v>
      </c>
      <c r="O159" s="86"/>
      <c r="P159" s="215">
        <f>O159*H159</f>
        <v>0</v>
      </c>
      <c r="Q159" s="215">
        <v>0</v>
      </c>
      <c r="R159" s="215">
        <f>Q159*H159</f>
        <v>0</v>
      </c>
      <c r="S159" s="215">
        <v>0</v>
      </c>
      <c r="T159" s="216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17" t="s">
        <v>85</v>
      </c>
      <c r="AT159" s="217" t="s">
        <v>130</v>
      </c>
      <c r="AU159" s="217" t="s">
        <v>82</v>
      </c>
      <c r="AY159" s="19" t="s">
        <v>128</v>
      </c>
      <c r="BE159" s="218">
        <f>IF(N159="základní",J159,0)</f>
        <v>0</v>
      </c>
      <c r="BF159" s="218">
        <f>IF(N159="snížená",J159,0)</f>
        <v>0</v>
      </c>
      <c r="BG159" s="218">
        <f>IF(N159="zákl. přenesená",J159,0)</f>
        <v>0</v>
      </c>
      <c r="BH159" s="218">
        <f>IF(N159="sníž. přenesená",J159,0)</f>
        <v>0</v>
      </c>
      <c r="BI159" s="218">
        <f>IF(N159="nulová",J159,0)</f>
        <v>0</v>
      </c>
      <c r="BJ159" s="19" t="s">
        <v>78</v>
      </c>
      <c r="BK159" s="218">
        <f>ROUND(I159*H159,2)</f>
        <v>0</v>
      </c>
      <c r="BL159" s="19" t="s">
        <v>85</v>
      </c>
      <c r="BM159" s="217" t="s">
        <v>991</v>
      </c>
    </row>
    <row r="160" spans="1:47" s="2" customFormat="1" ht="12">
      <c r="A160" s="40"/>
      <c r="B160" s="41"/>
      <c r="C160" s="42"/>
      <c r="D160" s="219" t="s">
        <v>136</v>
      </c>
      <c r="E160" s="42"/>
      <c r="F160" s="220" t="s">
        <v>224</v>
      </c>
      <c r="G160" s="42"/>
      <c r="H160" s="42"/>
      <c r="I160" s="221"/>
      <c r="J160" s="42"/>
      <c r="K160" s="42"/>
      <c r="L160" s="46"/>
      <c r="M160" s="222"/>
      <c r="N160" s="223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136</v>
      </c>
      <c r="AU160" s="19" t="s">
        <v>82</v>
      </c>
    </row>
    <row r="161" spans="1:47" s="2" customFormat="1" ht="12">
      <c r="A161" s="40"/>
      <c r="B161" s="41"/>
      <c r="C161" s="42"/>
      <c r="D161" s="224" t="s">
        <v>138</v>
      </c>
      <c r="E161" s="42"/>
      <c r="F161" s="225" t="s">
        <v>225</v>
      </c>
      <c r="G161" s="42"/>
      <c r="H161" s="42"/>
      <c r="I161" s="221"/>
      <c r="J161" s="42"/>
      <c r="K161" s="42"/>
      <c r="L161" s="46"/>
      <c r="M161" s="222"/>
      <c r="N161" s="223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138</v>
      </c>
      <c r="AU161" s="19" t="s">
        <v>82</v>
      </c>
    </row>
    <row r="162" spans="1:51" s="13" customFormat="1" ht="12">
      <c r="A162" s="13"/>
      <c r="B162" s="226"/>
      <c r="C162" s="227"/>
      <c r="D162" s="219" t="s">
        <v>140</v>
      </c>
      <c r="E162" s="228" t="s">
        <v>21</v>
      </c>
      <c r="F162" s="229" t="s">
        <v>992</v>
      </c>
      <c r="G162" s="227"/>
      <c r="H162" s="230">
        <v>24</v>
      </c>
      <c r="I162" s="231"/>
      <c r="J162" s="227"/>
      <c r="K162" s="227"/>
      <c r="L162" s="232"/>
      <c r="M162" s="233"/>
      <c r="N162" s="234"/>
      <c r="O162" s="234"/>
      <c r="P162" s="234"/>
      <c r="Q162" s="234"/>
      <c r="R162" s="234"/>
      <c r="S162" s="234"/>
      <c r="T162" s="23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6" t="s">
        <v>140</v>
      </c>
      <c r="AU162" s="236" t="s">
        <v>82</v>
      </c>
      <c r="AV162" s="13" t="s">
        <v>82</v>
      </c>
      <c r="AW162" s="13" t="s">
        <v>34</v>
      </c>
      <c r="AX162" s="13" t="s">
        <v>73</v>
      </c>
      <c r="AY162" s="236" t="s">
        <v>128</v>
      </c>
    </row>
    <row r="163" spans="1:51" s="13" customFormat="1" ht="12">
      <c r="A163" s="13"/>
      <c r="B163" s="226"/>
      <c r="C163" s="227"/>
      <c r="D163" s="219" t="s">
        <v>140</v>
      </c>
      <c r="E163" s="228" t="s">
        <v>21</v>
      </c>
      <c r="F163" s="229" t="s">
        <v>993</v>
      </c>
      <c r="G163" s="227"/>
      <c r="H163" s="230">
        <v>27.02</v>
      </c>
      <c r="I163" s="231"/>
      <c r="J163" s="227"/>
      <c r="K163" s="227"/>
      <c r="L163" s="232"/>
      <c r="M163" s="233"/>
      <c r="N163" s="234"/>
      <c r="O163" s="234"/>
      <c r="P163" s="234"/>
      <c r="Q163" s="234"/>
      <c r="R163" s="234"/>
      <c r="S163" s="234"/>
      <c r="T163" s="23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6" t="s">
        <v>140</v>
      </c>
      <c r="AU163" s="236" t="s">
        <v>82</v>
      </c>
      <c r="AV163" s="13" t="s">
        <v>82</v>
      </c>
      <c r="AW163" s="13" t="s">
        <v>34</v>
      </c>
      <c r="AX163" s="13" t="s">
        <v>73</v>
      </c>
      <c r="AY163" s="236" t="s">
        <v>128</v>
      </c>
    </row>
    <row r="164" spans="1:51" s="14" customFormat="1" ht="12">
      <c r="A164" s="14"/>
      <c r="B164" s="237"/>
      <c r="C164" s="238"/>
      <c r="D164" s="219" t="s">
        <v>140</v>
      </c>
      <c r="E164" s="239" t="s">
        <v>21</v>
      </c>
      <c r="F164" s="240" t="s">
        <v>149</v>
      </c>
      <c r="G164" s="238"/>
      <c r="H164" s="241">
        <v>51.02</v>
      </c>
      <c r="I164" s="242"/>
      <c r="J164" s="238"/>
      <c r="K164" s="238"/>
      <c r="L164" s="243"/>
      <c r="M164" s="244"/>
      <c r="N164" s="245"/>
      <c r="O164" s="245"/>
      <c r="P164" s="245"/>
      <c r="Q164" s="245"/>
      <c r="R164" s="245"/>
      <c r="S164" s="245"/>
      <c r="T164" s="246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7" t="s">
        <v>140</v>
      </c>
      <c r="AU164" s="247" t="s">
        <v>82</v>
      </c>
      <c r="AV164" s="14" t="s">
        <v>85</v>
      </c>
      <c r="AW164" s="14" t="s">
        <v>34</v>
      </c>
      <c r="AX164" s="14" t="s">
        <v>78</v>
      </c>
      <c r="AY164" s="247" t="s">
        <v>128</v>
      </c>
    </row>
    <row r="165" spans="1:65" s="2" customFormat="1" ht="37.8" customHeight="1">
      <c r="A165" s="40"/>
      <c r="B165" s="41"/>
      <c r="C165" s="206" t="s">
        <v>8</v>
      </c>
      <c r="D165" s="206" t="s">
        <v>130</v>
      </c>
      <c r="E165" s="207" t="s">
        <v>228</v>
      </c>
      <c r="F165" s="208" t="s">
        <v>229</v>
      </c>
      <c r="G165" s="209" t="s">
        <v>186</v>
      </c>
      <c r="H165" s="210">
        <v>223.89</v>
      </c>
      <c r="I165" s="211"/>
      <c r="J165" s="212">
        <f>ROUND(I165*H165,2)</f>
        <v>0</v>
      </c>
      <c r="K165" s="208" t="s">
        <v>134</v>
      </c>
      <c r="L165" s="46"/>
      <c r="M165" s="213" t="s">
        <v>21</v>
      </c>
      <c r="N165" s="214" t="s">
        <v>44</v>
      </c>
      <c r="O165" s="86"/>
      <c r="P165" s="215">
        <f>O165*H165</f>
        <v>0</v>
      </c>
      <c r="Q165" s="215">
        <v>0</v>
      </c>
      <c r="R165" s="215">
        <f>Q165*H165</f>
        <v>0</v>
      </c>
      <c r="S165" s="215">
        <v>0</v>
      </c>
      <c r="T165" s="216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7" t="s">
        <v>85</v>
      </c>
      <c r="AT165" s="217" t="s">
        <v>130</v>
      </c>
      <c r="AU165" s="217" t="s">
        <v>82</v>
      </c>
      <c r="AY165" s="19" t="s">
        <v>128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9" t="s">
        <v>78</v>
      </c>
      <c r="BK165" s="218">
        <f>ROUND(I165*H165,2)</f>
        <v>0</v>
      </c>
      <c r="BL165" s="19" t="s">
        <v>85</v>
      </c>
      <c r="BM165" s="217" t="s">
        <v>994</v>
      </c>
    </row>
    <row r="166" spans="1:47" s="2" customFormat="1" ht="12">
      <c r="A166" s="40"/>
      <c r="B166" s="41"/>
      <c r="C166" s="42"/>
      <c r="D166" s="219" t="s">
        <v>136</v>
      </c>
      <c r="E166" s="42"/>
      <c r="F166" s="220" t="s">
        <v>231</v>
      </c>
      <c r="G166" s="42"/>
      <c r="H166" s="42"/>
      <c r="I166" s="221"/>
      <c r="J166" s="42"/>
      <c r="K166" s="42"/>
      <c r="L166" s="46"/>
      <c r="M166" s="222"/>
      <c r="N166" s="223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136</v>
      </c>
      <c r="AU166" s="19" t="s">
        <v>82</v>
      </c>
    </row>
    <row r="167" spans="1:47" s="2" customFormat="1" ht="12">
      <c r="A167" s="40"/>
      <c r="B167" s="41"/>
      <c r="C167" s="42"/>
      <c r="D167" s="224" t="s">
        <v>138</v>
      </c>
      <c r="E167" s="42"/>
      <c r="F167" s="225" t="s">
        <v>232</v>
      </c>
      <c r="G167" s="42"/>
      <c r="H167" s="42"/>
      <c r="I167" s="221"/>
      <c r="J167" s="42"/>
      <c r="K167" s="42"/>
      <c r="L167" s="46"/>
      <c r="M167" s="222"/>
      <c r="N167" s="223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138</v>
      </c>
      <c r="AU167" s="19" t="s">
        <v>82</v>
      </c>
    </row>
    <row r="168" spans="1:51" s="13" customFormat="1" ht="12">
      <c r="A168" s="13"/>
      <c r="B168" s="226"/>
      <c r="C168" s="227"/>
      <c r="D168" s="219" t="s">
        <v>140</v>
      </c>
      <c r="E168" s="228" t="s">
        <v>21</v>
      </c>
      <c r="F168" s="229" t="s">
        <v>995</v>
      </c>
      <c r="G168" s="227"/>
      <c r="H168" s="230">
        <v>229.91</v>
      </c>
      <c r="I168" s="231"/>
      <c r="J168" s="227"/>
      <c r="K168" s="227"/>
      <c r="L168" s="232"/>
      <c r="M168" s="233"/>
      <c r="N168" s="234"/>
      <c r="O168" s="234"/>
      <c r="P168" s="234"/>
      <c r="Q168" s="234"/>
      <c r="R168" s="234"/>
      <c r="S168" s="234"/>
      <c r="T168" s="23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6" t="s">
        <v>140</v>
      </c>
      <c r="AU168" s="236" t="s">
        <v>82</v>
      </c>
      <c r="AV168" s="13" t="s">
        <v>82</v>
      </c>
      <c r="AW168" s="13" t="s">
        <v>34</v>
      </c>
      <c r="AX168" s="13" t="s">
        <v>73</v>
      </c>
      <c r="AY168" s="236" t="s">
        <v>128</v>
      </c>
    </row>
    <row r="169" spans="1:51" s="13" customFormat="1" ht="12">
      <c r="A169" s="13"/>
      <c r="B169" s="226"/>
      <c r="C169" s="227"/>
      <c r="D169" s="219" t="s">
        <v>140</v>
      </c>
      <c r="E169" s="228" t="s">
        <v>21</v>
      </c>
      <c r="F169" s="229" t="s">
        <v>996</v>
      </c>
      <c r="G169" s="227"/>
      <c r="H169" s="230">
        <v>7.41</v>
      </c>
      <c r="I169" s="231"/>
      <c r="J169" s="227"/>
      <c r="K169" s="227"/>
      <c r="L169" s="232"/>
      <c r="M169" s="233"/>
      <c r="N169" s="234"/>
      <c r="O169" s="234"/>
      <c r="P169" s="234"/>
      <c r="Q169" s="234"/>
      <c r="R169" s="234"/>
      <c r="S169" s="234"/>
      <c r="T169" s="23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6" t="s">
        <v>140</v>
      </c>
      <c r="AU169" s="236" t="s">
        <v>82</v>
      </c>
      <c r="AV169" s="13" t="s">
        <v>82</v>
      </c>
      <c r="AW169" s="13" t="s">
        <v>34</v>
      </c>
      <c r="AX169" s="13" t="s">
        <v>73</v>
      </c>
      <c r="AY169" s="236" t="s">
        <v>128</v>
      </c>
    </row>
    <row r="170" spans="1:51" s="13" customFormat="1" ht="12">
      <c r="A170" s="13"/>
      <c r="B170" s="226"/>
      <c r="C170" s="227"/>
      <c r="D170" s="219" t="s">
        <v>140</v>
      </c>
      <c r="E170" s="228" t="s">
        <v>21</v>
      </c>
      <c r="F170" s="229" t="s">
        <v>997</v>
      </c>
      <c r="G170" s="227"/>
      <c r="H170" s="230">
        <v>-13.51</v>
      </c>
      <c r="I170" s="231"/>
      <c r="J170" s="227"/>
      <c r="K170" s="227"/>
      <c r="L170" s="232"/>
      <c r="M170" s="233"/>
      <c r="N170" s="234"/>
      <c r="O170" s="234"/>
      <c r="P170" s="234"/>
      <c r="Q170" s="234"/>
      <c r="R170" s="234"/>
      <c r="S170" s="234"/>
      <c r="T170" s="23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6" t="s">
        <v>140</v>
      </c>
      <c r="AU170" s="236" t="s">
        <v>82</v>
      </c>
      <c r="AV170" s="13" t="s">
        <v>82</v>
      </c>
      <c r="AW170" s="13" t="s">
        <v>34</v>
      </c>
      <c r="AX170" s="13" t="s">
        <v>73</v>
      </c>
      <c r="AY170" s="236" t="s">
        <v>128</v>
      </c>
    </row>
    <row r="171" spans="1:51" s="15" customFormat="1" ht="12">
      <c r="A171" s="15"/>
      <c r="B171" s="249"/>
      <c r="C171" s="250"/>
      <c r="D171" s="219" t="s">
        <v>140</v>
      </c>
      <c r="E171" s="251" t="s">
        <v>21</v>
      </c>
      <c r="F171" s="252" t="s">
        <v>234</v>
      </c>
      <c r="G171" s="250"/>
      <c r="H171" s="253">
        <v>223.81</v>
      </c>
      <c r="I171" s="254"/>
      <c r="J171" s="250"/>
      <c r="K171" s="250"/>
      <c r="L171" s="255"/>
      <c r="M171" s="256"/>
      <c r="N171" s="257"/>
      <c r="O171" s="257"/>
      <c r="P171" s="257"/>
      <c r="Q171" s="257"/>
      <c r="R171" s="257"/>
      <c r="S171" s="257"/>
      <c r="T171" s="258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59" t="s">
        <v>140</v>
      </c>
      <c r="AU171" s="259" t="s">
        <v>82</v>
      </c>
      <c r="AV171" s="15" t="s">
        <v>150</v>
      </c>
      <c r="AW171" s="15" t="s">
        <v>34</v>
      </c>
      <c r="AX171" s="15" t="s">
        <v>73</v>
      </c>
      <c r="AY171" s="259" t="s">
        <v>128</v>
      </c>
    </row>
    <row r="172" spans="1:51" s="13" customFormat="1" ht="12">
      <c r="A172" s="13"/>
      <c r="B172" s="226"/>
      <c r="C172" s="227"/>
      <c r="D172" s="219" t="s">
        <v>140</v>
      </c>
      <c r="E172" s="228" t="s">
        <v>21</v>
      </c>
      <c r="F172" s="229" t="s">
        <v>998</v>
      </c>
      <c r="G172" s="227"/>
      <c r="H172" s="230">
        <v>0.079</v>
      </c>
      <c r="I172" s="231"/>
      <c r="J172" s="227"/>
      <c r="K172" s="227"/>
      <c r="L172" s="232"/>
      <c r="M172" s="233"/>
      <c r="N172" s="234"/>
      <c r="O172" s="234"/>
      <c r="P172" s="234"/>
      <c r="Q172" s="234"/>
      <c r="R172" s="234"/>
      <c r="S172" s="234"/>
      <c r="T172" s="23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6" t="s">
        <v>140</v>
      </c>
      <c r="AU172" s="236" t="s">
        <v>82</v>
      </c>
      <c r="AV172" s="13" t="s">
        <v>82</v>
      </c>
      <c r="AW172" s="13" t="s">
        <v>34</v>
      </c>
      <c r="AX172" s="13" t="s">
        <v>73</v>
      </c>
      <c r="AY172" s="236" t="s">
        <v>128</v>
      </c>
    </row>
    <row r="173" spans="1:51" s="15" customFormat="1" ht="12">
      <c r="A173" s="15"/>
      <c r="B173" s="249"/>
      <c r="C173" s="250"/>
      <c r="D173" s="219" t="s">
        <v>140</v>
      </c>
      <c r="E173" s="251" t="s">
        <v>21</v>
      </c>
      <c r="F173" s="252" t="s">
        <v>234</v>
      </c>
      <c r="G173" s="250"/>
      <c r="H173" s="253">
        <v>0.079</v>
      </c>
      <c r="I173" s="254"/>
      <c r="J173" s="250"/>
      <c r="K173" s="250"/>
      <c r="L173" s="255"/>
      <c r="M173" s="256"/>
      <c r="N173" s="257"/>
      <c r="O173" s="257"/>
      <c r="P173" s="257"/>
      <c r="Q173" s="257"/>
      <c r="R173" s="257"/>
      <c r="S173" s="257"/>
      <c r="T173" s="258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59" t="s">
        <v>140</v>
      </c>
      <c r="AU173" s="259" t="s">
        <v>82</v>
      </c>
      <c r="AV173" s="15" t="s">
        <v>150</v>
      </c>
      <c r="AW173" s="15" t="s">
        <v>34</v>
      </c>
      <c r="AX173" s="15" t="s">
        <v>73</v>
      </c>
      <c r="AY173" s="259" t="s">
        <v>128</v>
      </c>
    </row>
    <row r="174" spans="1:51" s="14" customFormat="1" ht="12">
      <c r="A174" s="14"/>
      <c r="B174" s="237"/>
      <c r="C174" s="238"/>
      <c r="D174" s="219" t="s">
        <v>140</v>
      </c>
      <c r="E174" s="239" t="s">
        <v>21</v>
      </c>
      <c r="F174" s="240" t="s">
        <v>149</v>
      </c>
      <c r="G174" s="238"/>
      <c r="H174" s="241">
        <v>223.889</v>
      </c>
      <c r="I174" s="242"/>
      <c r="J174" s="238"/>
      <c r="K174" s="238"/>
      <c r="L174" s="243"/>
      <c r="M174" s="244"/>
      <c r="N174" s="245"/>
      <c r="O174" s="245"/>
      <c r="P174" s="245"/>
      <c r="Q174" s="245"/>
      <c r="R174" s="245"/>
      <c r="S174" s="245"/>
      <c r="T174" s="246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7" t="s">
        <v>140</v>
      </c>
      <c r="AU174" s="247" t="s">
        <v>82</v>
      </c>
      <c r="AV174" s="14" t="s">
        <v>85</v>
      </c>
      <c r="AW174" s="14" t="s">
        <v>34</v>
      </c>
      <c r="AX174" s="14" t="s">
        <v>73</v>
      </c>
      <c r="AY174" s="247" t="s">
        <v>128</v>
      </c>
    </row>
    <row r="175" spans="1:51" s="13" customFormat="1" ht="12">
      <c r="A175" s="13"/>
      <c r="B175" s="226"/>
      <c r="C175" s="227"/>
      <c r="D175" s="219" t="s">
        <v>140</v>
      </c>
      <c r="E175" s="228" t="s">
        <v>21</v>
      </c>
      <c r="F175" s="229" t="s">
        <v>999</v>
      </c>
      <c r="G175" s="227"/>
      <c r="H175" s="230">
        <v>223.89</v>
      </c>
      <c r="I175" s="231"/>
      <c r="J175" s="227"/>
      <c r="K175" s="227"/>
      <c r="L175" s="232"/>
      <c r="M175" s="233"/>
      <c r="N175" s="234"/>
      <c r="O175" s="234"/>
      <c r="P175" s="234"/>
      <c r="Q175" s="234"/>
      <c r="R175" s="234"/>
      <c r="S175" s="234"/>
      <c r="T175" s="23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6" t="s">
        <v>140</v>
      </c>
      <c r="AU175" s="236" t="s">
        <v>82</v>
      </c>
      <c r="AV175" s="13" t="s">
        <v>82</v>
      </c>
      <c r="AW175" s="13" t="s">
        <v>34</v>
      </c>
      <c r="AX175" s="13" t="s">
        <v>78</v>
      </c>
      <c r="AY175" s="236" t="s">
        <v>128</v>
      </c>
    </row>
    <row r="176" spans="1:65" s="2" customFormat="1" ht="37.8" customHeight="1">
      <c r="A176" s="40"/>
      <c r="B176" s="41"/>
      <c r="C176" s="206" t="s">
        <v>244</v>
      </c>
      <c r="D176" s="206" t="s">
        <v>130</v>
      </c>
      <c r="E176" s="207" t="s">
        <v>238</v>
      </c>
      <c r="F176" s="208" t="s">
        <v>239</v>
      </c>
      <c r="G176" s="209" t="s">
        <v>186</v>
      </c>
      <c r="H176" s="210">
        <v>1119.45</v>
      </c>
      <c r="I176" s="211"/>
      <c r="J176" s="212">
        <f>ROUND(I176*H176,2)</f>
        <v>0</v>
      </c>
      <c r="K176" s="208" t="s">
        <v>134</v>
      </c>
      <c r="L176" s="46"/>
      <c r="M176" s="213" t="s">
        <v>21</v>
      </c>
      <c r="N176" s="214" t="s">
        <v>44</v>
      </c>
      <c r="O176" s="86"/>
      <c r="P176" s="215">
        <f>O176*H176</f>
        <v>0</v>
      </c>
      <c r="Q176" s="215">
        <v>0</v>
      </c>
      <c r="R176" s="215">
        <f>Q176*H176</f>
        <v>0</v>
      </c>
      <c r="S176" s="215">
        <v>0</v>
      </c>
      <c r="T176" s="216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7" t="s">
        <v>85</v>
      </c>
      <c r="AT176" s="217" t="s">
        <v>130</v>
      </c>
      <c r="AU176" s="217" t="s">
        <v>82</v>
      </c>
      <c r="AY176" s="19" t="s">
        <v>128</v>
      </c>
      <c r="BE176" s="218">
        <f>IF(N176="základní",J176,0)</f>
        <v>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9" t="s">
        <v>78</v>
      </c>
      <c r="BK176" s="218">
        <f>ROUND(I176*H176,2)</f>
        <v>0</v>
      </c>
      <c r="BL176" s="19" t="s">
        <v>85</v>
      </c>
      <c r="BM176" s="217" t="s">
        <v>1000</v>
      </c>
    </row>
    <row r="177" spans="1:47" s="2" customFormat="1" ht="12">
      <c r="A177" s="40"/>
      <c r="B177" s="41"/>
      <c r="C177" s="42"/>
      <c r="D177" s="219" t="s">
        <v>136</v>
      </c>
      <c r="E177" s="42"/>
      <c r="F177" s="220" t="s">
        <v>241</v>
      </c>
      <c r="G177" s="42"/>
      <c r="H177" s="42"/>
      <c r="I177" s="221"/>
      <c r="J177" s="42"/>
      <c r="K177" s="42"/>
      <c r="L177" s="46"/>
      <c r="M177" s="222"/>
      <c r="N177" s="223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136</v>
      </c>
      <c r="AU177" s="19" t="s">
        <v>82</v>
      </c>
    </row>
    <row r="178" spans="1:47" s="2" customFormat="1" ht="12">
      <c r="A178" s="40"/>
      <c r="B178" s="41"/>
      <c r="C178" s="42"/>
      <c r="D178" s="224" t="s">
        <v>138</v>
      </c>
      <c r="E178" s="42"/>
      <c r="F178" s="225" t="s">
        <v>242</v>
      </c>
      <c r="G178" s="42"/>
      <c r="H178" s="42"/>
      <c r="I178" s="221"/>
      <c r="J178" s="42"/>
      <c r="K178" s="42"/>
      <c r="L178" s="46"/>
      <c r="M178" s="222"/>
      <c r="N178" s="223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138</v>
      </c>
      <c r="AU178" s="19" t="s">
        <v>82</v>
      </c>
    </row>
    <row r="179" spans="1:51" s="13" customFormat="1" ht="12">
      <c r="A179" s="13"/>
      <c r="B179" s="226"/>
      <c r="C179" s="227"/>
      <c r="D179" s="219" t="s">
        <v>140</v>
      </c>
      <c r="E179" s="228" t="s">
        <v>21</v>
      </c>
      <c r="F179" s="229" t="s">
        <v>1001</v>
      </c>
      <c r="G179" s="227"/>
      <c r="H179" s="230">
        <v>1119.45</v>
      </c>
      <c r="I179" s="231"/>
      <c r="J179" s="227"/>
      <c r="K179" s="227"/>
      <c r="L179" s="232"/>
      <c r="M179" s="233"/>
      <c r="N179" s="234"/>
      <c r="O179" s="234"/>
      <c r="P179" s="234"/>
      <c r="Q179" s="234"/>
      <c r="R179" s="234"/>
      <c r="S179" s="234"/>
      <c r="T179" s="23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6" t="s">
        <v>140</v>
      </c>
      <c r="AU179" s="236" t="s">
        <v>82</v>
      </c>
      <c r="AV179" s="13" t="s">
        <v>82</v>
      </c>
      <c r="AW179" s="13" t="s">
        <v>34</v>
      </c>
      <c r="AX179" s="13" t="s">
        <v>73</v>
      </c>
      <c r="AY179" s="236" t="s">
        <v>128</v>
      </c>
    </row>
    <row r="180" spans="1:51" s="14" customFormat="1" ht="12">
      <c r="A180" s="14"/>
      <c r="B180" s="237"/>
      <c r="C180" s="238"/>
      <c r="D180" s="219" t="s">
        <v>140</v>
      </c>
      <c r="E180" s="239" t="s">
        <v>21</v>
      </c>
      <c r="F180" s="240" t="s">
        <v>149</v>
      </c>
      <c r="G180" s="238"/>
      <c r="H180" s="241">
        <v>1119.45</v>
      </c>
      <c r="I180" s="242"/>
      <c r="J180" s="238"/>
      <c r="K180" s="238"/>
      <c r="L180" s="243"/>
      <c r="M180" s="244"/>
      <c r="N180" s="245"/>
      <c r="O180" s="245"/>
      <c r="P180" s="245"/>
      <c r="Q180" s="245"/>
      <c r="R180" s="245"/>
      <c r="S180" s="245"/>
      <c r="T180" s="246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7" t="s">
        <v>140</v>
      </c>
      <c r="AU180" s="247" t="s">
        <v>82</v>
      </c>
      <c r="AV180" s="14" t="s">
        <v>85</v>
      </c>
      <c r="AW180" s="14" t="s">
        <v>34</v>
      </c>
      <c r="AX180" s="14" t="s">
        <v>78</v>
      </c>
      <c r="AY180" s="247" t="s">
        <v>128</v>
      </c>
    </row>
    <row r="181" spans="1:65" s="2" customFormat="1" ht="37.8" customHeight="1">
      <c r="A181" s="40"/>
      <c r="B181" s="41"/>
      <c r="C181" s="206" t="s">
        <v>252</v>
      </c>
      <c r="D181" s="206" t="s">
        <v>130</v>
      </c>
      <c r="E181" s="207" t="s">
        <v>245</v>
      </c>
      <c r="F181" s="208" t="s">
        <v>246</v>
      </c>
      <c r="G181" s="209" t="s">
        <v>186</v>
      </c>
      <c r="H181" s="210">
        <v>470.16</v>
      </c>
      <c r="I181" s="211"/>
      <c r="J181" s="212">
        <f>ROUND(I181*H181,2)</f>
        <v>0</v>
      </c>
      <c r="K181" s="208" t="s">
        <v>134</v>
      </c>
      <c r="L181" s="46"/>
      <c r="M181" s="213" t="s">
        <v>21</v>
      </c>
      <c r="N181" s="214" t="s">
        <v>44</v>
      </c>
      <c r="O181" s="86"/>
      <c r="P181" s="215">
        <f>O181*H181</f>
        <v>0</v>
      </c>
      <c r="Q181" s="215">
        <v>0</v>
      </c>
      <c r="R181" s="215">
        <f>Q181*H181</f>
        <v>0</v>
      </c>
      <c r="S181" s="215">
        <v>0</v>
      </c>
      <c r="T181" s="216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17" t="s">
        <v>85</v>
      </c>
      <c r="AT181" s="217" t="s">
        <v>130</v>
      </c>
      <c r="AU181" s="217" t="s">
        <v>82</v>
      </c>
      <c r="AY181" s="19" t="s">
        <v>128</v>
      </c>
      <c r="BE181" s="218">
        <f>IF(N181="základní",J181,0)</f>
        <v>0</v>
      </c>
      <c r="BF181" s="218">
        <f>IF(N181="snížená",J181,0)</f>
        <v>0</v>
      </c>
      <c r="BG181" s="218">
        <f>IF(N181="zákl. přenesená",J181,0)</f>
        <v>0</v>
      </c>
      <c r="BH181" s="218">
        <f>IF(N181="sníž. přenesená",J181,0)</f>
        <v>0</v>
      </c>
      <c r="BI181" s="218">
        <f>IF(N181="nulová",J181,0)</f>
        <v>0</v>
      </c>
      <c r="BJ181" s="19" t="s">
        <v>78</v>
      </c>
      <c r="BK181" s="218">
        <f>ROUND(I181*H181,2)</f>
        <v>0</v>
      </c>
      <c r="BL181" s="19" t="s">
        <v>85</v>
      </c>
      <c r="BM181" s="217" t="s">
        <v>1002</v>
      </c>
    </row>
    <row r="182" spans="1:47" s="2" customFormat="1" ht="12">
      <c r="A182" s="40"/>
      <c r="B182" s="41"/>
      <c r="C182" s="42"/>
      <c r="D182" s="219" t="s">
        <v>136</v>
      </c>
      <c r="E182" s="42"/>
      <c r="F182" s="220" t="s">
        <v>248</v>
      </c>
      <c r="G182" s="42"/>
      <c r="H182" s="42"/>
      <c r="I182" s="221"/>
      <c r="J182" s="42"/>
      <c r="K182" s="42"/>
      <c r="L182" s="46"/>
      <c r="M182" s="222"/>
      <c r="N182" s="223"/>
      <c r="O182" s="86"/>
      <c r="P182" s="86"/>
      <c r="Q182" s="86"/>
      <c r="R182" s="86"/>
      <c r="S182" s="86"/>
      <c r="T182" s="87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9" t="s">
        <v>136</v>
      </c>
      <c r="AU182" s="19" t="s">
        <v>82</v>
      </c>
    </row>
    <row r="183" spans="1:47" s="2" customFormat="1" ht="12">
      <c r="A183" s="40"/>
      <c r="B183" s="41"/>
      <c r="C183" s="42"/>
      <c r="D183" s="224" t="s">
        <v>138</v>
      </c>
      <c r="E183" s="42"/>
      <c r="F183" s="225" t="s">
        <v>249</v>
      </c>
      <c r="G183" s="42"/>
      <c r="H183" s="42"/>
      <c r="I183" s="221"/>
      <c r="J183" s="42"/>
      <c r="K183" s="42"/>
      <c r="L183" s="46"/>
      <c r="M183" s="222"/>
      <c r="N183" s="223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138</v>
      </c>
      <c r="AU183" s="19" t="s">
        <v>82</v>
      </c>
    </row>
    <row r="184" spans="1:51" s="13" customFormat="1" ht="12">
      <c r="A184" s="13"/>
      <c r="B184" s="226"/>
      <c r="C184" s="227"/>
      <c r="D184" s="219" t="s">
        <v>140</v>
      </c>
      <c r="E184" s="228" t="s">
        <v>21</v>
      </c>
      <c r="F184" s="229" t="s">
        <v>1003</v>
      </c>
      <c r="G184" s="227"/>
      <c r="H184" s="230">
        <v>338.41</v>
      </c>
      <c r="I184" s="231"/>
      <c r="J184" s="227"/>
      <c r="K184" s="227"/>
      <c r="L184" s="232"/>
      <c r="M184" s="233"/>
      <c r="N184" s="234"/>
      <c r="O184" s="234"/>
      <c r="P184" s="234"/>
      <c r="Q184" s="234"/>
      <c r="R184" s="234"/>
      <c r="S184" s="234"/>
      <c r="T184" s="23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6" t="s">
        <v>140</v>
      </c>
      <c r="AU184" s="236" t="s">
        <v>82</v>
      </c>
      <c r="AV184" s="13" t="s">
        <v>82</v>
      </c>
      <c r="AW184" s="13" t="s">
        <v>34</v>
      </c>
      <c r="AX184" s="13" t="s">
        <v>73</v>
      </c>
      <c r="AY184" s="236" t="s">
        <v>128</v>
      </c>
    </row>
    <row r="185" spans="1:51" s="13" customFormat="1" ht="12">
      <c r="A185" s="13"/>
      <c r="B185" s="226"/>
      <c r="C185" s="227"/>
      <c r="D185" s="219" t="s">
        <v>140</v>
      </c>
      <c r="E185" s="228" t="s">
        <v>21</v>
      </c>
      <c r="F185" s="229" t="s">
        <v>990</v>
      </c>
      <c r="G185" s="227"/>
      <c r="H185" s="230">
        <v>131.75</v>
      </c>
      <c r="I185" s="231"/>
      <c r="J185" s="227"/>
      <c r="K185" s="227"/>
      <c r="L185" s="232"/>
      <c r="M185" s="233"/>
      <c r="N185" s="234"/>
      <c r="O185" s="234"/>
      <c r="P185" s="234"/>
      <c r="Q185" s="234"/>
      <c r="R185" s="234"/>
      <c r="S185" s="234"/>
      <c r="T185" s="23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6" t="s">
        <v>140</v>
      </c>
      <c r="AU185" s="236" t="s">
        <v>82</v>
      </c>
      <c r="AV185" s="13" t="s">
        <v>82</v>
      </c>
      <c r="AW185" s="13" t="s">
        <v>34</v>
      </c>
      <c r="AX185" s="13" t="s">
        <v>73</v>
      </c>
      <c r="AY185" s="236" t="s">
        <v>128</v>
      </c>
    </row>
    <row r="186" spans="1:51" s="14" customFormat="1" ht="12">
      <c r="A186" s="14"/>
      <c r="B186" s="237"/>
      <c r="C186" s="238"/>
      <c r="D186" s="219" t="s">
        <v>140</v>
      </c>
      <c r="E186" s="239" t="s">
        <v>21</v>
      </c>
      <c r="F186" s="240" t="s">
        <v>149</v>
      </c>
      <c r="G186" s="238"/>
      <c r="H186" s="241">
        <v>470.16</v>
      </c>
      <c r="I186" s="242"/>
      <c r="J186" s="238"/>
      <c r="K186" s="238"/>
      <c r="L186" s="243"/>
      <c r="M186" s="244"/>
      <c r="N186" s="245"/>
      <c r="O186" s="245"/>
      <c r="P186" s="245"/>
      <c r="Q186" s="245"/>
      <c r="R186" s="245"/>
      <c r="S186" s="245"/>
      <c r="T186" s="246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7" t="s">
        <v>140</v>
      </c>
      <c r="AU186" s="247" t="s">
        <v>82</v>
      </c>
      <c r="AV186" s="14" t="s">
        <v>85</v>
      </c>
      <c r="AW186" s="14" t="s">
        <v>34</v>
      </c>
      <c r="AX186" s="14" t="s">
        <v>78</v>
      </c>
      <c r="AY186" s="247" t="s">
        <v>128</v>
      </c>
    </row>
    <row r="187" spans="1:65" s="2" customFormat="1" ht="37.8" customHeight="1">
      <c r="A187" s="40"/>
      <c r="B187" s="41"/>
      <c r="C187" s="206" t="s">
        <v>259</v>
      </c>
      <c r="D187" s="206" t="s">
        <v>130</v>
      </c>
      <c r="E187" s="207" t="s">
        <v>253</v>
      </c>
      <c r="F187" s="208" t="s">
        <v>254</v>
      </c>
      <c r="G187" s="209" t="s">
        <v>186</v>
      </c>
      <c r="H187" s="210">
        <v>2350.8</v>
      </c>
      <c r="I187" s="211"/>
      <c r="J187" s="212">
        <f>ROUND(I187*H187,2)</f>
        <v>0</v>
      </c>
      <c r="K187" s="208" t="s">
        <v>134</v>
      </c>
      <c r="L187" s="46"/>
      <c r="M187" s="213" t="s">
        <v>21</v>
      </c>
      <c r="N187" s="214" t="s">
        <v>44</v>
      </c>
      <c r="O187" s="86"/>
      <c r="P187" s="215">
        <f>O187*H187</f>
        <v>0</v>
      </c>
      <c r="Q187" s="215">
        <v>0</v>
      </c>
      <c r="R187" s="215">
        <f>Q187*H187</f>
        <v>0</v>
      </c>
      <c r="S187" s="215">
        <v>0</v>
      </c>
      <c r="T187" s="216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17" t="s">
        <v>85</v>
      </c>
      <c r="AT187" s="217" t="s">
        <v>130</v>
      </c>
      <c r="AU187" s="217" t="s">
        <v>82</v>
      </c>
      <c r="AY187" s="19" t="s">
        <v>128</v>
      </c>
      <c r="BE187" s="218">
        <f>IF(N187="základní",J187,0)</f>
        <v>0</v>
      </c>
      <c r="BF187" s="218">
        <f>IF(N187="snížená",J187,0)</f>
        <v>0</v>
      </c>
      <c r="BG187" s="218">
        <f>IF(N187="zákl. přenesená",J187,0)</f>
        <v>0</v>
      </c>
      <c r="BH187" s="218">
        <f>IF(N187="sníž. přenesená",J187,0)</f>
        <v>0</v>
      </c>
      <c r="BI187" s="218">
        <f>IF(N187="nulová",J187,0)</f>
        <v>0</v>
      </c>
      <c r="BJ187" s="19" t="s">
        <v>78</v>
      </c>
      <c r="BK187" s="218">
        <f>ROUND(I187*H187,2)</f>
        <v>0</v>
      </c>
      <c r="BL187" s="19" t="s">
        <v>85</v>
      </c>
      <c r="BM187" s="217" t="s">
        <v>1004</v>
      </c>
    </row>
    <row r="188" spans="1:47" s="2" customFormat="1" ht="12">
      <c r="A188" s="40"/>
      <c r="B188" s="41"/>
      <c r="C188" s="42"/>
      <c r="D188" s="219" t="s">
        <v>136</v>
      </c>
      <c r="E188" s="42"/>
      <c r="F188" s="220" t="s">
        <v>256</v>
      </c>
      <c r="G188" s="42"/>
      <c r="H188" s="42"/>
      <c r="I188" s="221"/>
      <c r="J188" s="42"/>
      <c r="K188" s="42"/>
      <c r="L188" s="46"/>
      <c r="M188" s="222"/>
      <c r="N188" s="223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136</v>
      </c>
      <c r="AU188" s="19" t="s">
        <v>82</v>
      </c>
    </row>
    <row r="189" spans="1:47" s="2" customFormat="1" ht="12">
      <c r="A189" s="40"/>
      <c r="B189" s="41"/>
      <c r="C189" s="42"/>
      <c r="D189" s="224" t="s">
        <v>138</v>
      </c>
      <c r="E189" s="42"/>
      <c r="F189" s="225" t="s">
        <v>257</v>
      </c>
      <c r="G189" s="42"/>
      <c r="H189" s="42"/>
      <c r="I189" s="221"/>
      <c r="J189" s="42"/>
      <c r="K189" s="42"/>
      <c r="L189" s="46"/>
      <c r="M189" s="222"/>
      <c r="N189" s="223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138</v>
      </c>
      <c r="AU189" s="19" t="s">
        <v>82</v>
      </c>
    </row>
    <row r="190" spans="1:51" s="13" customFormat="1" ht="12">
      <c r="A190" s="13"/>
      <c r="B190" s="226"/>
      <c r="C190" s="227"/>
      <c r="D190" s="219" t="s">
        <v>140</v>
      </c>
      <c r="E190" s="228" t="s">
        <v>21</v>
      </c>
      <c r="F190" s="229" t="s">
        <v>1005</v>
      </c>
      <c r="G190" s="227"/>
      <c r="H190" s="230">
        <v>2350.8</v>
      </c>
      <c r="I190" s="231"/>
      <c r="J190" s="227"/>
      <c r="K190" s="227"/>
      <c r="L190" s="232"/>
      <c r="M190" s="233"/>
      <c r="N190" s="234"/>
      <c r="O190" s="234"/>
      <c r="P190" s="234"/>
      <c r="Q190" s="234"/>
      <c r="R190" s="234"/>
      <c r="S190" s="234"/>
      <c r="T190" s="23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6" t="s">
        <v>140</v>
      </c>
      <c r="AU190" s="236" t="s">
        <v>82</v>
      </c>
      <c r="AV190" s="13" t="s">
        <v>82</v>
      </c>
      <c r="AW190" s="13" t="s">
        <v>34</v>
      </c>
      <c r="AX190" s="13" t="s">
        <v>73</v>
      </c>
      <c r="AY190" s="236" t="s">
        <v>128</v>
      </c>
    </row>
    <row r="191" spans="1:51" s="14" customFormat="1" ht="12">
      <c r="A191" s="14"/>
      <c r="B191" s="237"/>
      <c r="C191" s="238"/>
      <c r="D191" s="219" t="s">
        <v>140</v>
      </c>
      <c r="E191" s="239" t="s">
        <v>21</v>
      </c>
      <c r="F191" s="240" t="s">
        <v>149</v>
      </c>
      <c r="G191" s="238"/>
      <c r="H191" s="241">
        <v>2350.8</v>
      </c>
      <c r="I191" s="242"/>
      <c r="J191" s="238"/>
      <c r="K191" s="238"/>
      <c r="L191" s="243"/>
      <c r="M191" s="244"/>
      <c r="N191" s="245"/>
      <c r="O191" s="245"/>
      <c r="P191" s="245"/>
      <c r="Q191" s="245"/>
      <c r="R191" s="245"/>
      <c r="S191" s="245"/>
      <c r="T191" s="246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7" t="s">
        <v>140</v>
      </c>
      <c r="AU191" s="247" t="s">
        <v>82</v>
      </c>
      <c r="AV191" s="14" t="s">
        <v>85</v>
      </c>
      <c r="AW191" s="14" t="s">
        <v>34</v>
      </c>
      <c r="AX191" s="14" t="s">
        <v>78</v>
      </c>
      <c r="AY191" s="247" t="s">
        <v>128</v>
      </c>
    </row>
    <row r="192" spans="1:65" s="2" customFormat="1" ht="24.15" customHeight="1">
      <c r="A192" s="40"/>
      <c r="B192" s="41"/>
      <c r="C192" s="206" t="s">
        <v>266</v>
      </c>
      <c r="D192" s="206" t="s">
        <v>130</v>
      </c>
      <c r="E192" s="207" t="s">
        <v>260</v>
      </c>
      <c r="F192" s="208" t="s">
        <v>261</v>
      </c>
      <c r="G192" s="209" t="s">
        <v>186</v>
      </c>
      <c r="H192" s="210">
        <v>13.51</v>
      </c>
      <c r="I192" s="211"/>
      <c r="J192" s="212">
        <f>ROUND(I192*H192,2)</f>
        <v>0</v>
      </c>
      <c r="K192" s="208" t="s">
        <v>134</v>
      </c>
      <c r="L192" s="46"/>
      <c r="M192" s="213" t="s">
        <v>21</v>
      </c>
      <c r="N192" s="214" t="s">
        <v>44</v>
      </c>
      <c r="O192" s="86"/>
      <c r="P192" s="215">
        <f>O192*H192</f>
        <v>0</v>
      </c>
      <c r="Q192" s="215">
        <v>0</v>
      </c>
      <c r="R192" s="215">
        <f>Q192*H192</f>
        <v>0</v>
      </c>
      <c r="S192" s="215">
        <v>0</v>
      </c>
      <c r="T192" s="216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17" t="s">
        <v>85</v>
      </c>
      <c r="AT192" s="217" t="s">
        <v>130</v>
      </c>
      <c r="AU192" s="217" t="s">
        <v>82</v>
      </c>
      <c r="AY192" s="19" t="s">
        <v>128</v>
      </c>
      <c r="BE192" s="218">
        <f>IF(N192="základní",J192,0)</f>
        <v>0</v>
      </c>
      <c r="BF192" s="218">
        <f>IF(N192="snížená",J192,0)</f>
        <v>0</v>
      </c>
      <c r="BG192" s="218">
        <f>IF(N192="zákl. přenesená",J192,0)</f>
        <v>0</v>
      </c>
      <c r="BH192" s="218">
        <f>IF(N192="sníž. přenesená",J192,0)</f>
        <v>0</v>
      </c>
      <c r="BI192" s="218">
        <f>IF(N192="nulová",J192,0)</f>
        <v>0</v>
      </c>
      <c r="BJ192" s="19" t="s">
        <v>78</v>
      </c>
      <c r="BK192" s="218">
        <f>ROUND(I192*H192,2)</f>
        <v>0</v>
      </c>
      <c r="BL192" s="19" t="s">
        <v>85</v>
      </c>
      <c r="BM192" s="217" t="s">
        <v>1006</v>
      </c>
    </row>
    <row r="193" spans="1:47" s="2" customFormat="1" ht="12">
      <c r="A193" s="40"/>
      <c r="B193" s="41"/>
      <c r="C193" s="42"/>
      <c r="D193" s="219" t="s">
        <v>136</v>
      </c>
      <c r="E193" s="42"/>
      <c r="F193" s="220" t="s">
        <v>263</v>
      </c>
      <c r="G193" s="42"/>
      <c r="H193" s="42"/>
      <c r="I193" s="221"/>
      <c r="J193" s="42"/>
      <c r="K193" s="42"/>
      <c r="L193" s="46"/>
      <c r="M193" s="222"/>
      <c r="N193" s="223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136</v>
      </c>
      <c r="AU193" s="19" t="s">
        <v>82</v>
      </c>
    </row>
    <row r="194" spans="1:47" s="2" customFormat="1" ht="12">
      <c r="A194" s="40"/>
      <c r="B194" s="41"/>
      <c r="C194" s="42"/>
      <c r="D194" s="224" t="s">
        <v>138</v>
      </c>
      <c r="E194" s="42"/>
      <c r="F194" s="225" t="s">
        <v>264</v>
      </c>
      <c r="G194" s="42"/>
      <c r="H194" s="42"/>
      <c r="I194" s="221"/>
      <c r="J194" s="42"/>
      <c r="K194" s="42"/>
      <c r="L194" s="46"/>
      <c r="M194" s="222"/>
      <c r="N194" s="223"/>
      <c r="O194" s="86"/>
      <c r="P194" s="86"/>
      <c r="Q194" s="86"/>
      <c r="R194" s="86"/>
      <c r="S194" s="86"/>
      <c r="T194" s="87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9" t="s">
        <v>138</v>
      </c>
      <c r="AU194" s="19" t="s">
        <v>82</v>
      </c>
    </row>
    <row r="195" spans="1:51" s="13" customFormat="1" ht="12">
      <c r="A195" s="13"/>
      <c r="B195" s="226"/>
      <c r="C195" s="227"/>
      <c r="D195" s="219" t="s">
        <v>140</v>
      </c>
      <c r="E195" s="228" t="s">
        <v>21</v>
      </c>
      <c r="F195" s="229" t="s">
        <v>1007</v>
      </c>
      <c r="G195" s="227"/>
      <c r="H195" s="230">
        <v>13.51</v>
      </c>
      <c r="I195" s="231"/>
      <c r="J195" s="227"/>
      <c r="K195" s="227"/>
      <c r="L195" s="232"/>
      <c r="M195" s="233"/>
      <c r="N195" s="234"/>
      <c r="O195" s="234"/>
      <c r="P195" s="234"/>
      <c r="Q195" s="234"/>
      <c r="R195" s="234"/>
      <c r="S195" s="234"/>
      <c r="T195" s="235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6" t="s">
        <v>140</v>
      </c>
      <c r="AU195" s="236" t="s">
        <v>82</v>
      </c>
      <c r="AV195" s="13" t="s">
        <v>82</v>
      </c>
      <c r="AW195" s="13" t="s">
        <v>34</v>
      </c>
      <c r="AX195" s="13" t="s">
        <v>73</v>
      </c>
      <c r="AY195" s="236" t="s">
        <v>128</v>
      </c>
    </row>
    <row r="196" spans="1:51" s="14" customFormat="1" ht="12">
      <c r="A196" s="14"/>
      <c r="B196" s="237"/>
      <c r="C196" s="238"/>
      <c r="D196" s="219" t="s">
        <v>140</v>
      </c>
      <c r="E196" s="239" t="s">
        <v>21</v>
      </c>
      <c r="F196" s="240" t="s">
        <v>149</v>
      </c>
      <c r="G196" s="238"/>
      <c r="H196" s="241">
        <v>13.51</v>
      </c>
      <c r="I196" s="242"/>
      <c r="J196" s="238"/>
      <c r="K196" s="238"/>
      <c r="L196" s="243"/>
      <c r="M196" s="244"/>
      <c r="N196" s="245"/>
      <c r="O196" s="245"/>
      <c r="P196" s="245"/>
      <c r="Q196" s="245"/>
      <c r="R196" s="245"/>
      <c r="S196" s="245"/>
      <c r="T196" s="246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7" t="s">
        <v>140</v>
      </c>
      <c r="AU196" s="247" t="s">
        <v>82</v>
      </c>
      <c r="AV196" s="14" t="s">
        <v>85</v>
      </c>
      <c r="AW196" s="14" t="s">
        <v>34</v>
      </c>
      <c r="AX196" s="14" t="s">
        <v>78</v>
      </c>
      <c r="AY196" s="247" t="s">
        <v>128</v>
      </c>
    </row>
    <row r="197" spans="1:65" s="2" customFormat="1" ht="33" customHeight="1">
      <c r="A197" s="40"/>
      <c r="B197" s="41"/>
      <c r="C197" s="206" t="s">
        <v>275</v>
      </c>
      <c r="D197" s="206" t="s">
        <v>130</v>
      </c>
      <c r="E197" s="207" t="s">
        <v>267</v>
      </c>
      <c r="F197" s="208" t="s">
        <v>268</v>
      </c>
      <c r="G197" s="209" t="s">
        <v>269</v>
      </c>
      <c r="H197" s="210">
        <v>1249.29</v>
      </c>
      <c r="I197" s="211"/>
      <c r="J197" s="212">
        <f>ROUND(I197*H197,2)</f>
        <v>0</v>
      </c>
      <c r="K197" s="208" t="s">
        <v>134</v>
      </c>
      <c r="L197" s="46"/>
      <c r="M197" s="213" t="s">
        <v>21</v>
      </c>
      <c r="N197" s="214" t="s">
        <v>44</v>
      </c>
      <c r="O197" s="86"/>
      <c r="P197" s="215">
        <f>O197*H197</f>
        <v>0</v>
      </c>
      <c r="Q197" s="215">
        <v>0</v>
      </c>
      <c r="R197" s="215">
        <f>Q197*H197</f>
        <v>0</v>
      </c>
      <c r="S197" s="215">
        <v>0</v>
      </c>
      <c r="T197" s="216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17" t="s">
        <v>85</v>
      </c>
      <c r="AT197" s="217" t="s">
        <v>130</v>
      </c>
      <c r="AU197" s="217" t="s">
        <v>82</v>
      </c>
      <c r="AY197" s="19" t="s">
        <v>128</v>
      </c>
      <c r="BE197" s="218">
        <f>IF(N197="základní",J197,0)</f>
        <v>0</v>
      </c>
      <c r="BF197" s="218">
        <f>IF(N197="snížená",J197,0)</f>
        <v>0</v>
      </c>
      <c r="BG197" s="218">
        <f>IF(N197="zákl. přenesená",J197,0)</f>
        <v>0</v>
      </c>
      <c r="BH197" s="218">
        <f>IF(N197="sníž. přenesená",J197,0)</f>
        <v>0</v>
      </c>
      <c r="BI197" s="218">
        <f>IF(N197="nulová",J197,0)</f>
        <v>0</v>
      </c>
      <c r="BJ197" s="19" t="s">
        <v>78</v>
      </c>
      <c r="BK197" s="218">
        <f>ROUND(I197*H197,2)</f>
        <v>0</v>
      </c>
      <c r="BL197" s="19" t="s">
        <v>85</v>
      </c>
      <c r="BM197" s="217" t="s">
        <v>1008</v>
      </c>
    </row>
    <row r="198" spans="1:47" s="2" customFormat="1" ht="12">
      <c r="A198" s="40"/>
      <c r="B198" s="41"/>
      <c r="C198" s="42"/>
      <c r="D198" s="219" t="s">
        <v>136</v>
      </c>
      <c r="E198" s="42"/>
      <c r="F198" s="220" t="s">
        <v>271</v>
      </c>
      <c r="G198" s="42"/>
      <c r="H198" s="42"/>
      <c r="I198" s="221"/>
      <c r="J198" s="42"/>
      <c r="K198" s="42"/>
      <c r="L198" s="46"/>
      <c r="M198" s="222"/>
      <c r="N198" s="223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136</v>
      </c>
      <c r="AU198" s="19" t="s">
        <v>82</v>
      </c>
    </row>
    <row r="199" spans="1:47" s="2" customFormat="1" ht="12">
      <c r="A199" s="40"/>
      <c r="B199" s="41"/>
      <c r="C199" s="42"/>
      <c r="D199" s="224" t="s">
        <v>138</v>
      </c>
      <c r="E199" s="42"/>
      <c r="F199" s="225" t="s">
        <v>272</v>
      </c>
      <c r="G199" s="42"/>
      <c r="H199" s="42"/>
      <c r="I199" s="221"/>
      <c r="J199" s="42"/>
      <c r="K199" s="42"/>
      <c r="L199" s="46"/>
      <c r="M199" s="222"/>
      <c r="N199" s="223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138</v>
      </c>
      <c r="AU199" s="19" t="s">
        <v>82</v>
      </c>
    </row>
    <row r="200" spans="1:51" s="13" customFormat="1" ht="12">
      <c r="A200" s="13"/>
      <c r="B200" s="226"/>
      <c r="C200" s="227"/>
      <c r="D200" s="219" t="s">
        <v>140</v>
      </c>
      <c r="E200" s="228" t="s">
        <v>21</v>
      </c>
      <c r="F200" s="229" t="s">
        <v>1009</v>
      </c>
      <c r="G200" s="227"/>
      <c r="H200" s="230">
        <v>1249.29</v>
      </c>
      <c r="I200" s="231"/>
      <c r="J200" s="227"/>
      <c r="K200" s="227"/>
      <c r="L200" s="232"/>
      <c r="M200" s="233"/>
      <c r="N200" s="234"/>
      <c r="O200" s="234"/>
      <c r="P200" s="234"/>
      <c r="Q200" s="234"/>
      <c r="R200" s="234"/>
      <c r="S200" s="234"/>
      <c r="T200" s="235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6" t="s">
        <v>140</v>
      </c>
      <c r="AU200" s="236" t="s">
        <v>82</v>
      </c>
      <c r="AV200" s="13" t="s">
        <v>82</v>
      </c>
      <c r="AW200" s="13" t="s">
        <v>34</v>
      </c>
      <c r="AX200" s="13" t="s">
        <v>73</v>
      </c>
      <c r="AY200" s="236" t="s">
        <v>128</v>
      </c>
    </row>
    <row r="201" spans="1:51" s="14" customFormat="1" ht="12">
      <c r="A201" s="14"/>
      <c r="B201" s="237"/>
      <c r="C201" s="238"/>
      <c r="D201" s="219" t="s">
        <v>140</v>
      </c>
      <c r="E201" s="239" t="s">
        <v>21</v>
      </c>
      <c r="F201" s="240" t="s">
        <v>149</v>
      </c>
      <c r="G201" s="238"/>
      <c r="H201" s="241">
        <v>1249.29</v>
      </c>
      <c r="I201" s="242"/>
      <c r="J201" s="238"/>
      <c r="K201" s="238"/>
      <c r="L201" s="243"/>
      <c r="M201" s="244"/>
      <c r="N201" s="245"/>
      <c r="O201" s="245"/>
      <c r="P201" s="245"/>
      <c r="Q201" s="245"/>
      <c r="R201" s="245"/>
      <c r="S201" s="245"/>
      <c r="T201" s="246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47" t="s">
        <v>140</v>
      </c>
      <c r="AU201" s="247" t="s">
        <v>82</v>
      </c>
      <c r="AV201" s="14" t="s">
        <v>85</v>
      </c>
      <c r="AW201" s="14" t="s">
        <v>34</v>
      </c>
      <c r="AX201" s="14" t="s">
        <v>73</v>
      </c>
      <c r="AY201" s="247" t="s">
        <v>128</v>
      </c>
    </row>
    <row r="202" spans="1:51" s="13" customFormat="1" ht="12">
      <c r="A202" s="13"/>
      <c r="B202" s="226"/>
      <c r="C202" s="227"/>
      <c r="D202" s="219" t="s">
        <v>140</v>
      </c>
      <c r="E202" s="228" t="s">
        <v>21</v>
      </c>
      <c r="F202" s="229" t="s">
        <v>1010</v>
      </c>
      <c r="G202" s="227"/>
      <c r="H202" s="230">
        <v>1249.29</v>
      </c>
      <c r="I202" s="231"/>
      <c r="J202" s="227"/>
      <c r="K202" s="227"/>
      <c r="L202" s="232"/>
      <c r="M202" s="233"/>
      <c r="N202" s="234"/>
      <c r="O202" s="234"/>
      <c r="P202" s="234"/>
      <c r="Q202" s="234"/>
      <c r="R202" s="234"/>
      <c r="S202" s="234"/>
      <c r="T202" s="235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6" t="s">
        <v>140</v>
      </c>
      <c r="AU202" s="236" t="s">
        <v>82</v>
      </c>
      <c r="AV202" s="13" t="s">
        <v>82</v>
      </c>
      <c r="AW202" s="13" t="s">
        <v>34</v>
      </c>
      <c r="AX202" s="13" t="s">
        <v>78</v>
      </c>
      <c r="AY202" s="236" t="s">
        <v>128</v>
      </c>
    </row>
    <row r="203" spans="1:65" s="2" customFormat="1" ht="24.15" customHeight="1">
      <c r="A203" s="40"/>
      <c r="B203" s="41"/>
      <c r="C203" s="206" t="s">
        <v>7</v>
      </c>
      <c r="D203" s="206" t="s">
        <v>130</v>
      </c>
      <c r="E203" s="207" t="s">
        <v>276</v>
      </c>
      <c r="F203" s="208" t="s">
        <v>1011</v>
      </c>
      <c r="G203" s="209" t="s">
        <v>186</v>
      </c>
      <c r="H203" s="210">
        <v>37.84</v>
      </c>
      <c r="I203" s="211"/>
      <c r="J203" s="212">
        <f>ROUND(I203*H203,2)</f>
        <v>0</v>
      </c>
      <c r="K203" s="208" t="s">
        <v>134</v>
      </c>
      <c r="L203" s="46"/>
      <c r="M203" s="213" t="s">
        <v>21</v>
      </c>
      <c r="N203" s="214" t="s">
        <v>44</v>
      </c>
      <c r="O203" s="86"/>
      <c r="P203" s="215">
        <f>O203*H203</f>
        <v>0</v>
      </c>
      <c r="Q203" s="215">
        <v>0</v>
      </c>
      <c r="R203" s="215">
        <f>Q203*H203</f>
        <v>0</v>
      </c>
      <c r="S203" s="215">
        <v>0</v>
      </c>
      <c r="T203" s="216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17" t="s">
        <v>85</v>
      </c>
      <c r="AT203" s="217" t="s">
        <v>130</v>
      </c>
      <c r="AU203" s="217" t="s">
        <v>82</v>
      </c>
      <c r="AY203" s="19" t="s">
        <v>128</v>
      </c>
      <c r="BE203" s="218">
        <f>IF(N203="základní",J203,0)</f>
        <v>0</v>
      </c>
      <c r="BF203" s="218">
        <f>IF(N203="snížená",J203,0)</f>
        <v>0</v>
      </c>
      <c r="BG203" s="218">
        <f>IF(N203="zákl. přenesená",J203,0)</f>
        <v>0</v>
      </c>
      <c r="BH203" s="218">
        <f>IF(N203="sníž. přenesená",J203,0)</f>
        <v>0</v>
      </c>
      <c r="BI203" s="218">
        <f>IF(N203="nulová",J203,0)</f>
        <v>0</v>
      </c>
      <c r="BJ203" s="19" t="s">
        <v>78</v>
      </c>
      <c r="BK203" s="218">
        <f>ROUND(I203*H203,2)</f>
        <v>0</v>
      </c>
      <c r="BL203" s="19" t="s">
        <v>85</v>
      </c>
      <c r="BM203" s="217" t="s">
        <v>1012</v>
      </c>
    </row>
    <row r="204" spans="1:47" s="2" customFormat="1" ht="12">
      <c r="A204" s="40"/>
      <c r="B204" s="41"/>
      <c r="C204" s="42"/>
      <c r="D204" s="219" t="s">
        <v>136</v>
      </c>
      <c r="E204" s="42"/>
      <c r="F204" s="220" t="s">
        <v>1013</v>
      </c>
      <c r="G204" s="42"/>
      <c r="H204" s="42"/>
      <c r="I204" s="221"/>
      <c r="J204" s="42"/>
      <c r="K204" s="42"/>
      <c r="L204" s="46"/>
      <c r="M204" s="222"/>
      <c r="N204" s="223"/>
      <c r="O204" s="86"/>
      <c r="P204" s="86"/>
      <c r="Q204" s="86"/>
      <c r="R204" s="86"/>
      <c r="S204" s="86"/>
      <c r="T204" s="87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T204" s="19" t="s">
        <v>136</v>
      </c>
      <c r="AU204" s="19" t="s">
        <v>82</v>
      </c>
    </row>
    <row r="205" spans="1:47" s="2" customFormat="1" ht="12">
      <c r="A205" s="40"/>
      <c r="B205" s="41"/>
      <c r="C205" s="42"/>
      <c r="D205" s="224" t="s">
        <v>138</v>
      </c>
      <c r="E205" s="42"/>
      <c r="F205" s="225" t="s">
        <v>1014</v>
      </c>
      <c r="G205" s="42"/>
      <c r="H205" s="42"/>
      <c r="I205" s="221"/>
      <c r="J205" s="42"/>
      <c r="K205" s="42"/>
      <c r="L205" s="46"/>
      <c r="M205" s="222"/>
      <c r="N205" s="223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9" t="s">
        <v>138</v>
      </c>
      <c r="AU205" s="19" t="s">
        <v>82</v>
      </c>
    </row>
    <row r="206" spans="1:51" s="13" customFormat="1" ht="12">
      <c r="A206" s="13"/>
      <c r="B206" s="226"/>
      <c r="C206" s="227"/>
      <c r="D206" s="219" t="s">
        <v>140</v>
      </c>
      <c r="E206" s="228" t="s">
        <v>21</v>
      </c>
      <c r="F206" s="229" t="s">
        <v>1015</v>
      </c>
      <c r="G206" s="227"/>
      <c r="H206" s="230">
        <v>24.33</v>
      </c>
      <c r="I206" s="231"/>
      <c r="J206" s="227"/>
      <c r="K206" s="227"/>
      <c r="L206" s="232"/>
      <c r="M206" s="233"/>
      <c r="N206" s="234"/>
      <c r="O206" s="234"/>
      <c r="P206" s="234"/>
      <c r="Q206" s="234"/>
      <c r="R206" s="234"/>
      <c r="S206" s="234"/>
      <c r="T206" s="23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6" t="s">
        <v>140</v>
      </c>
      <c r="AU206" s="236" t="s">
        <v>82</v>
      </c>
      <c r="AV206" s="13" t="s">
        <v>82</v>
      </c>
      <c r="AW206" s="13" t="s">
        <v>34</v>
      </c>
      <c r="AX206" s="13" t="s">
        <v>73</v>
      </c>
      <c r="AY206" s="236" t="s">
        <v>128</v>
      </c>
    </row>
    <row r="207" spans="1:51" s="13" customFormat="1" ht="12">
      <c r="A207" s="13"/>
      <c r="B207" s="226"/>
      <c r="C207" s="227"/>
      <c r="D207" s="219" t="s">
        <v>140</v>
      </c>
      <c r="E207" s="228" t="s">
        <v>21</v>
      </c>
      <c r="F207" s="229" t="s">
        <v>1007</v>
      </c>
      <c r="G207" s="227"/>
      <c r="H207" s="230">
        <v>13.51</v>
      </c>
      <c r="I207" s="231"/>
      <c r="J207" s="227"/>
      <c r="K207" s="227"/>
      <c r="L207" s="232"/>
      <c r="M207" s="233"/>
      <c r="N207" s="234"/>
      <c r="O207" s="234"/>
      <c r="P207" s="234"/>
      <c r="Q207" s="234"/>
      <c r="R207" s="234"/>
      <c r="S207" s="234"/>
      <c r="T207" s="23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6" t="s">
        <v>140</v>
      </c>
      <c r="AU207" s="236" t="s">
        <v>82</v>
      </c>
      <c r="AV207" s="13" t="s">
        <v>82</v>
      </c>
      <c r="AW207" s="13" t="s">
        <v>34</v>
      </c>
      <c r="AX207" s="13" t="s">
        <v>73</v>
      </c>
      <c r="AY207" s="236" t="s">
        <v>128</v>
      </c>
    </row>
    <row r="208" spans="1:51" s="15" customFormat="1" ht="12">
      <c r="A208" s="15"/>
      <c r="B208" s="249"/>
      <c r="C208" s="250"/>
      <c r="D208" s="219" t="s">
        <v>140</v>
      </c>
      <c r="E208" s="251" t="s">
        <v>21</v>
      </c>
      <c r="F208" s="252" t="s">
        <v>234</v>
      </c>
      <c r="G208" s="250"/>
      <c r="H208" s="253">
        <v>37.84</v>
      </c>
      <c r="I208" s="254"/>
      <c r="J208" s="250"/>
      <c r="K208" s="250"/>
      <c r="L208" s="255"/>
      <c r="M208" s="256"/>
      <c r="N208" s="257"/>
      <c r="O208" s="257"/>
      <c r="P208" s="257"/>
      <c r="Q208" s="257"/>
      <c r="R208" s="257"/>
      <c r="S208" s="257"/>
      <c r="T208" s="258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59" t="s">
        <v>140</v>
      </c>
      <c r="AU208" s="259" t="s">
        <v>82</v>
      </c>
      <c r="AV208" s="15" t="s">
        <v>150</v>
      </c>
      <c r="AW208" s="15" t="s">
        <v>34</v>
      </c>
      <c r="AX208" s="15" t="s">
        <v>73</v>
      </c>
      <c r="AY208" s="259" t="s">
        <v>128</v>
      </c>
    </row>
    <row r="209" spans="1:51" s="14" customFormat="1" ht="12">
      <c r="A209" s="14"/>
      <c r="B209" s="237"/>
      <c r="C209" s="238"/>
      <c r="D209" s="219" t="s">
        <v>140</v>
      </c>
      <c r="E209" s="239" t="s">
        <v>21</v>
      </c>
      <c r="F209" s="240" t="s">
        <v>149</v>
      </c>
      <c r="G209" s="238"/>
      <c r="H209" s="241">
        <v>37.84</v>
      </c>
      <c r="I209" s="242"/>
      <c r="J209" s="238"/>
      <c r="K209" s="238"/>
      <c r="L209" s="243"/>
      <c r="M209" s="244"/>
      <c r="N209" s="245"/>
      <c r="O209" s="245"/>
      <c r="P209" s="245"/>
      <c r="Q209" s="245"/>
      <c r="R209" s="245"/>
      <c r="S209" s="245"/>
      <c r="T209" s="246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7" t="s">
        <v>140</v>
      </c>
      <c r="AU209" s="247" t="s">
        <v>82</v>
      </c>
      <c r="AV209" s="14" t="s">
        <v>85</v>
      </c>
      <c r="AW209" s="14" t="s">
        <v>34</v>
      </c>
      <c r="AX209" s="14" t="s">
        <v>78</v>
      </c>
      <c r="AY209" s="247" t="s">
        <v>128</v>
      </c>
    </row>
    <row r="210" spans="1:65" s="2" customFormat="1" ht="16.5" customHeight="1">
      <c r="A210" s="40"/>
      <c r="B210" s="41"/>
      <c r="C210" s="260" t="s">
        <v>293</v>
      </c>
      <c r="D210" s="260" t="s">
        <v>287</v>
      </c>
      <c r="E210" s="261" t="s">
        <v>288</v>
      </c>
      <c r="F210" s="262" t="s">
        <v>289</v>
      </c>
      <c r="G210" s="263" t="s">
        <v>269</v>
      </c>
      <c r="H210" s="264">
        <v>46.44</v>
      </c>
      <c r="I210" s="265"/>
      <c r="J210" s="266">
        <f>ROUND(I210*H210,2)</f>
        <v>0</v>
      </c>
      <c r="K210" s="262" t="s">
        <v>134</v>
      </c>
      <c r="L210" s="267"/>
      <c r="M210" s="268" t="s">
        <v>21</v>
      </c>
      <c r="N210" s="269" t="s">
        <v>44</v>
      </c>
      <c r="O210" s="86"/>
      <c r="P210" s="215">
        <f>O210*H210</f>
        <v>0</v>
      </c>
      <c r="Q210" s="215">
        <v>1</v>
      </c>
      <c r="R210" s="215">
        <f>Q210*H210</f>
        <v>46.44</v>
      </c>
      <c r="S210" s="215">
        <v>0</v>
      </c>
      <c r="T210" s="216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17" t="s">
        <v>183</v>
      </c>
      <c r="AT210" s="217" t="s">
        <v>287</v>
      </c>
      <c r="AU210" s="217" t="s">
        <v>82</v>
      </c>
      <c r="AY210" s="19" t="s">
        <v>128</v>
      </c>
      <c r="BE210" s="218">
        <f>IF(N210="základní",J210,0)</f>
        <v>0</v>
      </c>
      <c r="BF210" s="218">
        <f>IF(N210="snížená",J210,0)</f>
        <v>0</v>
      </c>
      <c r="BG210" s="218">
        <f>IF(N210="zákl. přenesená",J210,0)</f>
        <v>0</v>
      </c>
      <c r="BH210" s="218">
        <f>IF(N210="sníž. přenesená",J210,0)</f>
        <v>0</v>
      </c>
      <c r="BI210" s="218">
        <f>IF(N210="nulová",J210,0)</f>
        <v>0</v>
      </c>
      <c r="BJ210" s="19" t="s">
        <v>78</v>
      </c>
      <c r="BK210" s="218">
        <f>ROUND(I210*H210,2)</f>
        <v>0</v>
      </c>
      <c r="BL210" s="19" t="s">
        <v>85</v>
      </c>
      <c r="BM210" s="217" t="s">
        <v>1016</v>
      </c>
    </row>
    <row r="211" spans="1:47" s="2" customFormat="1" ht="12">
      <c r="A211" s="40"/>
      <c r="B211" s="41"/>
      <c r="C211" s="42"/>
      <c r="D211" s="219" t="s">
        <v>136</v>
      </c>
      <c r="E211" s="42"/>
      <c r="F211" s="220" t="s">
        <v>289</v>
      </c>
      <c r="G211" s="42"/>
      <c r="H211" s="42"/>
      <c r="I211" s="221"/>
      <c r="J211" s="42"/>
      <c r="K211" s="42"/>
      <c r="L211" s="46"/>
      <c r="M211" s="222"/>
      <c r="N211" s="223"/>
      <c r="O211" s="86"/>
      <c r="P211" s="86"/>
      <c r="Q211" s="86"/>
      <c r="R211" s="86"/>
      <c r="S211" s="86"/>
      <c r="T211" s="87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9" t="s">
        <v>136</v>
      </c>
      <c r="AU211" s="19" t="s">
        <v>82</v>
      </c>
    </row>
    <row r="212" spans="1:51" s="13" customFormat="1" ht="12">
      <c r="A212" s="13"/>
      <c r="B212" s="226"/>
      <c r="C212" s="227"/>
      <c r="D212" s="219" t="s">
        <v>140</v>
      </c>
      <c r="E212" s="228" t="s">
        <v>21</v>
      </c>
      <c r="F212" s="229" t="s">
        <v>1017</v>
      </c>
      <c r="G212" s="227"/>
      <c r="H212" s="230">
        <v>46.444</v>
      </c>
      <c r="I212" s="231"/>
      <c r="J212" s="227"/>
      <c r="K212" s="227"/>
      <c r="L212" s="232"/>
      <c r="M212" s="233"/>
      <c r="N212" s="234"/>
      <c r="O212" s="234"/>
      <c r="P212" s="234"/>
      <c r="Q212" s="234"/>
      <c r="R212" s="234"/>
      <c r="S212" s="234"/>
      <c r="T212" s="235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6" t="s">
        <v>140</v>
      </c>
      <c r="AU212" s="236" t="s">
        <v>82</v>
      </c>
      <c r="AV212" s="13" t="s">
        <v>82</v>
      </c>
      <c r="AW212" s="13" t="s">
        <v>34</v>
      </c>
      <c r="AX212" s="13" t="s">
        <v>73</v>
      </c>
      <c r="AY212" s="236" t="s">
        <v>128</v>
      </c>
    </row>
    <row r="213" spans="1:51" s="14" customFormat="1" ht="12">
      <c r="A213" s="14"/>
      <c r="B213" s="237"/>
      <c r="C213" s="238"/>
      <c r="D213" s="219" t="s">
        <v>140</v>
      </c>
      <c r="E213" s="239" t="s">
        <v>21</v>
      </c>
      <c r="F213" s="240" t="s">
        <v>149</v>
      </c>
      <c r="G213" s="238"/>
      <c r="H213" s="241">
        <v>46.444</v>
      </c>
      <c r="I213" s="242"/>
      <c r="J213" s="238"/>
      <c r="K213" s="238"/>
      <c r="L213" s="243"/>
      <c r="M213" s="244"/>
      <c r="N213" s="245"/>
      <c r="O213" s="245"/>
      <c r="P213" s="245"/>
      <c r="Q213" s="245"/>
      <c r="R213" s="245"/>
      <c r="S213" s="245"/>
      <c r="T213" s="246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47" t="s">
        <v>140</v>
      </c>
      <c r="AU213" s="247" t="s">
        <v>82</v>
      </c>
      <c r="AV213" s="14" t="s">
        <v>85</v>
      </c>
      <c r="AW213" s="14" t="s">
        <v>34</v>
      </c>
      <c r="AX213" s="14" t="s">
        <v>73</v>
      </c>
      <c r="AY213" s="247" t="s">
        <v>128</v>
      </c>
    </row>
    <row r="214" spans="1:51" s="13" customFormat="1" ht="12">
      <c r="A214" s="13"/>
      <c r="B214" s="226"/>
      <c r="C214" s="227"/>
      <c r="D214" s="219" t="s">
        <v>140</v>
      </c>
      <c r="E214" s="228" t="s">
        <v>21</v>
      </c>
      <c r="F214" s="229" t="s">
        <v>1018</v>
      </c>
      <c r="G214" s="227"/>
      <c r="H214" s="230">
        <v>46.44</v>
      </c>
      <c r="I214" s="231"/>
      <c r="J214" s="227"/>
      <c r="K214" s="227"/>
      <c r="L214" s="232"/>
      <c r="M214" s="233"/>
      <c r="N214" s="234"/>
      <c r="O214" s="234"/>
      <c r="P214" s="234"/>
      <c r="Q214" s="234"/>
      <c r="R214" s="234"/>
      <c r="S214" s="234"/>
      <c r="T214" s="23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6" t="s">
        <v>140</v>
      </c>
      <c r="AU214" s="236" t="s">
        <v>82</v>
      </c>
      <c r="AV214" s="13" t="s">
        <v>82</v>
      </c>
      <c r="AW214" s="13" t="s">
        <v>34</v>
      </c>
      <c r="AX214" s="13" t="s">
        <v>78</v>
      </c>
      <c r="AY214" s="236" t="s">
        <v>128</v>
      </c>
    </row>
    <row r="215" spans="1:65" s="2" customFormat="1" ht="24.15" customHeight="1">
      <c r="A215" s="40"/>
      <c r="B215" s="41"/>
      <c r="C215" s="206" t="s">
        <v>300</v>
      </c>
      <c r="D215" s="206" t="s">
        <v>130</v>
      </c>
      <c r="E215" s="207" t="s">
        <v>307</v>
      </c>
      <c r="F215" s="208" t="s">
        <v>308</v>
      </c>
      <c r="G215" s="209" t="s">
        <v>133</v>
      </c>
      <c r="H215" s="210">
        <v>1535.4</v>
      </c>
      <c r="I215" s="211"/>
      <c r="J215" s="212">
        <f>ROUND(I215*H215,2)</f>
        <v>0</v>
      </c>
      <c r="K215" s="208" t="s">
        <v>134</v>
      </c>
      <c r="L215" s="46"/>
      <c r="M215" s="213" t="s">
        <v>21</v>
      </c>
      <c r="N215" s="214" t="s">
        <v>44</v>
      </c>
      <c r="O215" s="86"/>
      <c r="P215" s="215">
        <f>O215*H215</f>
        <v>0</v>
      </c>
      <c r="Q215" s="215">
        <v>0</v>
      </c>
      <c r="R215" s="215">
        <f>Q215*H215</f>
        <v>0</v>
      </c>
      <c r="S215" s="215">
        <v>0</v>
      </c>
      <c r="T215" s="216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17" t="s">
        <v>85</v>
      </c>
      <c r="AT215" s="217" t="s">
        <v>130</v>
      </c>
      <c r="AU215" s="217" t="s">
        <v>82</v>
      </c>
      <c r="AY215" s="19" t="s">
        <v>128</v>
      </c>
      <c r="BE215" s="218">
        <f>IF(N215="základní",J215,0)</f>
        <v>0</v>
      </c>
      <c r="BF215" s="218">
        <f>IF(N215="snížená",J215,0)</f>
        <v>0</v>
      </c>
      <c r="BG215" s="218">
        <f>IF(N215="zákl. přenesená",J215,0)</f>
        <v>0</v>
      </c>
      <c r="BH215" s="218">
        <f>IF(N215="sníž. přenesená",J215,0)</f>
        <v>0</v>
      </c>
      <c r="BI215" s="218">
        <f>IF(N215="nulová",J215,0)</f>
        <v>0</v>
      </c>
      <c r="BJ215" s="19" t="s">
        <v>78</v>
      </c>
      <c r="BK215" s="218">
        <f>ROUND(I215*H215,2)</f>
        <v>0</v>
      </c>
      <c r="BL215" s="19" t="s">
        <v>85</v>
      </c>
      <c r="BM215" s="217" t="s">
        <v>1019</v>
      </c>
    </row>
    <row r="216" spans="1:47" s="2" customFormat="1" ht="12">
      <c r="A216" s="40"/>
      <c r="B216" s="41"/>
      <c r="C216" s="42"/>
      <c r="D216" s="219" t="s">
        <v>136</v>
      </c>
      <c r="E216" s="42"/>
      <c r="F216" s="220" t="s">
        <v>310</v>
      </c>
      <c r="G216" s="42"/>
      <c r="H216" s="42"/>
      <c r="I216" s="221"/>
      <c r="J216" s="42"/>
      <c r="K216" s="42"/>
      <c r="L216" s="46"/>
      <c r="M216" s="222"/>
      <c r="N216" s="223"/>
      <c r="O216" s="86"/>
      <c r="P216" s="86"/>
      <c r="Q216" s="86"/>
      <c r="R216" s="86"/>
      <c r="S216" s="86"/>
      <c r="T216" s="87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T216" s="19" t="s">
        <v>136</v>
      </c>
      <c r="AU216" s="19" t="s">
        <v>82</v>
      </c>
    </row>
    <row r="217" spans="1:47" s="2" customFormat="1" ht="12">
      <c r="A217" s="40"/>
      <c r="B217" s="41"/>
      <c r="C217" s="42"/>
      <c r="D217" s="224" t="s">
        <v>138</v>
      </c>
      <c r="E217" s="42"/>
      <c r="F217" s="225" t="s">
        <v>311</v>
      </c>
      <c r="G217" s="42"/>
      <c r="H217" s="42"/>
      <c r="I217" s="221"/>
      <c r="J217" s="42"/>
      <c r="K217" s="42"/>
      <c r="L217" s="46"/>
      <c r="M217" s="222"/>
      <c r="N217" s="223"/>
      <c r="O217" s="86"/>
      <c r="P217" s="86"/>
      <c r="Q217" s="86"/>
      <c r="R217" s="86"/>
      <c r="S217" s="86"/>
      <c r="T217" s="87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9" t="s">
        <v>138</v>
      </c>
      <c r="AU217" s="19" t="s">
        <v>82</v>
      </c>
    </row>
    <row r="218" spans="1:51" s="13" customFormat="1" ht="12">
      <c r="A218" s="13"/>
      <c r="B218" s="226"/>
      <c r="C218" s="227"/>
      <c r="D218" s="219" t="s">
        <v>140</v>
      </c>
      <c r="E218" s="228" t="s">
        <v>21</v>
      </c>
      <c r="F218" s="229" t="s">
        <v>1020</v>
      </c>
      <c r="G218" s="227"/>
      <c r="H218" s="230">
        <v>125</v>
      </c>
      <c r="I218" s="231"/>
      <c r="J218" s="227"/>
      <c r="K218" s="227"/>
      <c r="L218" s="232"/>
      <c r="M218" s="233"/>
      <c r="N218" s="234"/>
      <c r="O218" s="234"/>
      <c r="P218" s="234"/>
      <c r="Q218" s="234"/>
      <c r="R218" s="234"/>
      <c r="S218" s="234"/>
      <c r="T218" s="235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6" t="s">
        <v>140</v>
      </c>
      <c r="AU218" s="236" t="s">
        <v>82</v>
      </c>
      <c r="AV218" s="13" t="s">
        <v>82</v>
      </c>
      <c r="AW218" s="13" t="s">
        <v>34</v>
      </c>
      <c r="AX218" s="13" t="s">
        <v>73</v>
      </c>
      <c r="AY218" s="236" t="s">
        <v>128</v>
      </c>
    </row>
    <row r="219" spans="1:51" s="13" customFormat="1" ht="12">
      <c r="A219" s="13"/>
      <c r="B219" s="226"/>
      <c r="C219" s="227"/>
      <c r="D219" s="219" t="s">
        <v>140</v>
      </c>
      <c r="E219" s="228" t="s">
        <v>21</v>
      </c>
      <c r="F219" s="229" t="s">
        <v>1021</v>
      </c>
      <c r="G219" s="227"/>
      <c r="H219" s="230">
        <v>1410.4</v>
      </c>
      <c r="I219" s="231"/>
      <c r="J219" s="227"/>
      <c r="K219" s="227"/>
      <c r="L219" s="232"/>
      <c r="M219" s="233"/>
      <c r="N219" s="234"/>
      <c r="O219" s="234"/>
      <c r="P219" s="234"/>
      <c r="Q219" s="234"/>
      <c r="R219" s="234"/>
      <c r="S219" s="234"/>
      <c r="T219" s="235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6" t="s">
        <v>140</v>
      </c>
      <c r="AU219" s="236" t="s">
        <v>82</v>
      </c>
      <c r="AV219" s="13" t="s">
        <v>82</v>
      </c>
      <c r="AW219" s="13" t="s">
        <v>34</v>
      </c>
      <c r="AX219" s="13" t="s">
        <v>73</v>
      </c>
      <c r="AY219" s="236" t="s">
        <v>128</v>
      </c>
    </row>
    <row r="220" spans="1:51" s="14" customFormat="1" ht="12">
      <c r="A220" s="14"/>
      <c r="B220" s="237"/>
      <c r="C220" s="238"/>
      <c r="D220" s="219" t="s">
        <v>140</v>
      </c>
      <c r="E220" s="239" t="s">
        <v>21</v>
      </c>
      <c r="F220" s="240" t="s">
        <v>149</v>
      </c>
      <c r="G220" s="238"/>
      <c r="H220" s="241">
        <v>1535.4</v>
      </c>
      <c r="I220" s="242"/>
      <c r="J220" s="238"/>
      <c r="K220" s="238"/>
      <c r="L220" s="243"/>
      <c r="M220" s="244"/>
      <c r="N220" s="245"/>
      <c r="O220" s="245"/>
      <c r="P220" s="245"/>
      <c r="Q220" s="245"/>
      <c r="R220" s="245"/>
      <c r="S220" s="245"/>
      <c r="T220" s="246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47" t="s">
        <v>140</v>
      </c>
      <c r="AU220" s="247" t="s">
        <v>82</v>
      </c>
      <c r="AV220" s="14" t="s">
        <v>85</v>
      </c>
      <c r="AW220" s="14" t="s">
        <v>34</v>
      </c>
      <c r="AX220" s="14" t="s">
        <v>78</v>
      </c>
      <c r="AY220" s="247" t="s">
        <v>128</v>
      </c>
    </row>
    <row r="221" spans="1:63" s="12" customFormat="1" ht="22.8" customHeight="1">
      <c r="A221" s="12"/>
      <c r="B221" s="190"/>
      <c r="C221" s="191"/>
      <c r="D221" s="192" t="s">
        <v>72</v>
      </c>
      <c r="E221" s="204" t="s">
        <v>85</v>
      </c>
      <c r="F221" s="204" t="s">
        <v>321</v>
      </c>
      <c r="G221" s="191"/>
      <c r="H221" s="191"/>
      <c r="I221" s="194"/>
      <c r="J221" s="205">
        <f>BK221</f>
        <v>0</v>
      </c>
      <c r="K221" s="191"/>
      <c r="L221" s="196"/>
      <c r="M221" s="197"/>
      <c r="N221" s="198"/>
      <c r="O221" s="198"/>
      <c r="P221" s="199">
        <f>SUM(P222:P255)</f>
        <v>0</v>
      </c>
      <c r="Q221" s="198"/>
      <c r="R221" s="199">
        <f>SUM(R222:R255)</f>
        <v>0.4651432</v>
      </c>
      <c r="S221" s="198"/>
      <c r="T221" s="200">
        <f>SUM(T222:T255)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01" t="s">
        <v>78</v>
      </c>
      <c r="AT221" s="202" t="s">
        <v>72</v>
      </c>
      <c r="AU221" s="202" t="s">
        <v>78</v>
      </c>
      <c r="AY221" s="201" t="s">
        <v>128</v>
      </c>
      <c r="BK221" s="203">
        <f>SUM(BK222:BK255)</f>
        <v>0</v>
      </c>
    </row>
    <row r="222" spans="1:65" s="2" customFormat="1" ht="24.15" customHeight="1">
      <c r="A222" s="40"/>
      <c r="B222" s="41"/>
      <c r="C222" s="206" t="s">
        <v>306</v>
      </c>
      <c r="D222" s="206" t="s">
        <v>130</v>
      </c>
      <c r="E222" s="207" t="s">
        <v>1022</v>
      </c>
      <c r="F222" s="208" t="s">
        <v>1023</v>
      </c>
      <c r="G222" s="209" t="s">
        <v>133</v>
      </c>
      <c r="H222" s="210">
        <v>285</v>
      </c>
      <c r="I222" s="211"/>
      <c r="J222" s="212">
        <f>ROUND(I222*H222,2)</f>
        <v>0</v>
      </c>
      <c r="K222" s="208" t="s">
        <v>134</v>
      </c>
      <c r="L222" s="46"/>
      <c r="M222" s="213" t="s">
        <v>21</v>
      </c>
      <c r="N222" s="214" t="s">
        <v>44</v>
      </c>
      <c r="O222" s="86"/>
      <c r="P222" s="215">
        <f>O222*H222</f>
        <v>0</v>
      </c>
      <c r="Q222" s="215">
        <v>0</v>
      </c>
      <c r="R222" s="215">
        <f>Q222*H222</f>
        <v>0</v>
      </c>
      <c r="S222" s="215">
        <v>0</v>
      </c>
      <c r="T222" s="216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17" t="s">
        <v>85</v>
      </c>
      <c r="AT222" s="217" t="s">
        <v>130</v>
      </c>
      <c r="AU222" s="217" t="s">
        <v>82</v>
      </c>
      <c r="AY222" s="19" t="s">
        <v>128</v>
      </c>
      <c r="BE222" s="218">
        <f>IF(N222="základní",J222,0)</f>
        <v>0</v>
      </c>
      <c r="BF222" s="218">
        <f>IF(N222="snížená",J222,0)</f>
        <v>0</v>
      </c>
      <c r="BG222" s="218">
        <f>IF(N222="zákl. přenesená",J222,0)</f>
        <v>0</v>
      </c>
      <c r="BH222" s="218">
        <f>IF(N222="sníž. přenesená",J222,0)</f>
        <v>0</v>
      </c>
      <c r="BI222" s="218">
        <f>IF(N222="nulová",J222,0)</f>
        <v>0</v>
      </c>
      <c r="BJ222" s="19" t="s">
        <v>78</v>
      </c>
      <c r="BK222" s="218">
        <f>ROUND(I222*H222,2)</f>
        <v>0</v>
      </c>
      <c r="BL222" s="19" t="s">
        <v>85</v>
      </c>
      <c r="BM222" s="217" t="s">
        <v>1024</v>
      </c>
    </row>
    <row r="223" spans="1:47" s="2" customFormat="1" ht="12">
      <c r="A223" s="40"/>
      <c r="B223" s="41"/>
      <c r="C223" s="42"/>
      <c r="D223" s="219" t="s">
        <v>136</v>
      </c>
      <c r="E223" s="42"/>
      <c r="F223" s="220" t="s">
        <v>1025</v>
      </c>
      <c r="G223" s="42"/>
      <c r="H223" s="42"/>
      <c r="I223" s="221"/>
      <c r="J223" s="42"/>
      <c r="K223" s="42"/>
      <c r="L223" s="46"/>
      <c r="M223" s="222"/>
      <c r="N223" s="223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9" t="s">
        <v>136</v>
      </c>
      <c r="AU223" s="19" t="s">
        <v>82</v>
      </c>
    </row>
    <row r="224" spans="1:47" s="2" customFormat="1" ht="12">
      <c r="A224" s="40"/>
      <c r="B224" s="41"/>
      <c r="C224" s="42"/>
      <c r="D224" s="224" t="s">
        <v>138</v>
      </c>
      <c r="E224" s="42"/>
      <c r="F224" s="225" t="s">
        <v>1026</v>
      </c>
      <c r="G224" s="42"/>
      <c r="H224" s="42"/>
      <c r="I224" s="221"/>
      <c r="J224" s="42"/>
      <c r="K224" s="42"/>
      <c r="L224" s="46"/>
      <c r="M224" s="222"/>
      <c r="N224" s="223"/>
      <c r="O224" s="86"/>
      <c r="P224" s="86"/>
      <c r="Q224" s="86"/>
      <c r="R224" s="86"/>
      <c r="S224" s="86"/>
      <c r="T224" s="87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19" t="s">
        <v>138</v>
      </c>
      <c r="AU224" s="19" t="s">
        <v>82</v>
      </c>
    </row>
    <row r="225" spans="1:51" s="13" customFormat="1" ht="12">
      <c r="A225" s="13"/>
      <c r="B225" s="226"/>
      <c r="C225" s="227"/>
      <c r="D225" s="219" t="s">
        <v>140</v>
      </c>
      <c r="E225" s="228" t="s">
        <v>21</v>
      </c>
      <c r="F225" s="229" t="s">
        <v>1027</v>
      </c>
      <c r="G225" s="227"/>
      <c r="H225" s="230">
        <v>285</v>
      </c>
      <c r="I225" s="231"/>
      <c r="J225" s="227"/>
      <c r="K225" s="227"/>
      <c r="L225" s="232"/>
      <c r="M225" s="233"/>
      <c r="N225" s="234"/>
      <c r="O225" s="234"/>
      <c r="P225" s="234"/>
      <c r="Q225" s="234"/>
      <c r="R225" s="234"/>
      <c r="S225" s="234"/>
      <c r="T225" s="235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6" t="s">
        <v>140</v>
      </c>
      <c r="AU225" s="236" t="s">
        <v>82</v>
      </c>
      <c r="AV225" s="13" t="s">
        <v>82</v>
      </c>
      <c r="AW225" s="13" t="s">
        <v>34</v>
      </c>
      <c r="AX225" s="13" t="s">
        <v>73</v>
      </c>
      <c r="AY225" s="236" t="s">
        <v>128</v>
      </c>
    </row>
    <row r="226" spans="1:51" s="15" customFormat="1" ht="12">
      <c r="A226" s="15"/>
      <c r="B226" s="249"/>
      <c r="C226" s="250"/>
      <c r="D226" s="219" t="s">
        <v>140</v>
      </c>
      <c r="E226" s="251" t="s">
        <v>21</v>
      </c>
      <c r="F226" s="252" t="s">
        <v>1028</v>
      </c>
      <c r="G226" s="250"/>
      <c r="H226" s="253">
        <v>285</v>
      </c>
      <c r="I226" s="254"/>
      <c r="J226" s="250"/>
      <c r="K226" s="250"/>
      <c r="L226" s="255"/>
      <c r="M226" s="256"/>
      <c r="N226" s="257"/>
      <c r="O226" s="257"/>
      <c r="P226" s="257"/>
      <c r="Q226" s="257"/>
      <c r="R226" s="257"/>
      <c r="S226" s="257"/>
      <c r="T226" s="258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59" t="s">
        <v>140</v>
      </c>
      <c r="AU226" s="259" t="s">
        <v>82</v>
      </c>
      <c r="AV226" s="15" t="s">
        <v>150</v>
      </c>
      <c r="AW226" s="15" t="s">
        <v>34</v>
      </c>
      <c r="AX226" s="15" t="s">
        <v>73</v>
      </c>
      <c r="AY226" s="259" t="s">
        <v>128</v>
      </c>
    </row>
    <row r="227" spans="1:51" s="14" customFormat="1" ht="12">
      <c r="A227" s="14"/>
      <c r="B227" s="237"/>
      <c r="C227" s="238"/>
      <c r="D227" s="219" t="s">
        <v>140</v>
      </c>
      <c r="E227" s="239" t="s">
        <v>21</v>
      </c>
      <c r="F227" s="240" t="s">
        <v>149</v>
      </c>
      <c r="G227" s="238"/>
      <c r="H227" s="241">
        <v>285</v>
      </c>
      <c r="I227" s="242"/>
      <c r="J227" s="238"/>
      <c r="K227" s="238"/>
      <c r="L227" s="243"/>
      <c r="M227" s="244"/>
      <c r="N227" s="245"/>
      <c r="O227" s="245"/>
      <c r="P227" s="245"/>
      <c r="Q227" s="245"/>
      <c r="R227" s="245"/>
      <c r="S227" s="245"/>
      <c r="T227" s="246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7" t="s">
        <v>140</v>
      </c>
      <c r="AU227" s="247" t="s">
        <v>82</v>
      </c>
      <c r="AV227" s="14" t="s">
        <v>85</v>
      </c>
      <c r="AW227" s="14" t="s">
        <v>34</v>
      </c>
      <c r="AX227" s="14" t="s">
        <v>78</v>
      </c>
      <c r="AY227" s="247" t="s">
        <v>128</v>
      </c>
    </row>
    <row r="228" spans="1:65" s="2" customFormat="1" ht="16.5" customHeight="1">
      <c r="A228" s="40"/>
      <c r="B228" s="41"/>
      <c r="C228" s="206" t="s">
        <v>314</v>
      </c>
      <c r="D228" s="206" t="s">
        <v>130</v>
      </c>
      <c r="E228" s="207" t="s">
        <v>331</v>
      </c>
      <c r="F228" s="208" t="s">
        <v>1029</v>
      </c>
      <c r="G228" s="209" t="s">
        <v>186</v>
      </c>
      <c r="H228" s="210">
        <v>0.42</v>
      </c>
      <c r="I228" s="211"/>
      <c r="J228" s="212">
        <f>ROUND(I228*H228,2)</f>
        <v>0</v>
      </c>
      <c r="K228" s="208" t="s">
        <v>134</v>
      </c>
      <c r="L228" s="46"/>
      <c r="M228" s="213" t="s">
        <v>21</v>
      </c>
      <c r="N228" s="214" t="s">
        <v>44</v>
      </c>
      <c r="O228" s="86"/>
      <c r="P228" s="215">
        <f>O228*H228</f>
        <v>0</v>
      </c>
      <c r="Q228" s="215">
        <v>0</v>
      </c>
      <c r="R228" s="215">
        <f>Q228*H228</f>
        <v>0</v>
      </c>
      <c r="S228" s="215">
        <v>0</v>
      </c>
      <c r="T228" s="216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17" t="s">
        <v>85</v>
      </c>
      <c r="AT228" s="217" t="s">
        <v>130</v>
      </c>
      <c r="AU228" s="217" t="s">
        <v>82</v>
      </c>
      <c r="AY228" s="19" t="s">
        <v>128</v>
      </c>
      <c r="BE228" s="218">
        <f>IF(N228="základní",J228,0)</f>
        <v>0</v>
      </c>
      <c r="BF228" s="218">
        <f>IF(N228="snížená",J228,0)</f>
        <v>0</v>
      </c>
      <c r="BG228" s="218">
        <f>IF(N228="zákl. přenesená",J228,0)</f>
        <v>0</v>
      </c>
      <c r="BH228" s="218">
        <f>IF(N228="sníž. přenesená",J228,0)</f>
        <v>0</v>
      </c>
      <c r="BI228" s="218">
        <f>IF(N228="nulová",J228,0)</f>
        <v>0</v>
      </c>
      <c r="BJ228" s="19" t="s">
        <v>78</v>
      </c>
      <c r="BK228" s="218">
        <f>ROUND(I228*H228,2)</f>
        <v>0</v>
      </c>
      <c r="BL228" s="19" t="s">
        <v>85</v>
      </c>
      <c r="BM228" s="217" t="s">
        <v>1030</v>
      </c>
    </row>
    <row r="229" spans="1:47" s="2" customFormat="1" ht="12">
      <c r="A229" s="40"/>
      <c r="B229" s="41"/>
      <c r="C229" s="42"/>
      <c r="D229" s="219" t="s">
        <v>136</v>
      </c>
      <c r="E229" s="42"/>
      <c r="F229" s="220" t="s">
        <v>334</v>
      </c>
      <c r="G229" s="42"/>
      <c r="H229" s="42"/>
      <c r="I229" s="221"/>
      <c r="J229" s="42"/>
      <c r="K229" s="42"/>
      <c r="L229" s="46"/>
      <c r="M229" s="222"/>
      <c r="N229" s="223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9" t="s">
        <v>136</v>
      </c>
      <c r="AU229" s="19" t="s">
        <v>82</v>
      </c>
    </row>
    <row r="230" spans="1:47" s="2" customFormat="1" ht="12">
      <c r="A230" s="40"/>
      <c r="B230" s="41"/>
      <c r="C230" s="42"/>
      <c r="D230" s="224" t="s">
        <v>138</v>
      </c>
      <c r="E230" s="42"/>
      <c r="F230" s="225" t="s">
        <v>335</v>
      </c>
      <c r="G230" s="42"/>
      <c r="H230" s="42"/>
      <c r="I230" s="221"/>
      <c r="J230" s="42"/>
      <c r="K230" s="42"/>
      <c r="L230" s="46"/>
      <c r="M230" s="222"/>
      <c r="N230" s="223"/>
      <c r="O230" s="86"/>
      <c r="P230" s="86"/>
      <c r="Q230" s="86"/>
      <c r="R230" s="86"/>
      <c r="S230" s="86"/>
      <c r="T230" s="87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T230" s="19" t="s">
        <v>138</v>
      </c>
      <c r="AU230" s="19" t="s">
        <v>82</v>
      </c>
    </row>
    <row r="231" spans="1:51" s="13" customFormat="1" ht="12">
      <c r="A231" s="13"/>
      <c r="B231" s="226"/>
      <c r="C231" s="227"/>
      <c r="D231" s="219" t="s">
        <v>140</v>
      </c>
      <c r="E231" s="228" t="s">
        <v>21</v>
      </c>
      <c r="F231" s="229" t="s">
        <v>1031</v>
      </c>
      <c r="G231" s="227"/>
      <c r="H231" s="230">
        <v>0.211</v>
      </c>
      <c r="I231" s="231"/>
      <c r="J231" s="227"/>
      <c r="K231" s="227"/>
      <c r="L231" s="232"/>
      <c r="M231" s="233"/>
      <c r="N231" s="234"/>
      <c r="O231" s="234"/>
      <c r="P231" s="234"/>
      <c r="Q231" s="234"/>
      <c r="R231" s="234"/>
      <c r="S231" s="234"/>
      <c r="T231" s="235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6" t="s">
        <v>140</v>
      </c>
      <c r="AU231" s="236" t="s">
        <v>82</v>
      </c>
      <c r="AV231" s="13" t="s">
        <v>82</v>
      </c>
      <c r="AW231" s="13" t="s">
        <v>34</v>
      </c>
      <c r="AX231" s="13" t="s">
        <v>73</v>
      </c>
      <c r="AY231" s="236" t="s">
        <v>128</v>
      </c>
    </row>
    <row r="232" spans="1:51" s="13" customFormat="1" ht="12">
      <c r="A232" s="13"/>
      <c r="B232" s="226"/>
      <c r="C232" s="227"/>
      <c r="D232" s="219" t="s">
        <v>140</v>
      </c>
      <c r="E232" s="228" t="s">
        <v>21</v>
      </c>
      <c r="F232" s="229" t="s">
        <v>1032</v>
      </c>
      <c r="G232" s="227"/>
      <c r="H232" s="230">
        <v>0.21</v>
      </c>
      <c r="I232" s="231"/>
      <c r="J232" s="227"/>
      <c r="K232" s="227"/>
      <c r="L232" s="232"/>
      <c r="M232" s="233"/>
      <c r="N232" s="234"/>
      <c r="O232" s="234"/>
      <c r="P232" s="234"/>
      <c r="Q232" s="234"/>
      <c r="R232" s="234"/>
      <c r="S232" s="234"/>
      <c r="T232" s="235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6" t="s">
        <v>140</v>
      </c>
      <c r="AU232" s="236" t="s">
        <v>82</v>
      </c>
      <c r="AV232" s="13" t="s">
        <v>82</v>
      </c>
      <c r="AW232" s="13" t="s">
        <v>34</v>
      </c>
      <c r="AX232" s="13" t="s">
        <v>73</v>
      </c>
      <c r="AY232" s="236" t="s">
        <v>128</v>
      </c>
    </row>
    <row r="233" spans="1:51" s="14" customFormat="1" ht="12">
      <c r="A233" s="14"/>
      <c r="B233" s="237"/>
      <c r="C233" s="238"/>
      <c r="D233" s="219" t="s">
        <v>140</v>
      </c>
      <c r="E233" s="239" t="s">
        <v>21</v>
      </c>
      <c r="F233" s="240" t="s">
        <v>149</v>
      </c>
      <c r="G233" s="238"/>
      <c r="H233" s="241">
        <v>0.421</v>
      </c>
      <c r="I233" s="242"/>
      <c r="J233" s="238"/>
      <c r="K233" s="238"/>
      <c r="L233" s="243"/>
      <c r="M233" s="244"/>
      <c r="N233" s="245"/>
      <c r="O233" s="245"/>
      <c r="P233" s="245"/>
      <c r="Q233" s="245"/>
      <c r="R233" s="245"/>
      <c r="S233" s="245"/>
      <c r="T233" s="246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47" t="s">
        <v>140</v>
      </c>
      <c r="AU233" s="247" t="s">
        <v>82</v>
      </c>
      <c r="AV233" s="14" t="s">
        <v>85</v>
      </c>
      <c r="AW233" s="14" t="s">
        <v>34</v>
      </c>
      <c r="AX233" s="14" t="s">
        <v>73</v>
      </c>
      <c r="AY233" s="247" t="s">
        <v>128</v>
      </c>
    </row>
    <row r="234" spans="1:51" s="13" customFormat="1" ht="12">
      <c r="A234" s="13"/>
      <c r="B234" s="226"/>
      <c r="C234" s="227"/>
      <c r="D234" s="219" t="s">
        <v>140</v>
      </c>
      <c r="E234" s="228" t="s">
        <v>21</v>
      </c>
      <c r="F234" s="229" t="s">
        <v>1033</v>
      </c>
      <c r="G234" s="227"/>
      <c r="H234" s="230">
        <v>0.42</v>
      </c>
      <c r="I234" s="231"/>
      <c r="J234" s="227"/>
      <c r="K234" s="227"/>
      <c r="L234" s="232"/>
      <c r="M234" s="233"/>
      <c r="N234" s="234"/>
      <c r="O234" s="234"/>
      <c r="P234" s="234"/>
      <c r="Q234" s="234"/>
      <c r="R234" s="234"/>
      <c r="S234" s="234"/>
      <c r="T234" s="235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6" t="s">
        <v>140</v>
      </c>
      <c r="AU234" s="236" t="s">
        <v>82</v>
      </c>
      <c r="AV234" s="13" t="s">
        <v>82</v>
      </c>
      <c r="AW234" s="13" t="s">
        <v>34</v>
      </c>
      <c r="AX234" s="13" t="s">
        <v>78</v>
      </c>
      <c r="AY234" s="236" t="s">
        <v>128</v>
      </c>
    </row>
    <row r="235" spans="1:65" s="2" customFormat="1" ht="24.15" customHeight="1">
      <c r="A235" s="40"/>
      <c r="B235" s="41"/>
      <c r="C235" s="206" t="s">
        <v>322</v>
      </c>
      <c r="D235" s="206" t="s">
        <v>130</v>
      </c>
      <c r="E235" s="207" t="s">
        <v>340</v>
      </c>
      <c r="F235" s="208" t="s">
        <v>341</v>
      </c>
      <c r="G235" s="209" t="s">
        <v>342</v>
      </c>
      <c r="H235" s="210">
        <v>4</v>
      </c>
      <c r="I235" s="211"/>
      <c r="J235" s="212">
        <f>ROUND(I235*H235,2)</f>
        <v>0</v>
      </c>
      <c r="K235" s="208" t="s">
        <v>134</v>
      </c>
      <c r="L235" s="46"/>
      <c r="M235" s="213" t="s">
        <v>21</v>
      </c>
      <c r="N235" s="214" t="s">
        <v>44</v>
      </c>
      <c r="O235" s="86"/>
      <c r="P235" s="215">
        <f>O235*H235</f>
        <v>0</v>
      </c>
      <c r="Q235" s="215">
        <v>0.08742</v>
      </c>
      <c r="R235" s="215">
        <f>Q235*H235</f>
        <v>0.34968</v>
      </c>
      <c r="S235" s="215">
        <v>0</v>
      </c>
      <c r="T235" s="216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17" t="s">
        <v>85</v>
      </c>
      <c r="AT235" s="217" t="s">
        <v>130</v>
      </c>
      <c r="AU235" s="217" t="s">
        <v>82</v>
      </c>
      <c r="AY235" s="19" t="s">
        <v>128</v>
      </c>
      <c r="BE235" s="218">
        <f>IF(N235="základní",J235,0)</f>
        <v>0</v>
      </c>
      <c r="BF235" s="218">
        <f>IF(N235="snížená",J235,0)</f>
        <v>0</v>
      </c>
      <c r="BG235" s="218">
        <f>IF(N235="zákl. přenesená",J235,0)</f>
        <v>0</v>
      </c>
      <c r="BH235" s="218">
        <f>IF(N235="sníž. přenesená",J235,0)</f>
        <v>0</v>
      </c>
      <c r="BI235" s="218">
        <f>IF(N235="nulová",J235,0)</f>
        <v>0</v>
      </c>
      <c r="BJ235" s="19" t="s">
        <v>78</v>
      </c>
      <c r="BK235" s="218">
        <f>ROUND(I235*H235,2)</f>
        <v>0</v>
      </c>
      <c r="BL235" s="19" t="s">
        <v>85</v>
      </c>
      <c r="BM235" s="217" t="s">
        <v>1034</v>
      </c>
    </row>
    <row r="236" spans="1:47" s="2" customFormat="1" ht="12">
      <c r="A236" s="40"/>
      <c r="B236" s="41"/>
      <c r="C236" s="42"/>
      <c r="D236" s="219" t="s">
        <v>136</v>
      </c>
      <c r="E236" s="42"/>
      <c r="F236" s="220" t="s">
        <v>344</v>
      </c>
      <c r="G236" s="42"/>
      <c r="H236" s="42"/>
      <c r="I236" s="221"/>
      <c r="J236" s="42"/>
      <c r="K236" s="42"/>
      <c r="L236" s="46"/>
      <c r="M236" s="222"/>
      <c r="N236" s="223"/>
      <c r="O236" s="86"/>
      <c r="P236" s="86"/>
      <c r="Q236" s="86"/>
      <c r="R236" s="86"/>
      <c r="S236" s="86"/>
      <c r="T236" s="87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T236" s="19" t="s">
        <v>136</v>
      </c>
      <c r="AU236" s="19" t="s">
        <v>82</v>
      </c>
    </row>
    <row r="237" spans="1:47" s="2" customFormat="1" ht="12">
      <c r="A237" s="40"/>
      <c r="B237" s="41"/>
      <c r="C237" s="42"/>
      <c r="D237" s="224" t="s">
        <v>138</v>
      </c>
      <c r="E237" s="42"/>
      <c r="F237" s="225" t="s">
        <v>345</v>
      </c>
      <c r="G237" s="42"/>
      <c r="H237" s="42"/>
      <c r="I237" s="221"/>
      <c r="J237" s="42"/>
      <c r="K237" s="42"/>
      <c r="L237" s="46"/>
      <c r="M237" s="222"/>
      <c r="N237" s="223"/>
      <c r="O237" s="86"/>
      <c r="P237" s="86"/>
      <c r="Q237" s="86"/>
      <c r="R237" s="86"/>
      <c r="S237" s="86"/>
      <c r="T237" s="87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9" t="s">
        <v>138</v>
      </c>
      <c r="AU237" s="19" t="s">
        <v>82</v>
      </c>
    </row>
    <row r="238" spans="1:51" s="13" customFormat="1" ht="12">
      <c r="A238" s="13"/>
      <c r="B238" s="226"/>
      <c r="C238" s="227"/>
      <c r="D238" s="219" t="s">
        <v>140</v>
      </c>
      <c r="E238" s="228" t="s">
        <v>21</v>
      </c>
      <c r="F238" s="229" t="s">
        <v>85</v>
      </c>
      <c r="G238" s="227"/>
      <c r="H238" s="230">
        <v>4</v>
      </c>
      <c r="I238" s="231"/>
      <c r="J238" s="227"/>
      <c r="K238" s="227"/>
      <c r="L238" s="232"/>
      <c r="M238" s="233"/>
      <c r="N238" s="234"/>
      <c r="O238" s="234"/>
      <c r="P238" s="234"/>
      <c r="Q238" s="234"/>
      <c r="R238" s="234"/>
      <c r="S238" s="234"/>
      <c r="T238" s="235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6" t="s">
        <v>140</v>
      </c>
      <c r="AU238" s="236" t="s">
        <v>82</v>
      </c>
      <c r="AV238" s="13" t="s">
        <v>82</v>
      </c>
      <c r="AW238" s="13" t="s">
        <v>34</v>
      </c>
      <c r="AX238" s="13" t="s">
        <v>78</v>
      </c>
      <c r="AY238" s="236" t="s">
        <v>128</v>
      </c>
    </row>
    <row r="239" spans="1:65" s="2" customFormat="1" ht="24.15" customHeight="1">
      <c r="A239" s="40"/>
      <c r="B239" s="41"/>
      <c r="C239" s="260" t="s">
        <v>330</v>
      </c>
      <c r="D239" s="260" t="s">
        <v>287</v>
      </c>
      <c r="E239" s="261" t="s">
        <v>347</v>
      </c>
      <c r="F239" s="262" t="s">
        <v>348</v>
      </c>
      <c r="G239" s="263" t="s">
        <v>342</v>
      </c>
      <c r="H239" s="264">
        <v>4.04</v>
      </c>
      <c r="I239" s="265"/>
      <c r="J239" s="266">
        <f>ROUND(I239*H239,2)</f>
        <v>0</v>
      </c>
      <c r="K239" s="262" t="s">
        <v>134</v>
      </c>
      <c r="L239" s="267"/>
      <c r="M239" s="268" t="s">
        <v>21</v>
      </c>
      <c r="N239" s="269" t="s">
        <v>44</v>
      </c>
      <c r="O239" s="86"/>
      <c r="P239" s="215">
        <f>O239*H239</f>
        <v>0</v>
      </c>
      <c r="Q239" s="215">
        <v>0.027</v>
      </c>
      <c r="R239" s="215">
        <f>Q239*H239</f>
        <v>0.10908</v>
      </c>
      <c r="S239" s="215">
        <v>0</v>
      </c>
      <c r="T239" s="216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17" t="s">
        <v>183</v>
      </c>
      <c r="AT239" s="217" t="s">
        <v>287</v>
      </c>
      <c r="AU239" s="217" t="s">
        <v>82</v>
      </c>
      <c r="AY239" s="19" t="s">
        <v>128</v>
      </c>
      <c r="BE239" s="218">
        <f>IF(N239="základní",J239,0)</f>
        <v>0</v>
      </c>
      <c r="BF239" s="218">
        <f>IF(N239="snížená",J239,0)</f>
        <v>0</v>
      </c>
      <c r="BG239" s="218">
        <f>IF(N239="zákl. přenesená",J239,0)</f>
        <v>0</v>
      </c>
      <c r="BH239" s="218">
        <f>IF(N239="sníž. přenesená",J239,0)</f>
        <v>0</v>
      </c>
      <c r="BI239" s="218">
        <f>IF(N239="nulová",J239,0)</f>
        <v>0</v>
      </c>
      <c r="BJ239" s="19" t="s">
        <v>78</v>
      </c>
      <c r="BK239" s="218">
        <f>ROUND(I239*H239,2)</f>
        <v>0</v>
      </c>
      <c r="BL239" s="19" t="s">
        <v>85</v>
      </c>
      <c r="BM239" s="217" t="s">
        <v>1035</v>
      </c>
    </row>
    <row r="240" spans="1:47" s="2" customFormat="1" ht="12">
      <c r="A240" s="40"/>
      <c r="B240" s="41"/>
      <c r="C240" s="42"/>
      <c r="D240" s="219" t="s">
        <v>136</v>
      </c>
      <c r="E240" s="42"/>
      <c r="F240" s="220" t="s">
        <v>348</v>
      </c>
      <c r="G240" s="42"/>
      <c r="H240" s="42"/>
      <c r="I240" s="221"/>
      <c r="J240" s="42"/>
      <c r="K240" s="42"/>
      <c r="L240" s="46"/>
      <c r="M240" s="222"/>
      <c r="N240" s="223"/>
      <c r="O240" s="86"/>
      <c r="P240" s="86"/>
      <c r="Q240" s="86"/>
      <c r="R240" s="86"/>
      <c r="S240" s="86"/>
      <c r="T240" s="87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T240" s="19" t="s">
        <v>136</v>
      </c>
      <c r="AU240" s="19" t="s">
        <v>82</v>
      </c>
    </row>
    <row r="241" spans="1:51" s="13" customFormat="1" ht="12">
      <c r="A241" s="13"/>
      <c r="B241" s="226"/>
      <c r="C241" s="227"/>
      <c r="D241" s="219" t="s">
        <v>140</v>
      </c>
      <c r="E241" s="228" t="s">
        <v>21</v>
      </c>
      <c r="F241" s="229" t="s">
        <v>715</v>
      </c>
      <c r="G241" s="227"/>
      <c r="H241" s="230">
        <v>4.04</v>
      </c>
      <c r="I241" s="231"/>
      <c r="J241" s="227"/>
      <c r="K241" s="227"/>
      <c r="L241" s="232"/>
      <c r="M241" s="233"/>
      <c r="N241" s="234"/>
      <c r="O241" s="234"/>
      <c r="P241" s="234"/>
      <c r="Q241" s="234"/>
      <c r="R241" s="234"/>
      <c r="S241" s="234"/>
      <c r="T241" s="235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6" t="s">
        <v>140</v>
      </c>
      <c r="AU241" s="236" t="s">
        <v>82</v>
      </c>
      <c r="AV241" s="13" t="s">
        <v>82</v>
      </c>
      <c r="AW241" s="13" t="s">
        <v>34</v>
      </c>
      <c r="AX241" s="13" t="s">
        <v>73</v>
      </c>
      <c r="AY241" s="236" t="s">
        <v>128</v>
      </c>
    </row>
    <row r="242" spans="1:51" s="14" customFormat="1" ht="12">
      <c r="A242" s="14"/>
      <c r="B242" s="237"/>
      <c r="C242" s="238"/>
      <c r="D242" s="219" t="s">
        <v>140</v>
      </c>
      <c r="E242" s="239" t="s">
        <v>21</v>
      </c>
      <c r="F242" s="240" t="s">
        <v>149</v>
      </c>
      <c r="G242" s="238"/>
      <c r="H242" s="241">
        <v>4.04</v>
      </c>
      <c r="I242" s="242"/>
      <c r="J242" s="238"/>
      <c r="K242" s="238"/>
      <c r="L242" s="243"/>
      <c r="M242" s="244"/>
      <c r="N242" s="245"/>
      <c r="O242" s="245"/>
      <c r="P242" s="245"/>
      <c r="Q242" s="245"/>
      <c r="R242" s="245"/>
      <c r="S242" s="245"/>
      <c r="T242" s="246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7" t="s">
        <v>140</v>
      </c>
      <c r="AU242" s="247" t="s">
        <v>82</v>
      </c>
      <c r="AV242" s="14" t="s">
        <v>85</v>
      </c>
      <c r="AW242" s="14" t="s">
        <v>34</v>
      </c>
      <c r="AX242" s="14" t="s">
        <v>78</v>
      </c>
      <c r="AY242" s="247" t="s">
        <v>128</v>
      </c>
    </row>
    <row r="243" spans="1:65" s="2" customFormat="1" ht="33" customHeight="1">
      <c r="A243" s="40"/>
      <c r="B243" s="41"/>
      <c r="C243" s="206" t="s">
        <v>339</v>
      </c>
      <c r="D243" s="206" t="s">
        <v>130</v>
      </c>
      <c r="E243" s="207" t="s">
        <v>363</v>
      </c>
      <c r="F243" s="208" t="s">
        <v>364</v>
      </c>
      <c r="G243" s="209" t="s">
        <v>186</v>
      </c>
      <c r="H243" s="210">
        <v>0.21</v>
      </c>
      <c r="I243" s="211"/>
      <c r="J243" s="212">
        <f>ROUND(I243*H243,2)</f>
        <v>0</v>
      </c>
      <c r="K243" s="208" t="s">
        <v>134</v>
      </c>
      <c r="L243" s="46"/>
      <c r="M243" s="213" t="s">
        <v>21</v>
      </c>
      <c r="N243" s="214" t="s">
        <v>44</v>
      </c>
      <c r="O243" s="86"/>
      <c r="P243" s="215">
        <f>O243*H243</f>
        <v>0</v>
      </c>
      <c r="Q243" s="215">
        <v>0</v>
      </c>
      <c r="R243" s="215">
        <f>Q243*H243</f>
        <v>0</v>
      </c>
      <c r="S243" s="215">
        <v>0</v>
      </c>
      <c r="T243" s="216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17" t="s">
        <v>85</v>
      </c>
      <c r="AT243" s="217" t="s">
        <v>130</v>
      </c>
      <c r="AU243" s="217" t="s">
        <v>82</v>
      </c>
      <c r="AY243" s="19" t="s">
        <v>128</v>
      </c>
      <c r="BE243" s="218">
        <f>IF(N243="základní",J243,0)</f>
        <v>0</v>
      </c>
      <c r="BF243" s="218">
        <f>IF(N243="snížená",J243,0)</f>
        <v>0</v>
      </c>
      <c r="BG243" s="218">
        <f>IF(N243="zákl. přenesená",J243,0)</f>
        <v>0</v>
      </c>
      <c r="BH243" s="218">
        <f>IF(N243="sníž. přenesená",J243,0)</f>
        <v>0</v>
      </c>
      <c r="BI243" s="218">
        <f>IF(N243="nulová",J243,0)</f>
        <v>0</v>
      </c>
      <c r="BJ243" s="19" t="s">
        <v>78</v>
      </c>
      <c r="BK243" s="218">
        <f>ROUND(I243*H243,2)</f>
        <v>0</v>
      </c>
      <c r="BL243" s="19" t="s">
        <v>85</v>
      </c>
      <c r="BM243" s="217" t="s">
        <v>1036</v>
      </c>
    </row>
    <row r="244" spans="1:47" s="2" customFormat="1" ht="12">
      <c r="A244" s="40"/>
      <c r="B244" s="41"/>
      <c r="C244" s="42"/>
      <c r="D244" s="219" t="s">
        <v>136</v>
      </c>
      <c r="E244" s="42"/>
      <c r="F244" s="220" t="s">
        <v>366</v>
      </c>
      <c r="G244" s="42"/>
      <c r="H244" s="42"/>
      <c r="I244" s="221"/>
      <c r="J244" s="42"/>
      <c r="K244" s="42"/>
      <c r="L244" s="46"/>
      <c r="M244" s="222"/>
      <c r="N244" s="223"/>
      <c r="O244" s="86"/>
      <c r="P244" s="86"/>
      <c r="Q244" s="86"/>
      <c r="R244" s="86"/>
      <c r="S244" s="86"/>
      <c r="T244" s="87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T244" s="19" t="s">
        <v>136</v>
      </c>
      <c r="AU244" s="19" t="s">
        <v>82</v>
      </c>
    </row>
    <row r="245" spans="1:47" s="2" customFormat="1" ht="12">
      <c r="A245" s="40"/>
      <c r="B245" s="41"/>
      <c r="C245" s="42"/>
      <c r="D245" s="224" t="s">
        <v>138</v>
      </c>
      <c r="E245" s="42"/>
      <c r="F245" s="225" t="s">
        <v>367</v>
      </c>
      <c r="G245" s="42"/>
      <c r="H245" s="42"/>
      <c r="I245" s="221"/>
      <c r="J245" s="42"/>
      <c r="K245" s="42"/>
      <c r="L245" s="46"/>
      <c r="M245" s="222"/>
      <c r="N245" s="223"/>
      <c r="O245" s="86"/>
      <c r="P245" s="86"/>
      <c r="Q245" s="86"/>
      <c r="R245" s="86"/>
      <c r="S245" s="86"/>
      <c r="T245" s="87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19" t="s">
        <v>138</v>
      </c>
      <c r="AU245" s="19" t="s">
        <v>82</v>
      </c>
    </row>
    <row r="246" spans="1:51" s="13" customFormat="1" ht="12">
      <c r="A246" s="13"/>
      <c r="B246" s="226"/>
      <c r="C246" s="227"/>
      <c r="D246" s="219" t="s">
        <v>140</v>
      </c>
      <c r="E246" s="228" t="s">
        <v>21</v>
      </c>
      <c r="F246" s="229" t="s">
        <v>1037</v>
      </c>
      <c r="G246" s="227"/>
      <c r="H246" s="230">
        <v>0.211</v>
      </c>
      <c r="I246" s="231"/>
      <c r="J246" s="227"/>
      <c r="K246" s="227"/>
      <c r="L246" s="232"/>
      <c r="M246" s="233"/>
      <c r="N246" s="234"/>
      <c r="O246" s="234"/>
      <c r="P246" s="234"/>
      <c r="Q246" s="234"/>
      <c r="R246" s="234"/>
      <c r="S246" s="234"/>
      <c r="T246" s="235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6" t="s">
        <v>140</v>
      </c>
      <c r="AU246" s="236" t="s">
        <v>82</v>
      </c>
      <c r="AV246" s="13" t="s">
        <v>82</v>
      </c>
      <c r="AW246" s="13" t="s">
        <v>34</v>
      </c>
      <c r="AX246" s="13" t="s">
        <v>73</v>
      </c>
      <c r="AY246" s="236" t="s">
        <v>128</v>
      </c>
    </row>
    <row r="247" spans="1:51" s="15" customFormat="1" ht="12">
      <c r="A247" s="15"/>
      <c r="B247" s="249"/>
      <c r="C247" s="250"/>
      <c r="D247" s="219" t="s">
        <v>140</v>
      </c>
      <c r="E247" s="251" t="s">
        <v>21</v>
      </c>
      <c r="F247" s="252" t="s">
        <v>369</v>
      </c>
      <c r="G247" s="250"/>
      <c r="H247" s="253">
        <v>0.211</v>
      </c>
      <c r="I247" s="254"/>
      <c r="J247" s="250"/>
      <c r="K247" s="250"/>
      <c r="L247" s="255"/>
      <c r="M247" s="256"/>
      <c r="N247" s="257"/>
      <c r="O247" s="257"/>
      <c r="P247" s="257"/>
      <c r="Q247" s="257"/>
      <c r="R247" s="257"/>
      <c r="S247" s="257"/>
      <c r="T247" s="258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59" t="s">
        <v>140</v>
      </c>
      <c r="AU247" s="259" t="s">
        <v>82</v>
      </c>
      <c r="AV247" s="15" t="s">
        <v>150</v>
      </c>
      <c r="AW247" s="15" t="s">
        <v>34</v>
      </c>
      <c r="AX247" s="15" t="s">
        <v>73</v>
      </c>
      <c r="AY247" s="259" t="s">
        <v>128</v>
      </c>
    </row>
    <row r="248" spans="1:51" s="14" customFormat="1" ht="12">
      <c r="A248" s="14"/>
      <c r="B248" s="237"/>
      <c r="C248" s="238"/>
      <c r="D248" s="219" t="s">
        <v>140</v>
      </c>
      <c r="E248" s="239" t="s">
        <v>21</v>
      </c>
      <c r="F248" s="240" t="s">
        <v>149</v>
      </c>
      <c r="G248" s="238"/>
      <c r="H248" s="241">
        <v>0.211</v>
      </c>
      <c r="I248" s="242"/>
      <c r="J248" s="238"/>
      <c r="K248" s="238"/>
      <c r="L248" s="243"/>
      <c r="M248" s="244"/>
      <c r="N248" s="245"/>
      <c r="O248" s="245"/>
      <c r="P248" s="245"/>
      <c r="Q248" s="245"/>
      <c r="R248" s="245"/>
      <c r="S248" s="245"/>
      <c r="T248" s="246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47" t="s">
        <v>140</v>
      </c>
      <c r="AU248" s="247" t="s">
        <v>82</v>
      </c>
      <c r="AV248" s="14" t="s">
        <v>85</v>
      </c>
      <c r="AW248" s="14" t="s">
        <v>34</v>
      </c>
      <c r="AX248" s="14" t="s">
        <v>73</v>
      </c>
      <c r="AY248" s="247" t="s">
        <v>128</v>
      </c>
    </row>
    <row r="249" spans="1:51" s="13" customFormat="1" ht="12">
      <c r="A249" s="13"/>
      <c r="B249" s="226"/>
      <c r="C249" s="227"/>
      <c r="D249" s="219" t="s">
        <v>140</v>
      </c>
      <c r="E249" s="228" t="s">
        <v>21</v>
      </c>
      <c r="F249" s="229" t="s">
        <v>1038</v>
      </c>
      <c r="G249" s="227"/>
      <c r="H249" s="230">
        <v>0.21</v>
      </c>
      <c r="I249" s="231"/>
      <c r="J249" s="227"/>
      <c r="K249" s="227"/>
      <c r="L249" s="232"/>
      <c r="M249" s="233"/>
      <c r="N249" s="234"/>
      <c r="O249" s="234"/>
      <c r="P249" s="234"/>
      <c r="Q249" s="234"/>
      <c r="R249" s="234"/>
      <c r="S249" s="234"/>
      <c r="T249" s="235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6" t="s">
        <v>140</v>
      </c>
      <c r="AU249" s="236" t="s">
        <v>82</v>
      </c>
      <c r="AV249" s="13" t="s">
        <v>82</v>
      </c>
      <c r="AW249" s="13" t="s">
        <v>34</v>
      </c>
      <c r="AX249" s="13" t="s">
        <v>78</v>
      </c>
      <c r="AY249" s="236" t="s">
        <v>128</v>
      </c>
    </row>
    <row r="250" spans="1:65" s="2" customFormat="1" ht="24.15" customHeight="1">
      <c r="A250" s="40"/>
      <c r="B250" s="41"/>
      <c r="C250" s="206" t="s">
        <v>346</v>
      </c>
      <c r="D250" s="206" t="s">
        <v>130</v>
      </c>
      <c r="E250" s="207" t="s">
        <v>380</v>
      </c>
      <c r="F250" s="208" t="s">
        <v>381</v>
      </c>
      <c r="G250" s="209" t="s">
        <v>133</v>
      </c>
      <c r="H250" s="210">
        <v>1.01</v>
      </c>
      <c r="I250" s="211"/>
      <c r="J250" s="212">
        <f>ROUND(I250*H250,2)</f>
        <v>0</v>
      </c>
      <c r="K250" s="208" t="s">
        <v>134</v>
      </c>
      <c r="L250" s="46"/>
      <c r="M250" s="213" t="s">
        <v>21</v>
      </c>
      <c r="N250" s="214" t="s">
        <v>44</v>
      </c>
      <c r="O250" s="86"/>
      <c r="P250" s="215">
        <f>O250*H250</f>
        <v>0</v>
      </c>
      <c r="Q250" s="215">
        <v>0.00632</v>
      </c>
      <c r="R250" s="215">
        <f>Q250*H250</f>
        <v>0.0063832</v>
      </c>
      <c r="S250" s="215">
        <v>0</v>
      </c>
      <c r="T250" s="216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17" t="s">
        <v>85</v>
      </c>
      <c r="AT250" s="217" t="s">
        <v>130</v>
      </c>
      <c r="AU250" s="217" t="s">
        <v>82</v>
      </c>
      <c r="AY250" s="19" t="s">
        <v>128</v>
      </c>
      <c r="BE250" s="218">
        <f>IF(N250="základní",J250,0)</f>
        <v>0</v>
      </c>
      <c r="BF250" s="218">
        <f>IF(N250="snížená",J250,0)</f>
        <v>0</v>
      </c>
      <c r="BG250" s="218">
        <f>IF(N250="zákl. přenesená",J250,0)</f>
        <v>0</v>
      </c>
      <c r="BH250" s="218">
        <f>IF(N250="sníž. přenesená",J250,0)</f>
        <v>0</v>
      </c>
      <c r="BI250" s="218">
        <f>IF(N250="nulová",J250,0)</f>
        <v>0</v>
      </c>
      <c r="BJ250" s="19" t="s">
        <v>78</v>
      </c>
      <c r="BK250" s="218">
        <f>ROUND(I250*H250,2)</f>
        <v>0</v>
      </c>
      <c r="BL250" s="19" t="s">
        <v>85</v>
      </c>
      <c r="BM250" s="217" t="s">
        <v>1039</v>
      </c>
    </row>
    <row r="251" spans="1:47" s="2" customFormat="1" ht="12">
      <c r="A251" s="40"/>
      <c r="B251" s="41"/>
      <c r="C251" s="42"/>
      <c r="D251" s="219" t="s">
        <v>136</v>
      </c>
      <c r="E251" s="42"/>
      <c r="F251" s="220" t="s">
        <v>383</v>
      </c>
      <c r="G251" s="42"/>
      <c r="H251" s="42"/>
      <c r="I251" s="221"/>
      <c r="J251" s="42"/>
      <c r="K251" s="42"/>
      <c r="L251" s="46"/>
      <c r="M251" s="222"/>
      <c r="N251" s="223"/>
      <c r="O251" s="86"/>
      <c r="P251" s="86"/>
      <c r="Q251" s="86"/>
      <c r="R251" s="86"/>
      <c r="S251" s="86"/>
      <c r="T251" s="87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19" t="s">
        <v>136</v>
      </c>
      <c r="AU251" s="19" t="s">
        <v>82</v>
      </c>
    </row>
    <row r="252" spans="1:47" s="2" customFormat="1" ht="12">
      <c r="A252" s="40"/>
      <c r="B252" s="41"/>
      <c r="C252" s="42"/>
      <c r="D252" s="224" t="s">
        <v>138</v>
      </c>
      <c r="E252" s="42"/>
      <c r="F252" s="225" t="s">
        <v>384</v>
      </c>
      <c r="G252" s="42"/>
      <c r="H252" s="42"/>
      <c r="I252" s="221"/>
      <c r="J252" s="42"/>
      <c r="K252" s="42"/>
      <c r="L252" s="46"/>
      <c r="M252" s="222"/>
      <c r="N252" s="223"/>
      <c r="O252" s="86"/>
      <c r="P252" s="86"/>
      <c r="Q252" s="86"/>
      <c r="R252" s="86"/>
      <c r="S252" s="86"/>
      <c r="T252" s="87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T252" s="19" t="s">
        <v>138</v>
      </c>
      <c r="AU252" s="19" t="s">
        <v>82</v>
      </c>
    </row>
    <row r="253" spans="1:51" s="13" customFormat="1" ht="12">
      <c r="A253" s="13"/>
      <c r="B253" s="226"/>
      <c r="C253" s="227"/>
      <c r="D253" s="219" t="s">
        <v>140</v>
      </c>
      <c r="E253" s="228" t="s">
        <v>21</v>
      </c>
      <c r="F253" s="229" t="s">
        <v>1040</v>
      </c>
      <c r="G253" s="227"/>
      <c r="H253" s="230">
        <v>1.005</v>
      </c>
      <c r="I253" s="231"/>
      <c r="J253" s="227"/>
      <c r="K253" s="227"/>
      <c r="L253" s="232"/>
      <c r="M253" s="233"/>
      <c r="N253" s="234"/>
      <c r="O253" s="234"/>
      <c r="P253" s="234"/>
      <c r="Q253" s="234"/>
      <c r="R253" s="234"/>
      <c r="S253" s="234"/>
      <c r="T253" s="235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6" t="s">
        <v>140</v>
      </c>
      <c r="AU253" s="236" t="s">
        <v>82</v>
      </c>
      <c r="AV253" s="13" t="s">
        <v>82</v>
      </c>
      <c r="AW253" s="13" t="s">
        <v>34</v>
      </c>
      <c r="AX253" s="13" t="s">
        <v>73</v>
      </c>
      <c r="AY253" s="236" t="s">
        <v>128</v>
      </c>
    </row>
    <row r="254" spans="1:51" s="14" customFormat="1" ht="12">
      <c r="A254" s="14"/>
      <c r="B254" s="237"/>
      <c r="C254" s="238"/>
      <c r="D254" s="219" t="s">
        <v>140</v>
      </c>
      <c r="E254" s="239" t="s">
        <v>21</v>
      </c>
      <c r="F254" s="240" t="s">
        <v>149</v>
      </c>
      <c r="G254" s="238"/>
      <c r="H254" s="241">
        <v>1.005</v>
      </c>
      <c r="I254" s="242"/>
      <c r="J254" s="238"/>
      <c r="K254" s="238"/>
      <c r="L254" s="243"/>
      <c r="M254" s="244"/>
      <c r="N254" s="245"/>
      <c r="O254" s="245"/>
      <c r="P254" s="245"/>
      <c r="Q254" s="245"/>
      <c r="R254" s="245"/>
      <c r="S254" s="245"/>
      <c r="T254" s="246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47" t="s">
        <v>140</v>
      </c>
      <c r="AU254" s="247" t="s">
        <v>82</v>
      </c>
      <c r="AV254" s="14" t="s">
        <v>85</v>
      </c>
      <c r="AW254" s="14" t="s">
        <v>34</v>
      </c>
      <c r="AX254" s="14" t="s">
        <v>73</v>
      </c>
      <c r="AY254" s="247" t="s">
        <v>128</v>
      </c>
    </row>
    <row r="255" spans="1:51" s="13" customFormat="1" ht="12">
      <c r="A255" s="13"/>
      <c r="B255" s="226"/>
      <c r="C255" s="227"/>
      <c r="D255" s="219" t="s">
        <v>140</v>
      </c>
      <c r="E255" s="228" t="s">
        <v>21</v>
      </c>
      <c r="F255" s="229" t="s">
        <v>692</v>
      </c>
      <c r="G255" s="227"/>
      <c r="H255" s="230">
        <v>1.01</v>
      </c>
      <c r="I255" s="231"/>
      <c r="J255" s="227"/>
      <c r="K255" s="227"/>
      <c r="L255" s="232"/>
      <c r="M255" s="233"/>
      <c r="N255" s="234"/>
      <c r="O255" s="234"/>
      <c r="P255" s="234"/>
      <c r="Q255" s="234"/>
      <c r="R255" s="234"/>
      <c r="S255" s="234"/>
      <c r="T255" s="235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6" t="s">
        <v>140</v>
      </c>
      <c r="AU255" s="236" t="s">
        <v>82</v>
      </c>
      <c r="AV255" s="13" t="s">
        <v>82</v>
      </c>
      <c r="AW255" s="13" t="s">
        <v>34</v>
      </c>
      <c r="AX255" s="13" t="s">
        <v>78</v>
      </c>
      <c r="AY255" s="236" t="s">
        <v>128</v>
      </c>
    </row>
    <row r="256" spans="1:63" s="12" customFormat="1" ht="22.8" customHeight="1">
      <c r="A256" s="12"/>
      <c r="B256" s="190"/>
      <c r="C256" s="191"/>
      <c r="D256" s="192" t="s">
        <v>72</v>
      </c>
      <c r="E256" s="204" t="s">
        <v>88</v>
      </c>
      <c r="F256" s="204" t="s">
        <v>386</v>
      </c>
      <c r="G256" s="191"/>
      <c r="H256" s="191"/>
      <c r="I256" s="194"/>
      <c r="J256" s="205">
        <f>BK256</f>
        <v>0</v>
      </c>
      <c r="K256" s="191"/>
      <c r="L256" s="196"/>
      <c r="M256" s="197"/>
      <c r="N256" s="198"/>
      <c r="O256" s="198"/>
      <c r="P256" s="199">
        <f>SUM(P257:P401)</f>
        <v>0</v>
      </c>
      <c r="Q256" s="198"/>
      <c r="R256" s="199">
        <f>SUM(R257:R401)</f>
        <v>48.79282</v>
      </c>
      <c r="S256" s="198"/>
      <c r="T256" s="200">
        <f>SUM(T257:T401)</f>
        <v>0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201" t="s">
        <v>78</v>
      </c>
      <c r="AT256" s="202" t="s">
        <v>72</v>
      </c>
      <c r="AU256" s="202" t="s">
        <v>78</v>
      </c>
      <c r="AY256" s="201" t="s">
        <v>128</v>
      </c>
      <c r="BK256" s="203">
        <f>SUM(BK257:BK401)</f>
        <v>0</v>
      </c>
    </row>
    <row r="257" spans="1:65" s="2" customFormat="1" ht="24.15" customHeight="1">
      <c r="A257" s="40"/>
      <c r="B257" s="41"/>
      <c r="C257" s="206" t="s">
        <v>351</v>
      </c>
      <c r="D257" s="206" t="s">
        <v>130</v>
      </c>
      <c r="E257" s="207" t="s">
        <v>403</v>
      </c>
      <c r="F257" s="208" t="s">
        <v>404</v>
      </c>
      <c r="G257" s="209" t="s">
        <v>133</v>
      </c>
      <c r="H257" s="210">
        <v>250</v>
      </c>
      <c r="I257" s="211"/>
      <c r="J257" s="212">
        <f>ROUND(I257*H257,2)</f>
        <v>0</v>
      </c>
      <c r="K257" s="208" t="s">
        <v>134</v>
      </c>
      <c r="L257" s="46"/>
      <c r="M257" s="213" t="s">
        <v>21</v>
      </c>
      <c r="N257" s="214" t="s">
        <v>44</v>
      </c>
      <c r="O257" s="86"/>
      <c r="P257" s="215">
        <f>O257*H257</f>
        <v>0</v>
      </c>
      <c r="Q257" s="215">
        <v>0</v>
      </c>
      <c r="R257" s="215">
        <f>Q257*H257</f>
        <v>0</v>
      </c>
      <c r="S257" s="215">
        <v>0</v>
      </c>
      <c r="T257" s="216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17" t="s">
        <v>85</v>
      </c>
      <c r="AT257" s="217" t="s">
        <v>130</v>
      </c>
      <c r="AU257" s="217" t="s">
        <v>82</v>
      </c>
      <c r="AY257" s="19" t="s">
        <v>128</v>
      </c>
      <c r="BE257" s="218">
        <f>IF(N257="základní",J257,0)</f>
        <v>0</v>
      </c>
      <c r="BF257" s="218">
        <f>IF(N257="snížená",J257,0)</f>
        <v>0</v>
      </c>
      <c r="BG257" s="218">
        <f>IF(N257="zákl. přenesená",J257,0)</f>
        <v>0</v>
      </c>
      <c r="BH257" s="218">
        <f>IF(N257="sníž. přenesená",J257,0)</f>
        <v>0</v>
      </c>
      <c r="BI257" s="218">
        <f>IF(N257="nulová",J257,0)</f>
        <v>0</v>
      </c>
      <c r="BJ257" s="19" t="s">
        <v>78</v>
      </c>
      <c r="BK257" s="218">
        <f>ROUND(I257*H257,2)</f>
        <v>0</v>
      </c>
      <c r="BL257" s="19" t="s">
        <v>85</v>
      </c>
      <c r="BM257" s="217" t="s">
        <v>1041</v>
      </c>
    </row>
    <row r="258" spans="1:47" s="2" customFormat="1" ht="12">
      <c r="A258" s="40"/>
      <c r="B258" s="41"/>
      <c r="C258" s="42"/>
      <c r="D258" s="219" t="s">
        <v>136</v>
      </c>
      <c r="E258" s="42"/>
      <c r="F258" s="220" t="s">
        <v>406</v>
      </c>
      <c r="G258" s="42"/>
      <c r="H258" s="42"/>
      <c r="I258" s="221"/>
      <c r="J258" s="42"/>
      <c r="K258" s="42"/>
      <c r="L258" s="46"/>
      <c r="M258" s="222"/>
      <c r="N258" s="223"/>
      <c r="O258" s="86"/>
      <c r="P258" s="86"/>
      <c r="Q258" s="86"/>
      <c r="R258" s="86"/>
      <c r="S258" s="86"/>
      <c r="T258" s="87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9" t="s">
        <v>136</v>
      </c>
      <c r="AU258" s="19" t="s">
        <v>82</v>
      </c>
    </row>
    <row r="259" spans="1:47" s="2" customFormat="1" ht="12">
      <c r="A259" s="40"/>
      <c r="B259" s="41"/>
      <c r="C259" s="42"/>
      <c r="D259" s="224" t="s">
        <v>138</v>
      </c>
      <c r="E259" s="42"/>
      <c r="F259" s="225" t="s">
        <v>407</v>
      </c>
      <c r="G259" s="42"/>
      <c r="H259" s="42"/>
      <c r="I259" s="221"/>
      <c r="J259" s="42"/>
      <c r="K259" s="42"/>
      <c r="L259" s="46"/>
      <c r="M259" s="222"/>
      <c r="N259" s="223"/>
      <c r="O259" s="86"/>
      <c r="P259" s="86"/>
      <c r="Q259" s="86"/>
      <c r="R259" s="86"/>
      <c r="S259" s="86"/>
      <c r="T259" s="87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T259" s="19" t="s">
        <v>138</v>
      </c>
      <c r="AU259" s="19" t="s">
        <v>82</v>
      </c>
    </row>
    <row r="260" spans="1:51" s="13" customFormat="1" ht="12">
      <c r="A260" s="13"/>
      <c r="B260" s="226"/>
      <c r="C260" s="227"/>
      <c r="D260" s="219" t="s">
        <v>140</v>
      </c>
      <c r="E260" s="228" t="s">
        <v>21</v>
      </c>
      <c r="F260" s="229" t="s">
        <v>1042</v>
      </c>
      <c r="G260" s="227"/>
      <c r="H260" s="230">
        <v>250</v>
      </c>
      <c r="I260" s="231"/>
      <c r="J260" s="227"/>
      <c r="K260" s="227"/>
      <c r="L260" s="232"/>
      <c r="M260" s="233"/>
      <c r="N260" s="234"/>
      <c r="O260" s="234"/>
      <c r="P260" s="234"/>
      <c r="Q260" s="234"/>
      <c r="R260" s="234"/>
      <c r="S260" s="234"/>
      <c r="T260" s="235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6" t="s">
        <v>140</v>
      </c>
      <c r="AU260" s="236" t="s">
        <v>82</v>
      </c>
      <c r="AV260" s="13" t="s">
        <v>82</v>
      </c>
      <c r="AW260" s="13" t="s">
        <v>34</v>
      </c>
      <c r="AX260" s="13" t="s">
        <v>73</v>
      </c>
      <c r="AY260" s="236" t="s">
        <v>128</v>
      </c>
    </row>
    <row r="261" spans="1:51" s="15" customFormat="1" ht="12">
      <c r="A261" s="15"/>
      <c r="B261" s="249"/>
      <c r="C261" s="250"/>
      <c r="D261" s="219" t="s">
        <v>140</v>
      </c>
      <c r="E261" s="251" t="s">
        <v>21</v>
      </c>
      <c r="F261" s="252" t="s">
        <v>1043</v>
      </c>
      <c r="G261" s="250"/>
      <c r="H261" s="253">
        <v>250</v>
      </c>
      <c r="I261" s="254"/>
      <c r="J261" s="250"/>
      <c r="K261" s="250"/>
      <c r="L261" s="255"/>
      <c r="M261" s="256"/>
      <c r="N261" s="257"/>
      <c r="O261" s="257"/>
      <c r="P261" s="257"/>
      <c r="Q261" s="257"/>
      <c r="R261" s="257"/>
      <c r="S261" s="257"/>
      <c r="T261" s="258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59" t="s">
        <v>140</v>
      </c>
      <c r="AU261" s="259" t="s">
        <v>82</v>
      </c>
      <c r="AV261" s="15" t="s">
        <v>150</v>
      </c>
      <c r="AW261" s="15" t="s">
        <v>34</v>
      </c>
      <c r="AX261" s="15" t="s">
        <v>73</v>
      </c>
      <c r="AY261" s="259" t="s">
        <v>128</v>
      </c>
    </row>
    <row r="262" spans="1:51" s="14" customFormat="1" ht="12">
      <c r="A262" s="14"/>
      <c r="B262" s="237"/>
      <c r="C262" s="238"/>
      <c r="D262" s="219" t="s">
        <v>140</v>
      </c>
      <c r="E262" s="239" t="s">
        <v>21</v>
      </c>
      <c r="F262" s="240" t="s">
        <v>149</v>
      </c>
      <c r="G262" s="238"/>
      <c r="H262" s="241">
        <v>250</v>
      </c>
      <c r="I262" s="242"/>
      <c r="J262" s="238"/>
      <c r="K262" s="238"/>
      <c r="L262" s="243"/>
      <c r="M262" s="244"/>
      <c r="N262" s="245"/>
      <c r="O262" s="245"/>
      <c r="P262" s="245"/>
      <c r="Q262" s="245"/>
      <c r="R262" s="245"/>
      <c r="S262" s="245"/>
      <c r="T262" s="246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47" t="s">
        <v>140</v>
      </c>
      <c r="AU262" s="247" t="s">
        <v>82</v>
      </c>
      <c r="AV262" s="14" t="s">
        <v>85</v>
      </c>
      <c r="AW262" s="14" t="s">
        <v>34</v>
      </c>
      <c r="AX262" s="14" t="s">
        <v>78</v>
      </c>
      <c r="AY262" s="247" t="s">
        <v>128</v>
      </c>
    </row>
    <row r="263" spans="1:65" s="2" customFormat="1" ht="24.15" customHeight="1">
      <c r="A263" s="40"/>
      <c r="B263" s="41"/>
      <c r="C263" s="206" t="s">
        <v>357</v>
      </c>
      <c r="D263" s="206" t="s">
        <v>130</v>
      </c>
      <c r="E263" s="207" t="s">
        <v>388</v>
      </c>
      <c r="F263" s="208" t="s">
        <v>389</v>
      </c>
      <c r="G263" s="209" t="s">
        <v>133</v>
      </c>
      <c r="H263" s="210">
        <v>125</v>
      </c>
      <c r="I263" s="211"/>
      <c r="J263" s="212">
        <f>ROUND(I263*H263,2)</f>
        <v>0</v>
      </c>
      <c r="K263" s="208" t="s">
        <v>134</v>
      </c>
      <c r="L263" s="46"/>
      <c r="M263" s="213" t="s">
        <v>21</v>
      </c>
      <c r="N263" s="214" t="s">
        <v>44</v>
      </c>
      <c r="O263" s="86"/>
      <c r="P263" s="215">
        <f>O263*H263</f>
        <v>0</v>
      </c>
      <c r="Q263" s="215">
        <v>0</v>
      </c>
      <c r="R263" s="215">
        <f>Q263*H263</f>
        <v>0</v>
      </c>
      <c r="S263" s="215">
        <v>0</v>
      </c>
      <c r="T263" s="216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17" t="s">
        <v>85</v>
      </c>
      <c r="AT263" s="217" t="s">
        <v>130</v>
      </c>
      <c r="AU263" s="217" t="s">
        <v>82</v>
      </c>
      <c r="AY263" s="19" t="s">
        <v>128</v>
      </c>
      <c r="BE263" s="218">
        <f>IF(N263="základní",J263,0)</f>
        <v>0</v>
      </c>
      <c r="BF263" s="218">
        <f>IF(N263="snížená",J263,0)</f>
        <v>0</v>
      </c>
      <c r="BG263" s="218">
        <f>IF(N263="zákl. přenesená",J263,0)</f>
        <v>0</v>
      </c>
      <c r="BH263" s="218">
        <f>IF(N263="sníž. přenesená",J263,0)</f>
        <v>0</v>
      </c>
      <c r="BI263" s="218">
        <f>IF(N263="nulová",J263,0)</f>
        <v>0</v>
      </c>
      <c r="BJ263" s="19" t="s">
        <v>78</v>
      </c>
      <c r="BK263" s="218">
        <f>ROUND(I263*H263,2)</f>
        <v>0</v>
      </c>
      <c r="BL263" s="19" t="s">
        <v>85</v>
      </c>
      <c r="BM263" s="217" t="s">
        <v>1044</v>
      </c>
    </row>
    <row r="264" spans="1:47" s="2" customFormat="1" ht="12">
      <c r="A264" s="40"/>
      <c r="B264" s="41"/>
      <c r="C264" s="42"/>
      <c r="D264" s="219" t="s">
        <v>136</v>
      </c>
      <c r="E264" s="42"/>
      <c r="F264" s="220" t="s">
        <v>391</v>
      </c>
      <c r="G264" s="42"/>
      <c r="H264" s="42"/>
      <c r="I264" s="221"/>
      <c r="J264" s="42"/>
      <c r="K264" s="42"/>
      <c r="L264" s="46"/>
      <c r="M264" s="222"/>
      <c r="N264" s="223"/>
      <c r="O264" s="86"/>
      <c r="P264" s="86"/>
      <c r="Q264" s="86"/>
      <c r="R264" s="86"/>
      <c r="S264" s="86"/>
      <c r="T264" s="87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T264" s="19" t="s">
        <v>136</v>
      </c>
      <c r="AU264" s="19" t="s">
        <v>82</v>
      </c>
    </row>
    <row r="265" spans="1:47" s="2" customFormat="1" ht="12">
      <c r="A265" s="40"/>
      <c r="B265" s="41"/>
      <c r="C265" s="42"/>
      <c r="D265" s="224" t="s">
        <v>138</v>
      </c>
      <c r="E265" s="42"/>
      <c r="F265" s="225" t="s">
        <v>392</v>
      </c>
      <c r="G265" s="42"/>
      <c r="H265" s="42"/>
      <c r="I265" s="221"/>
      <c r="J265" s="42"/>
      <c r="K265" s="42"/>
      <c r="L265" s="46"/>
      <c r="M265" s="222"/>
      <c r="N265" s="223"/>
      <c r="O265" s="86"/>
      <c r="P265" s="86"/>
      <c r="Q265" s="86"/>
      <c r="R265" s="86"/>
      <c r="S265" s="86"/>
      <c r="T265" s="87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T265" s="19" t="s">
        <v>138</v>
      </c>
      <c r="AU265" s="19" t="s">
        <v>82</v>
      </c>
    </row>
    <row r="266" spans="1:47" s="2" customFormat="1" ht="12">
      <c r="A266" s="40"/>
      <c r="B266" s="41"/>
      <c r="C266" s="42"/>
      <c r="D266" s="219" t="s">
        <v>210</v>
      </c>
      <c r="E266" s="42"/>
      <c r="F266" s="248" t="s">
        <v>393</v>
      </c>
      <c r="G266" s="42"/>
      <c r="H266" s="42"/>
      <c r="I266" s="221"/>
      <c r="J266" s="42"/>
      <c r="K266" s="42"/>
      <c r="L266" s="46"/>
      <c r="M266" s="222"/>
      <c r="N266" s="223"/>
      <c r="O266" s="86"/>
      <c r="P266" s="86"/>
      <c r="Q266" s="86"/>
      <c r="R266" s="86"/>
      <c r="S266" s="86"/>
      <c r="T266" s="87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T266" s="19" t="s">
        <v>210</v>
      </c>
      <c r="AU266" s="19" t="s">
        <v>82</v>
      </c>
    </row>
    <row r="267" spans="1:51" s="13" customFormat="1" ht="12">
      <c r="A267" s="13"/>
      <c r="B267" s="226"/>
      <c r="C267" s="227"/>
      <c r="D267" s="219" t="s">
        <v>140</v>
      </c>
      <c r="E267" s="228" t="s">
        <v>21</v>
      </c>
      <c r="F267" s="229" t="s">
        <v>1045</v>
      </c>
      <c r="G267" s="227"/>
      <c r="H267" s="230">
        <v>125</v>
      </c>
      <c r="I267" s="231"/>
      <c r="J267" s="227"/>
      <c r="K267" s="227"/>
      <c r="L267" s="232"/>
      <c r="M267" s="233"/>
      <c r="N267" s="234"/>
      <c r="O267" s="234"/>
      <c r="P267" s="234"/>
      <c r="Q267" s="234"/>
      <c r="R267" s="234"/>
      <c r="S267" s="234"/>
      <c r="T267" s="235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6" t="s">
        <v>140</v>
      </c>
      <c r="AU267" s="236" t="s">
        <v>82</v>
      </c>
      <c r="AV267" s="13" t="s">
        <v>82</v>
      </c>
      <c r="AW267" s="13" t="s">
        <v>34</v>
      </c>
      <c r="AX267" s="13" t="s">
        <v>73</v>
      </c>
      <c r="AY267" s="236" t="s">
        <v>128</v>
      </c>
    </row>
    <row r="268" spans="1:51" s="15" customFormat="1" ht="12">
      <c r="A268" s="15"/>
      <c r="B268" s="249"/>
      <c r="C268" s="250"/>
      <c r="D268" s="219" t="s">
        <v>140</v>
      </c>
      <c r="E268" s="251" t="s">
        <v>21</v>
      </c>
      <c r="F268" s="252" t="s">
        <v>1043</v>
      </c>
      <c r="G268" s="250"/>
      <c r="H268" s="253">
        <v>125</v>
      </c>
      <c r="I268" s="254"/>
      <c r="J268" s="250"/>
      <c r="K268" s="250"/>
      <c r="L268" s="255"/>
      <c r="M268" s="256"/>
      <c r="N268" s="257"/>
      <c r="O268" s="257"/>
      <c r="P268" s="257"/>
      <c r="Q268" s="257"/>
      <c r="R268" s="257"/>
      <c r="S268" s="257"/>
      <c r="T268" s="258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59" t="s">
        <v>140</v>
      </c>
      <c r="AU268" s="259" t="s">
        <v>82</v>
      </c>
      <c r="AV268" s="15" t="s">
        <v>150</v>
      </c>
      <c r="AW268" s="15" t="s">
        <v>34</v>
      </c>
      <c r="AX268" s="15" t="s">
        <v>73</v>
      </c>
      <c r="AY268" s="259" t="s">
        <v>128</v>
      </c>
    </row>
    <row r="269" spans="1:51" s="14" customFormat="1" ht="12">
      <c r="A269" s="14"/>
      <c r="B269" s="237"/>
      <c r="C269" s="238"/>
      <c r="D269" s="219" t="s">
        <v>140</v>
      </c>
      <c r="E269" s="239" t="s">
        <v>21</v>
      </c>
      <c r="F269" s="240" t="s">
        <v>149</v>
      </c>
      <c r="G269" s="238"/>
      <c r="H269" s="241">
        <v>125</v>
      </c>
      <c r="I269" s="242"/>
      <c r="J269" s="238"/>
      <c r="K269" s="238"/>
      <c r="L269" s="243"/>
      <c r="M269" s="244"/>
      <c r="N269" s="245"/>
      <c r="O269" s="245"/>
      <c r="P269" s="245"/>
      <c r="Q269" s="245"/>
      <c r="R269" s="245"/>
      <c r="S269" s="245"/>
      <c r="T269" s="246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47" t="s">
        <v>140</v>
      </c>
      <c r="AU269" s="247" t="s">
        <v>82</v>
      </c>
      <c r="AV269" s="14" t="s">
        <v>85</v>
      </c>
      <c r="AW269" s="14" t="s">
        <v>34</v>
      </c>
      <c r="AX269" s="14" t="s">
        <v>78</v>
      </c>
      <c r="AY269" s="247" t="s">
        <v>128</v>
      </c>
    </row>
    <row r="270" spans="1:65" s="2" customFormat="1" ht="21.75" customHeight="1">
      <c r="A270" s="40"/>
      <c r="B270" s="41"/>
      <c r="C270" s="206" t="s">
        <v>362</v>
      </c>
      <c r="D270" s="206" t="s">
        <v>130</v>
      </c>
      <c r="E270" s="207" t="s">
        <v>1046</v>
      </c>
      <c r="F270" s="208" t="s">
        <v>1047</v>
      </c>
      <c r="G270" s="209" t="s">
        <v>133</v>
      </c>
      <c r="H270" s="210">
        <v>1875.75</v>
      </c>
      <c r="I270" s="211"/>
      <c r="J270" s="212">
        <f>ROUND(I270*H270,2)</f>
        <v>0</v>
      </c>
      <c r="K270" s="208" t="s">
        <v>21</v>
      </c>
      <c r="L270" s="46"/>
      <c r="M270" s="213" t="s">
        <v>21</v>
      </c>
      <c r="N270" s="214" t="s">
        <v>44</v>
      </c>
      <c r="O270" s="86"/>
      <c r="P270" s="215">
        <f>O270*H270</f>
        <v>0</v>
      </c>
      <c r="Q270" s="215">
        <v>0</v>
      </c>
      <c r="R270" s="215">
        <f>Q270*H270</f>
        <v>0</v>
      </c>
      <c r="S270" s="215">
        <v>0</v>
      </c>
      <c r="T270" s="216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17" t="s">
        <v>85</v>
      </c>
      <c r="AT270" s="217" t="s">
        <v>130</v>
      </c>
      <c r="AU270" s="217" t="s">
        <v>82</v>
      </c>
      <c r="AY270" s="19" t="s">
        <v>128</v>
      </c>
      <c r="BE270" s="218">
        <f>IF(N270="základní",J270,0)</f>
        <v>0</v>
      </c>
      <c r="BF270" s="218">
        <f>IF(N270="snížená",J270,0)</f>
        <v>0</v>
      </c>
      <c r="BG270" s="218">
        <f>IF(N270="zákl. přenesená",J270,0)</f>
        <v>0</v>
      </c>
      <c r="BH270" s="218">
        <f>IF(N270="sníž. přenesená",J270,0)</f>
        <v>0</v>
      </c>
      <c r="BI270" s="218">
        <f>IF(N270="nulová",J270,0)</f>
        <v>0</v>
      </c>
      <c r="BJ270" s="19" t="s">
        <v>78</v>
      </c>
      <c r="BK270" s="218">
        <f>ROUND(I270*H270,2)</f>
        <v>0</v>
      </c>
      <c r="BL270" s="19" t="s">
        <v>85</v>
      </c>
      <c r="BM270" s="217" t="s">
        <v>1048</v>
      </c>
    </row>
    <row r="271" spans="1:47" s="2" customFormat="1" ht="12">
      <c r="A271" s="40"/>
      <c r="B271" s="41"/>
      <c r="C271" s="42"/>
      <c r="D271" s="219" t="s">
        <v>136</v>
      </c>
      <c r="E271" s="42"/>
      <c r="F271" s="220" t="s">
        <v>1049</v>
      </c>
      <c r="G271" s="42"/>
      <c r="H271" s="42"/>
      <c r="I271" s="221"/>
      <c r="J271" s="42"/>
      <c r="K271" s="42"/>
      <c r="L271" s="46"/>
      <c r="M271" s="222"/>
      <c r="N271" s="223"/>
      <c r="O271" s="86"/>
      <c r="P271" s="86"/>
      <c r="Q271" s="86"/>
      <c r="R271" s="86"/>
      <c r="S271" s="86"/>
      <c r="T271" s="87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T271" s="19" t="s">
        <v>136</v>
      </c>
      <c r="AU271" s="19" t="s">
        <v>82</v>
      </c>
    </row>
    <row r="272" spans="1:51" s="13" customFormat="1" ht="12">
      <c r="A272" s="13"/>
      <c r="B272" s="226"/>
      <c r="C272" s="227"/>
      <c r="D272" s="219" t="s">
        <v>140</v>
      </c>
      <c r="E272" s="228" t="s">
        <v>21</v>
      </c>
      <c r="F272" s="229" t="s">
        <v>1050</v>
      </c>
      <c r="G272" s="227"/>
      <c r="H272" s="230">
        <v>1555.15</v>
      </c>
      <c r="I272" s="231"/>
      <c r="J272" s="227"/>
      <c r="K272" s="227"/>
      <c r="L272" s="232"/>
      <c r="M272" s="233"/>
      <c r="N272" s="234"/>
      <c r="O272" s="234"/>
      <c r="P272" s="234"/>
      <c r="Q272" s="234"/>
      <c r="R272" s="234"/>
      <c r="S272" s="234"/>
      <c r="T272" s="235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6" t="s">
        <v>140</v>
      </c>
      <c r="AU272" s="236" t="s">
        <v>82</v>
      </c>
      <c r="AV272" s="13" t="s">
        <v>82</v>
      </c>
      <c r="AW272" s="13" t="s">
        <v>34</v>
      </c>
      <c r="AX272" s="13" t="s">
        <v>73</v>
      </c>
      <c r="AY272" s="236" t="s">
        <v>128</v>
      </c>
    </row>
    <row r="273" spans="1:51" s="15" customFormat="1" ht="12">
      <c r="A273" s="15"/>
      <c r="B273" s="249"/>
      <c r="C273" s="250"/>
      <c r="D273" s="219" t="s">
        <v>140</v>
      </c>
      <c r="E273" s="251" t="s">
        <v>21</v>
      </c>
      <c r="F273" s="252" t="s">
        <v>1051</v>
      </c>
      <c r="G273" s="250"/>
      <c r="H273" s="253">
        <v>1555.15</v>
      </c>
      <c r="I273" s="254"/>
      <c r="J273" s="250"/>
      <c r="K273" s="250"/>
      <c r="L273" s="255"/>
      <c r="M273" s="256"/>
      <c r="N273" s="257"/>
      <c r="O273" s="257"/>
      <c r="P273" s="257"/>
      <c r="Q273" s="257"/>
      <c r="R273" s="257"/>
      <c r="S273" s="257"/>
      <c r="T273" s="258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T273" s="259" t="s">
        <v>140</v>
      </c>
      <c r="AU273" s="259" t="s">
        <v>82</v>
      </c>
      <c r="AV273" s="15" t="s">
        <v>150</v>
      </c>
      <c r="AW273" s="15" t="s">
        <v>34</v>
      </c>
      <c r="AX273" s="15" t="s">
        <v>73</v>
      </c>
      <c r="AY273" s="259" t="s">
        <v>128</v>
      </c>
    </row>
    <row r="274" spans="1:51" s="13" customFormat="1" ht="12">
      <c r="A274" s="13"/>
      <c r="B274" s="226"/>
      <c r="C274" s="227"/>
      <c r="D274" s="219" t="s">
        <v>140</v>
      </c>
      <c r="E274" s="228" t="s">
        <v>21</v>
      </c>
      <c r="F274" s="229" t="s">
        <v>1052</v>
      </c>
      <c r="G274" s="227"/>
      <c r="H274" s="230">
        <v>320.6</v>
      </c>
      <c r="I274" s="231"/>
      <c r="J274" s="227"/>
      <c r="K274" s="227"/>
      <c r="L274" s="232"/>
      <c r="M274" s="233"/>
      <c r="N274" s="234"/>
      <c r="O274" s="234"/>
      <c r="P274" s="234"/>
      <c r="Q274" s="234"/>
      <c r="R274" s="234"/>
      <c r="S274" s="234"/>
      <c r="T274" s="235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6" t="s">
        <v>140</v>
      </c>
      <c r="AU274" s="236" t="s">
        <v>82</v>
      </c>
      <c r="AV274" s="13" t="s">
        <v>82</v>
      </c>
      <c r="AW274" s="13" t="s">
        <v>34</v>
      </c>
      <c r="AX274" s="13" t="s">
        <v>73</v>
      </c>
      <c r="AY274" s="236" t="s">
        <v>128</v>
      </c>
    </row>
    <row r="275" spans="1:51" s="15" customFormat="1" ht="12">
      <c r="A275" s="15"/>
      <c r="B275" s="249"/>
      <c r="C275" s="250"/>
      <c r="D275" s="219" t="s">
        <v>140</v>
      </c>
      <c r="E275" s="251" t="s">
        <v>21</v>
      </c>
      <c r="F275" s="252" t="s">
        <v>1053</v>
      </c>
      <c r="G275" s="250"/>
      <c r="H275" s="253">
        <v>320.6</v>
      </c>
      <c r="I275" s="254"/>
      <c r="J275" s="250"/>
      <c r="K275" s="250"/>
      <c r="L275" s="255"/>
      <c r="M275" s="256"/>
      <c r="N275" s="257"/>
      <c r="O275" s="257"/>
      <c r="P275" s="257"/>
      <c r="Q275" s="257"/>
      <c r="R275" s="257"/>
      <c r="S275" s="257"/>
      <c r="T275" s="258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T275" s="259" t="s">
        <v>140</v>
      </c>
      <c r="AU275" s="259" t="s">
        <v>82</v>
      </c>
      <c r="AV275" s="15" t="s">
        <v>150</v>
      </c>
      <c r="AW275" s="15" t="s">
        <v>34</v>
      </c>
      <c r="AX275" s="15" t="s">
        <v>73</v>
      </c>
      <c r="AY275" s="259" t="s">
        <v>128</v>
      </c>
    </row>
    <row r="276" spans="1:51" s="14" customFormat="1" ht="12">
      <c r="A276" s="14"/>
      <c r="B276" s="237"/>
      <c r="C276" s="238"/>
      <c r="D276" s="219" t="s">
        <v>140</v>
      </c>
      <c r="E276" s="239" t="s">
        <v>21</v>
      </c>
      <c r="F276" s="240" t="s">
        <v>149</v>
      </c>
      <c r="G276" s="238"/>
      <c r="H276" s="241">
        <v>1875.75</v>
      </c>
      <c r="I276" s="242"/>
      <c r="J276" s="238"/>
      <c r="K276" s="238"/>
      <c r="L276" s="243"/>
      <c r="M276" s="244"/>
      <c r="N276" s="245"/>
      <c r="O276" s="245"/>
      <c r="P276" s="245"/>
      <c r="Q276" s="245"/>
      <c r="R276" s="245"/>
      <c r="S276" s="245"/>
      <c r="T276" s="246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47" t="s">
        <v>140</v>
      </c>
      <c r="AU276" s="247" t="s">
        <v>82</v>
      </c>
      <c r="AV276" s="14" t="s">
        <v>85</v>
      </c>
      <c r="AW276" s="14" t="s">
        <v>34</v>
      </c>
      <c r="AX276" s="14" t="s">
        <v>78</v>
      </c>
      <c r="AY276" s="247" t="s">
        <v>128</v>
      </c>
    </row>
    <row r="277" spans="1:65" s="2" customFormat="1" ht="24.15" customHeight="1">
      <c r="A277" s="40"/>
      <c r="B277" s="41"/>
      <c r="C277" s="206" t="s">
        <v>370</v>
      </c>
      <c r="D277" s="206" t="s">
        <v>130</v>
      </c>
      <c r="E277" s="207" t="s">
        <v>396</v>
      </c>
      <c r="F277" s="208" t="s">
        <v>397</v>
      </c>
      <c r="G277" s="209" t="s">
        <v>133</v>
      </c>
      <c r="H277" s="210">
        <v>1555.15</v>
      </c>
      <c r="I277" s="211"/>
      <c r="J277" s="212">
        <f>ROUND(I277*H277,2)</f>
        <v>0</v>
      </c>
      <c r="K277" s="208" t="s">
        <v>134</v>
      </c>
      <c r="L277" s="46"/>
      <c r="M277" s="213" t="s">
        <v>21</v>
      </c>
      <c r="N277" s="214" t="s">
        <v>44</v>
      </c>
      <c r="O277" s="86"/>
      <c r="P277" s="215">
        <f>O277*H277</f>
        <v>0</v>
      </c>
      <c r="Q277" s="215">
        <v>0</v>
      </c>
      <c r="R277" s="215">
        <f>Q277*H277</f>
        <v>0</v>
      </c>
      <c r="S277" s="215">
        <v>0</v>
      </c>
      <c r="T277" s="216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17" t="s">
        <v>85</v>
      </c>
      <c r="AT277" s="217" t="s">
        <v>130</v>
      </c>
      <c r="AU277" s="217" t="s">
        <v>82</v>
      </c>
      <c r="AY277" s="19" t="s">
        <v>128</v>
      </c>
      <c r="BE277" s="218">
        <f>IF(N277="základní",J277,0)</f>
        <v>0</v>
      </c>
      <c r="BF277" s="218">
        <f>IF(N277="snížená",J277,0)</f>
        <v>0</v>
      </c>
      <c r="BG277" s="218">
        <f>IF(N277="zákl. přenesená",J277,0)</f>
        <v>0</v>
      </c>
      <c r="BH277" s="218">
        <f>IF(N277="sníž. přenesená",J277,0)</f>
        <v>0</v>
      </c>
      <c r="BI277" s="218">
        <f>IF(N277="nulová",J277,0)</f>
        <v>0</v>
      </c>
      <c r="BJ277" s="19" t="s">
        <v>78</v>
      </c>
      <c r="BK277" s="218">
        <f>ROUND(I277*H277,2)</f>
        <v>0</v>
      </c>
      <c r="BL277" s="19" t="s">
        <v>85</v>
      </c>
      <c r="BM277" s="217" t="s">
        <v>1054</v>
      </c>
    </row>
    <row r="278" spans="1:47" s="2" customFormat="1" ht="12">
      <c r="A278" s="40"/>
      <c r="B278" s="41"/>
      <c r="C278" s="42"/>
      <c r="D278" s="219" t="s">
        <v>136</v>
      </c>
      <c r="E278" s="42"/>
      <c r="F278" s="220" t="s">
        <v>399</v>
      </c>
      <c r="G278" s="42"/>
      <c r="H278" s="42"/>
      <c r="I278" s="221"/>
      <c r="J278" s="42"/>
      <c r="K278" s="42"/>
      <c r="L278" s="46"/>
      <c r="M278" s="222"/>
      <c r="N278" s="223"/>
      <c r="O278" s="86"/>
      <c r="P278" s="86"/>
      <c r="Q278" s="86"/>
      <c r="R278" s="86"/>
      <c r="S278" s="86"/>
      <c r="T278" s="87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T278" s="19" t="s">
        <v>136</v>
      </c>
      <c r="AU278" s="19" t="s">
        <v>82</v>
      </c>
    </row>
    <row r="279" spans="1:47" s="2" customFormat="1" ht="12">
      <c r="A279" s="40"/>
      <c r="B279" s="41"/>
      <c r="C279" s="42"/>
      <c r="D279" s="224" t="s">
        <v>138</v>
      </c>
      <c r="E279" s="42"/>
      <c r="F279" s="225" t="s">
        <v>400</v>
      </c>
      <c r="G279" s="42"/>
      <c r="H279" s="42"/>
      <c r="I279" s="221"/>
      <c r="J279" s="42"/>
      <c r="K279" s="42"/>
      <c r="L279" s="46"/>
      <c r="M279" s="222"/>
      <c r="N279" s="223"/>
      <c r="O279" s="86"/>
      <c r="P279" s="86"/>
      <c r="Q279" s="86"/>
      <c r="R279" s="86"/>
      <c r="S279" s="86"/>
      <c r="T279" s="87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T279" s="19" t="s">
        <v>138</v>
      </c>
      <c r="AU279" s="19" t="s">
        <v>82</v>
      </c>
    </row>
    <row r="280" spans="1:51" s="13" customFormat="1" ht="12">
      <c r="A280" s="13"/>
      <c r="B280" s="226"/>
      <c r="C280" s="227"/>
      <c r="D280" s="219" t="s">
        <v>140</v>
      </c>
      <c r="E280" s="228" t="s">
        <v>21</v>
      </c>
      <c r="F280" s="229" t="s">
        <v>1055</v>
      </c>
      <c r="G280" s="227"/>
      <c r="H280" s="230">
        <v>280.15</v>
      </c>
      <c r="I280" s="231"/>
      <c r="J280" s="227"/>
      <c r="K280" s="227"/>
      <c r="L280" s="232"/>
      <c r="M280" s="233"/>
      <c r="N280" s="234"/>
      <c r="O280" s="234"/>
      <c r="P280" s="234"/>
      <c r="Q280" s="234"/>
      <c r="R280" s="234"/>
      <c r="S280" s="234"/>
      <c r="T280" s="235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6" t="s">
        <v>140</v>
      </c>
      <c r="AU280" s="236" t="s">
        <v>82</v>
      </c>
      <c r="AV280" s="13" t="s">
        <v>82</v>
      </c>
      <c r="AW280" s="13" t="s">
        <v>34</v>
      </c>
      <c r="AX280" s="13" t="s">
        <v>73</v>
      </c>
      <c r="AY280" s="236" t="s">
        <v>128</v>
      </c>
    </row>
    <row r="281" spans="1:51" s="13" customFormat="1" ht="12">
      <c r="A281" s="13"/>
      <c r="B281" s="226"/>
      <c r="C281" s="227"/>
      <c r="D281" s="219" t="s">
        <v>140</v>
      </c>
      <c r="E281" s="228" t="s">
        <v>21</v>
      </c>
      <c r="F281" s="229" t="s">
        <v>1056</v>
      </c>
      <c r="G281" s="227"/>
      <c r="H281" s="230">
        <v>127</v>
      </c>
      <c r="I281" s="231"/>
      <c r="J281" s="227"/>
      <c r="K281" s="227"/>
      <c r="L281" s="232"/>
      <c r="M281" s="233"/>
      <c r="N281" s="234"/>
      <c r="O281" s="234"/>
      <c r="P281" s="234"/>
      <c r="Q281" s="234"/>
      <c r="R281" s="234"/>
      <c r="S281" s="234"/>
      <c r="T281" s="235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6" t="s">
        <v>140</v>
      </c>
      <c r="AU281" s="236" t="s">
        <v>82</v>
      </c>
      <c r="AV281" s="13" t="s">
        <v>82</v>
      </c>
      <c r="AW281" s="13" t="s">
        <v>34</v>
      </c>
      <c r="AX281" s="13" t="s">
        <v>73</v>
      </c>
      <c r="AY281" s="236" t="s">
        <v>128</v>
      </c>
    </row>
    <row r="282" spans="1:51" s="15" customFormat="1" ht="12">
      <c r="A282" s="15"/>
      <c r="B282" s="249"/>
      <c r="C282" s="250"/>
      <c r="D282" s="219" t="s">
        <v>140</v>
      </c>
      <c r="E282" s="251" t="s">
        <v>21</v>
      </c>
      <c r="F282" s="252" t="s">
        <v>1051</v>
      </c>
      <c r="G282" s="250"/>
      <c r="H282" s="253">
        <v>407.15</v>
      </c>
      <c r="I282" s="254"/>
      <c r="J282" s="250"/>
      <c r="K282" s="250"/>
      <c r="L282" s="255"/>
      <c r="M282" s="256"/>
      <c r="N282" s="257"/>
      <c r="O282" s="257"/>
      <c r="P282" s="257"/>
      <c r="Q282" s="257"/>
      <c r="R282" s="257"/>
      <c r="S282" s="257"/>
      <c r="T282" s="258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T282" s="259" t="s">
        <v>140</v>
      </c>
      <c r="AU282" s="259" t="s">
        <v>82</v>
      </c>
      <c r="AV282" s="15" t="s">
        <v>150</v>
      </c>
      <c r="AW282" s="15" t="s">
        <v>34</v>
      </c>
      <c r="AX282" s="15" t="s">
        <v>73</v>
      </c>
      <c r="AY282" s="259" t="s">
        <v>128</v>
      </c>
    </row>
    <row r="283" spans="1:51" s="13" customFormat="1" ht="12">
      <c r="A283" s="13"/>
      <c r="B283" s="226"/>
      <c r="C283" s="227"/>
      <c r="D283" s="219" t="s">
        <v>140</v>
      </c>
      <c r="E283" s="228" t="s">
        <v>21</v>
      </c>
      <c r="F283" s="229" t="s">
        <v>1057</v>
      </c>
      <c r="G283" s="227"/>
      <c r="H283" s="230">
        <v>1148</v>
      </c>
      <c r="I283" s="231"/>
      <c r="J283" s="227"/>
      <c r="K283" s="227"/>
      <c r="L283" s="232"/>
      <c r="M283" s="233"/>
      <c r="N283" s="234"/>
      <c r="O283" s="234"/>
      <c r="P283" s="234"/>
      <c r="Q283" s="234"/>
      <c r="R283" s="234"/>
      <c r="S283" s="234"/>
      <c r="T283" s="235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6" t="s">
        <v>140</v>
      </c>
      <c r="AU283" s="236" t="s">
        <v>82</v>
      </c>
      <c r="AV283" s="13" t="s">
        <v>82</v>
      </c>
      <c r="AW283" s="13" t="s">
        <v>34</v>
      </c>
      <c r="AX283" s="13" t="s">
        <v>73</v>
      </c>
      <c r="AY283" s="236" t="s">
        <v>128</v>
      </c>
    </row>
    <row r="284" spans="1:51" s="15" customFormat="1" ht="12">
      <c r="A284" s="15"/>
      <c r="B284" s="249"/>
      <c r="C284" s="250"/>
      <c r="D284" s="219" t="s">
        <v>140</v>
      </c>
      <c r="E284" s="251" t="s">
        <v>21</v>
      </c>
      <c r="F284" s="252" t="s">
        <v>1051</v>
      </c>
      <c r="G284" s="250"/>
      <c r="H284" s="253">
        <v>1148</v>
      </c>
      <c r="I284" s="254"/>
      <c r="J284" s="250"/>
      <c r="K284" s="250"/>
      <c r="L284" s="255"/>
      <c r="M284" s="256"/>
      <c r="N284" s="257"/>
      <c r="O284" s="257"/>
      <c r="P284" s="257"/>
      <c r="Q284" s="257"/>
      <c r="R284" s="257"/>
      <c r="S284" s="257"/>
      <c r="T284" s="258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T284" s="259" t="s">
        <v>140</v>
      </c>
      <c r="AU284" s="259" t="s">
        <v>82</v>
      </c>
      <c r="AV284" s="15" t="s">
        <v>150</v>
      </c>
      <c r="AW284" s="15" t="s">
        <v>34</v>
      </c>
      <c r="AX284" s="15" t="s">
        <v>73</v>
      </c>
      <c r="AY284" s="259" t="s">
        <v>128</v>
      </c>
    </row>
    <row r="285" spans="1:51" s="14" customFormat="1" ht="12">
      <c r="A285" s="14"/>
      <c r="B285" s="237"/>
      <c r="C285" s="238"/>
      <c r="D285" s="219" t="s">
        <v>140</v>
      </c>
      <c r="E285" s="239" t="s">
        <v>21</v>
      </c>
      <c r="F285" s="240" t="s">
        <v>149</v>
      </c>
      <c r="G285" s="238"/>
      <c r="H285" s="241">
        <v>1555.15</v>
      </c>
      <c r="I285" s="242"/>
      <c r="J285" s="238"/>
      <c r="K285" s="238"/>
      <c r="L285" s="243"/>
      <c r="M285" s="244"/>
      <c r="N285" s="245"/>
      <c r="O285" s="245"/>
      <c r="P285" s="245"/>
      <c r="Q285" s="245"/>
      <c r="R285" s="245"/>
      <c r="S285" s="245"/>
      <c r="T285" s="246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47" t="s">
        <v>140</v>
      </c>
      <c r="AU285" s="247" t="s">
        <v>82</v>
      </c>
      <c r="AV285" s="14" t="s">
        <v>85</v>
      </c>
      <c r="AW285" s="14" t="s">
        <v>34</v>
      </c>
      <c r="AX285" s="14" t="s">
        <v>78</v>
      </c>
      <c r="AY285" s="247" t="s">
        <v>128</v>
      </c>
    </row>
    <row r="286" spans="1:65" s="2" customFormat="1" ht="21.75" customHeight="1">
      <c r="A286" s="40"/>
      <c r="B286" s="41"/>
      <c r="C286" s="206" t="s">
        <v>379</v>
      </c>
      <c r="D286" s="206" t="s">
        <v>130</v>
      </c>
      <c r="E286" s="207" t="s">
        <v>1058</v>
      </c>
      <c r="F286" s="208" t="s">
        <v>1059</v>
      </c>
      <c r="G286" s="209" t="s">
        <v>133</v>
      </c>
      <c r="H286" s="210">
        <v>57</v>
      </c>
      <c r="I286" s="211"/>
      <c r="J286" s="212">
        <f>ROUND(I286*H286,2)</f>
        <v>0</v>
      </c>
      <c r="K286" s="208" t="s">
        <v>134</v>
      </c>
      <c r="L286" s="46"/>
      <c r="M286" s="213" t="s">
        <v>21</v>
      </c>
      <c r="N286" s="214" t="s">
        <v>44</v>
      </c>
      <c r="O286" s="86"/>
      <c r="P286" s="215">
        <f>O286*H286</f>
        <v>0</v>
      </c>
      <c r="Q286" s="215">
        <v>0</v>
      </c>
      <c r="R286" s="215">
        <f>Q286*H286</f>
        <v>0</v>
      </c>
      <c r="S286" s="215">
        <v>0</v>
      </c>
      <c r="T286" s="216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17" t="s">
        <v>85</v>
      </c>
      <c r="AT286" s="217" t="s">
        <v>130</v>
      </c>
      <c r="AU286" s="217" t="s">
        <v>82</v>
      </c>
      <c r="AY286" s="19" t="s">
        <v>128</v>
      </c>
      <c r="BE286" s="218">
        <f>IF(N286="základní",J286,0)</f>
        <v>0</v>
      </c>
      <c r="BF286" s="218">
        <f>IF(N286="snížená",J286,0)</f>
        <v>0</v>
      </c>
      <c r="BG286" s="218">
        <f>IF(N286="zákl. přenesená",J286,0)</f>
        <v>0</v>
      </c>
      <c r="BH286" s="218">
        <f>IF(N286="sníž. přenesená",J286,0)</f>
        <v>0</v>
      </c>
      <c r="BI286" s="218">
        <f>IF(N286="nulová",J286,0)</f>
        <v>0</v>
      </c>
      <c r="BJ286" s="19" t="s">
        <v>78</v>
      </c>
      <c r="BK286" s="218">
        <f>ROUND(I286*H286,2)</f>
        <v>0</v>
      </c>
      <c r="BL286" s="19" t="s">
        <v>85</v>
      </c>
      <c r="BM286" s="217" t="s">
        <v>1060</v>
      </c>
    </row>
    <row r="287" spans="1:47" s="2" customFormat="1" ht="12">
      <c r="A287" s="40"/>
      <c r="B287" s="41"/>
      <c r="C287" s="42"/>
      <c r="D287" s="219" t="s">
        <v>136</v>
      </c>
      <c r="E287" s="42"/>
      <c r="F287" s="220" t="s">
        <v>1061</v>
      </c>
      <c r="G287" s="42"/>
      <c r="H287" s="42"/>
      <c r="I287" s="221"/>
      <c r="J287" s="42"/>
      <c r="K287" s="42"/>
      <c r="L287" s="46"/>
      <c r="M287" s="222"/>
      <c r="N287" s="223"/>
      <c r="O287" s="86"/>
      <c r="P287" s="86"/>
      <c r="Q287" s="86"/>
      <c r="R287" s="86"/>
      <c r="S287" s="86"/>
      <c r="T287" s="87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T287" s="19" t="s">
        <v>136</v>
      </c>
      <c r="AU287" s="19" t="s">
        <v>82</v>
      </c>
    </row>
    <row r="288" spans="1:47" s="2" customFormat="1" ht="12">
      <c r="A288" s="40"/>
      <c r="B288" s="41"/>
      <c r="C288" s="42"/>
      <c r="D288" s="224" t="s">
        <v>138</v>
      </c>
      <c r="E288" s="42"/>
      <c r="F288" s="225" t="s">
        <v>1062</v>
      </c>
      <c r="G288" s="42"/>
      <c r="H288" s="42"/>
      <c r="I288" s="221"/>
      <c r="J288" s="42"/>
      <c r="K288" s="42"/>
      <c r="L288" s="46"/>
      <c r="M288" s="222"/>
      <c r="N288" s="223"/>
      <c r="O288" s="86"/>
      <c r="P288" s="86"/>
      <c r="Q288" s="86"/>
      <c r="R288" s="86"/>
      <c r="S288" s="86"/>
      <c r="T288" s="87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T288" s="19" t="s">
        <v>138</v>
      </c>
      <c r="AU288" s="19" t="s">
        <v>82</v>
      </c>
    </row>
    <row r="289" spans="1:51" s="13" customFormat="1" ht="12">
      <c r="A289" s="13"/>
      <c r="B289" s="226"/>
      <c r="C289" s="227"/>
      <c r="D289" s="219" t="s">
        <v>140</v>
      </c>
      <c r="E289" s="228" t="s">
        <v>21</v>
      </c>
      <c r="F289" s="229" t="s">
        <v>531</v>
      </c>
      <c r="G289" s="227"/>
      <c r="H289" s="230">
        <v>57</v>
      </c>
      <c r="I289" s="231"/>
      <c r="J289" s="227"/>
      <c r="K289" s="227"/>
      <c r="L289" s="232"/>
      <c r="M289" s="233"/>
      <c r="N289" s="234"/>
      <c r="O289" s="234"/>
      <c r="P289" s="234"/>
      <c r="Q289" s="234"/>
      <c r="R289" s="234"/>
      <c r="S289" s="234"/>
      <c r="T289" s="235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6" t="s">
        <v>140</v>
      </c>
      <c r="AU289" s="236" t="s">
        <v>82</v>
      </c>
      <c r="AV289" s="13" t="s">
        <v>82</v>
      </c>
      <c r="AW289" s="13" t="s">
        <v>34</v>
      </c>
      <c r="AX289" s="13" t="s">
        <v>73</v>
      </c>
      <c r="AY289" s="236" t="s">
        <v>128</v>
      </c>
    </row>
    <row r="290" spans="1:51" s="15" customFormat="1" ht="12">
      <c r="A290" s="15"/>
      <c r="B290" s="249"/>
      <c r="C290" s="250"/>
      <c r="D290" s="219" t="s">
        <v>140</v>
      </c>
      <c r="E290" s="251" t="s">
        <v>21</v>
      </c>
      <c r="F290" s="252" t="s">
        <v>1028</v>
      </c>
      <c r="G290" s="250"/>
      <c r="H290" s="253">
        <v>57</v>
      </c>
      <c r="I290" s="254"/>
      <c r="J290" s="250"/>
      <c r="K290" s="250"/>
      <c r="L290" s="255"/>
      <c r="M290" s="256"/>
      <c r="N290" s="257"/>
      <c r="O290" s="257"/>
      <c r="P290" s="257"/>
      <c r="Q290" s="257"/>
      <c r="R290" s="257"/>
      <c r="S290" s="257"/>
      <c r="T290" s="258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T290" s="259" t="s">
        <v>140</v>
      </c>
      <c r="AU290" s="259" t="s">
        <v>82</v>
      </c>
      <c r="AV290" s="15" t="s">
        <v>150</v>
      </c>
      <c r="AW290" s="15" t="s">
        <v>34</v>
      </c>
      <c r="AX290" s="15" t="s">
        <v>73</v>
      </c>
      <c r="AY290" s="259" t="s">
        <v>128</v>
      </c>
    </row>
    <row r="291" spans="1:51" s="14" customFormat="1" ht="12">
      <c r="A291" s="14"/>
      <c r="B291" s="237"/>
      <c r="C291" s="238"/>
      <c r="D291" s="219" t="s">
        <v>140</v>
      </c>
      <c r="E291" s="239" t="s">
        <v>21</v>
      </c>
      <c r="F291" s="240" t="s">
        <v>149</v>
      </c>
      <c r="G291" s="238"/>
      <c r="H291" s="241">
        <v>57</v>
      </c>
      <c r="I291" s="242"/>
      <c r="J291" s="238"/>
      <c r="K291" s="238"/>
      <c r="L291" s="243"/>
      <c r="M291" s="244"/>
      <c r="N291" s="245"/>
      <c r="O291" s="245"/>
      <c r="P291" s="245"/>
      <c r="Q291" s="245"/>
      <c r="R291" s="245"/>
      <c r="S291" s="245"/>
      <c r="T291" s="246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47" t="s">
        <v>140</v>
      </c>
      <c r="AU291" s="247" t="s">
        <v>82</v>
      </c>
      <c r="AV291" s="14" t="s">
        <v>85</v>
      </c>
      <c r="AW291" s="14" t="s">
        <v>34</v>
      </c>
      <c r="AX291" s="14" t="s">
        <v>78</v>
      </c>
      <c r="AY291" s="247" t="s">
        <v>128</v>
      </c>
    </row>
    <row r="292" spans="1:65" s="2" customFormat="1" ht="24.15" customHeight="1">
      <c r="A292" s="40"/>
      <c r="B292" s="41"/>
      <c r="C292" s="206" t="s">
        <v>387</v>
      </c>
      <c r="D292" s="206" t="s">
        <v>130</v>
      </c>
      <c r="E292" s="207" t="s">
        <v>411</v>
      </c>
      <c r="F292" s="208" t="s">
        <v>412</v>
      </c>
      <c r="G292" s="209" t="s">
        <v>133</v>
      </c>
      <c r="H292" s="210">
        <v>720</v>
      </c>
      <c r="I292" s="211"/>
      <c r="J292" s="212">
        <f>ROUND(I292*H292,2)</f>
        <v>0</v>
      </c>
      <c r="K292" s="208" t="s">
        <v>134</v>
      </c>
      <c r="L292" s="46"/>
      <c r="M292" s="213" t="s">
        <v>21</v>
      </c>
      <c r="N292" s="214" t="s">
        <v>44</v>
      </c>
      <c r="O292" s="86"/>
      <c r="P292" s="215">
        <f>O292*H292</f>
        <v>0</v>
      </c>
      <c r="Q292" s="215">
        <v>0</v>
      </c>
      <c r="R292" s="215">
        <f>Q292*H292</f>
        <v>0</v>
      </c>
      <c r="S292" s="215">
        <v>0</v>
      </c>
      <c r="T292" s="216">
        <f>S292*H292</f>
        <v>0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17" t="s">
        <v>85</v>
      </c>
      <c r="AT292" s="217" t="s">
        <v>130</v>
      </c>
      <c r="AU292" s="217" t="s">
        <v>82</v>
      </c>
      <c r="AY292" s="19" t="s">
        <v>128</v>
      </c>
      <c r="BE292" s="218">
        <f>IF(N292="základní",J292,0)</f>
        <v>0</v>
      </c>
      <c r="BF292" s="218">
        <f>IF(N292="snížená",J292,0)</f>
        <v>0</v>
      </c>
      <c r="BG292" s="218">
        <f>IF(N292="zákl. přenesená",J292,0)</f>
        <v>0</v>
      </c>
      <c r="BH292" s="218">
        <f>IF(N292="sníž. přenesená",J292,0)</f>
        <v>0</v>
      </c>
      <c r="BI292" s="218">
        <f>IF(N292="nulová",J292,0)</f>
        <v>0</v>
      </c>
      <c r="BJ292" s="19" t="s">
        <v>78</v>
      </c>
      <c r="BK292" s="218">
        <f>ROUND(I292*H292,2)</f>
        <v>0</v>
      </c>
      <c r="BL292" s="19" t="s">
        <v>85</v>
      </c>
      <c r="BM292" s="217" t="s">
        <v>1063</v>
      </c>
    </row>
    <row r="293" spans="1:47" s="2" customFormat="1" ht="12">
      <c r="A293" s="40"/>
      <c r="B293" s="41"/>
      <c r="C293" s="42"/>
      <c r="D293" s="219" t="s">
        <v>136</v>
      </c>
      <c r="E293" s="42"/>
      <c r="F293" s="220" t="s">
        <v>414</v>
      </c>
      <c r="G293" s="42"/>
      <c r="H293" s="42"/>
      <c r="I293" s="221"/>
      <c r="J293" s="42"/>
      <c r="K293" s="42"/>
      <c r="L293" s="46"/>
      <c r="M293" s="222"/>
      <c r="N293" s="223"/>
      <c r="O293" s="86"/>
      <c r="P293" s="86"/>
      <c r="Q293" s="86"/>
      <c r="R293" s="86"/>
      <c r="S293" s="86"/>
      <c r="T293" s="87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T293" s="19" t="s">
        <v>136</v>
      </c>
      <c r="AU293" s="19" t="s">
        <v>82</v>
      </c>
    </row>
    <row r="294" spans="1:47" s="2" customFormat="1" ht="12">
      <c r="A294" s="40"/>
      <c r="B294" s="41"/>
      <c r="C294" s="42"/>
      <c r="D294" s="224" t="s">
        <v>138</v>
      </c>
      <c r="E294" s="42"/>
      <c r="F294" s="225" t="s">
        <v>415</v>
      </c>
      <c r="G294" s="42"/>
      <c r="H294" s="42"/>
      <c r="I294" s="221"/>
      <c r="J294" s="42"/>
      <c r="K294" s="42"/>
      <c r="L294" s="46"/>
      <c r="M294" s="222"/>
      <c r="N294" s="223"/>
      <c r="O294" s="86"/>
      <c r="P294" s="86"/>
      <c r="Q294" s="86"/>
      <c r="R294" s="86"/>
      <c r="S294" s="86"/>
      <c r="T294" s="87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T294" s="19" t="s">
        <v>138</v>
      </c>
      <c r="AU294" s="19" t="s">
        <v>82</v>
      </c>
    </row>
    <row r="295" spans="1:51" s="13" customFormat="1" ht="12">
      <c r="A295" s="13"/>
      <c r="B295" s="226"/>
      <c r="C295" s="227"/>
      <c r="D295" s="219" t="s">
        <v>140</v>
      </c>
      <c r="E295" s="228" t="s">
        <v>21</v>
      </c>
      <c r="F295" s="229" t="s">
        <v>1064</v>
      </c>
      <c r="G295" s="227"/>
      <c r="H295" s="230">
        <v>63.6</v>
      </c>
      <c r="I295" s="231"/>
      <c r="J295" s="227"/>
      <c r="K295" s="227"/>
      <c r="L295" s="232"/>
      <c r="M295" s="233"/>
      <c r="N295" s="234"/>
      <c r="O295" s="234"/>
      <c r="P295" s="234"/>
      <c r="Q295" s="234"/>
      <c r="R295" s="234"/>
      <c r="S295" s="234"/>
      <c r="T295" s="235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6" t="s">
        <v>140</v>
      </c>
      <c r="AU295" s="236" t="s">
        <v>82</v>
      </c>
      <c r="AV295" s="13" t="s">
        <v>82</v>
      </c>
      <c r="AW295" s="13" t="s">
        <v>34</v>
      </c>
      <c r="AX295" s="13" t="s">
        <v>73</v>
      </c>
      <c r="AY295" s="236" t="s">
        <v>128</v>
      </c>
    </row>
    <row r="296" spans="1:51" s="13" customFormat="1" ht="12">
      <c r="A296" s="13"/>
      <c r="B296" s="226"/>
      <c r="C296" s="227"/>
      <c r="D296" s="219" t="s">
        <v>140</v>
      </c>
      <c r="E296" s="228" t="s">
        <v>21</v>
      </c>
      <c r="F296" s="229" t="s">
        <v>1065</v>
      </c>
      <c r="G296" s="227"/>
      <c r="H296" s="230">
        <v>262.4</v>
      </c>
      <c r="I296" s="231"/>
      <c r="J296" s="227"/>
      <c r="K296" s="227"/>
      <c r="L296" s="232"/>
      <c r="M296" s="233"/>
      <c r="N296" s="234"/>
      <c r="O296" s="234"/>
      <c r="P296" s="234"/>
      <c r="Q296" s="234"/>
      <c r="R296" s="234"/>
      <c r="S296" s="234"/>
      <c r="T296" s="235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6" t="s">
        <v>140</v>
      </c>
      <c r="AU296" s="236" t="s">
        <v>82</v>
      </c>
      <c r="AV296" s="13" t="s">
        <v>82</v>
      </c>
      <c r="AW296" s="13" t="s">
        <v>34</v>
      </c>
      <c r="AX296" s="13" t="s">
        <v>73</v>
      </c>
      <c r="AY296" s="236" t="s">
        <v>128</v>
      </c>
    </row>
    <row r="297" spans="1:51" s="15" customFormat="1" ht="12">
      <c r="A297" s="15"/>
      <c r="B297" s="249"/>
      <c r="C297" s="250"/>
      <c r="D297" s="219" t="s">
        <v>140</v>
      </c>
      <c r="E297" s="251" t="s">
        <v>21</v>
      </c>
      <c r="F297" s="252" t="s">
        <v>1053</v>
      </c>
      <c r="G297" s="250"/>
      <c r="H297" s="253">
        <v>326</v>
      </c>
      <c r="I297" s="254"/>
      <c r="J297" s="250"/>
      <c r="K297" s="250"/>
      <c r="L297" s="255"/>
      <c r="M297" s="256"/>
      <c r="N297" s="257"/>
      <c r="O297" s="257"/>
      <c r="P297" s="257"/>
      <c r="Q297" s="257"/>
      <c r="R297" s="257"/>
      <c r="S297" s="257"/>
      <c r="T297" s="258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T297" s="259" t="s">
        <v>140</v>
      </c>
      <c r="AU297" s="259" t="s">
        <v>82</v>
      </c>
      <c r="AV297" s="15" t="s">
        <v>150</v>
      </c>
      <c r="AW297" s="15" t="s">
        <v>34</v>
      </c>
      <c r="AX297" s="15" t="s">
        <v>73</v>
      </c>
      <c r="AY297" s="259" t="s">
        <v>128</v>
      </c>
    </row>
    <row r="298" spans="1:51" s="13" customFormat="1" ht="12">
      <c r="A298" s="13"/>
      <c r="B298" s="226"/>
      <c r="C298" s="227"/>
      <c r="D298" s="219" t="s">
        <v>140</v>
      </c>
      <c r="E298" s="228" t="s">
        <v>21</v>
      </c>
      <c r="F298" s="229" t="s">
        <v>1066</v>
      </c>
      <c r="G298" s="227"/>
      <c r="H298" s="230">
        <v>64</v>
      </c>
      <c r="I298" s="231"/>
      <c r="J298" s="227"/>
      <c r="K298" s="227"/>
      <c r="L298" s="232"/>
      <c r="M298" s="233"/>
      <c r="N298" s="234"/>
      <c r="O298" s="234"/>
      <c r="P298" s="234"/>
      <c r="Q298" s="234"/>
      <c r="R298" s="234"/>
      <c r="S298" s="234"/>
      <c r="T298" s="235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6" t="s">
        <v>140</v>
      </c>
      <c r="AU298" s="236" t="s">
        <v>82</v>
      </c>
      <c r="AV298" s="13" t="s">
        <v>82</v>
      </c>
      <c r="AW298" s="13" t="s">
        <v>34</v>
      </c>
      <c r="AX298" s="13" t="s">
        <v>73</v>
      </c>
      <c r="AY298" s="236" t="s">
        <v>128</v>
      </c>
    </row>
    <row r="299" spans="1:51" s="15" customFormat="1" ht="12">
      <c r="A299" s="15"/>
      <c r="B299" s="249"/>
      <c r="C299" s="250"/>
      <c r="D299" s="219" t="s">
        <v>140</v>
      </c>
      <c r="E299" s="251" t="s">
        <v>21</v>
      </c>
      <c r="F299" s="252" t="s">
        <v>1067</v>
      </c>
      <c r="G299" s="250"/>
      <c r="H299" s="253">
        <v>64</v>
      </c>
      <c r="I299" s="254"/>
      <c r="J299" s="250"/>
      <c r="K299" s="250"/>
      <c r="L299" s="255"/>
      <c r="M299" s="256"/>
      <c r="N299" s="257"/>
      <c r="O299" s="257"/>
      <c r="P299" s="257"/>
      <c r="Q299" s="257"/>
      <c r="R299" s="257"/>
      <c r="S299" s="257"/>
      <c r="T299" s="258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T299" s="259" t="s">
        <v>140</v>
      </c>
      <c r="AU299" s="259" t="s">
        <v>82</v>
      </c>
      <c r="AV299" s="15" t="s">
        <v>150</v>
      </c>
      <c r="AW299" s="15" t="s">
        <v>34</v>
      </c>
      <c r="AX299" s="15" t="s">
        <v>73</v>
      </c>
      <c r="AY299" s="259" t="s">
        <v>128</v>
      </c>
    </row>
    <row r="300" spans="1:51" s="13" customFormat="1" ht="12">
      <c r="A300" s="13"/>
      <c r="B300" s="226"/>
      <c r="C300" s="227"/>
      <c r="D300" s="219" t="s">
        <v>140</v>
      </c>
      <c r="E300" s="228" t="s">
        <v>21</v>
      </c>
      <c r="F300" s="229" t="s">
        <v>1068</v>
      </c>
      <c r="G300" s="227"/>
      <c r="H300" s="230">
        <v>65.6</v>
      </c>
      <c r="I300" s="231"/>
      <c r="J300" s="227"/>
      <c r="K300" s="227"/>
      <c r="L300" s="232"/>
      <c r="M300" s="233"/>
      <c r="N300" s="234"/>
      <c r="O300" s="234"/>
      <c r="P300" s="234"/>
      <c r="Q300" s="234"/>
      <c r="R300" s="234"/>
      <c r="S300" s="234"/>
      <c r="T300" s="235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6" t="s">
        <v>140</v>
      </c>
      <c r="AU300" s="236" t="s">
        <v>82</v>
      </c>
      <c r="AV300" s="13" t="s">
        <v>82</v>
      </c>
      <c r="AW300" s="13" t="s">
        <v>34</v>
      </c>
      <c r="AX300" s="13" t="s">
        <v>73</v>
      </c>
      <c r="AY300" s="236" t="s">
        <v>128</v>
      </c>
    </row>
    <row r="301" spans="1:51" s="15" customFormat="1" ht="12">
      <c r="A301" s="15"/>
      <c r="B301" s="249"/>
      <c r="C301" s="250"/>
      <c r="D301" s="219" t="s">
        <v>140</v>
      </c>
      <c r="E301" s="251" t="s">
        <v>21</v>
      </c>
      <c r="F301" s="252" t="s">
        <v>1069</v>
      </c>
      <c r="G301" s="250"/>
      <c r="H301" s="253">
        <v>65.6</v>
      </c>
      <c r="I301" s="254"/>
      <c r="J301" s="250"/>
      <c r="K301" s="250"/>
      <c r="L301" s="255"/>
      <c r="M301" s="256"/>
      <c r="N301" s="257"/>
      <c r="O301" s="257"/>
      <c r="P301" s="257"/>
      <c r="Q301" s="257"/>
      <c r="R301" s="257"/>
      <c r="S301" s="257"/>
      <c r="T301" s="258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259" t="s">
        <v>140</v>
      </c>
      <c r="AU301" s="259" t="s">
        <v>82</v>
      </c>
      <c r="AV301" s="15" t="s">
        <v>150</v>
      </c>
      <c r="AW301" s="15" t="s">
        <v>34</v>
      </c>
      <c r="AX301" s="15" t="s">
        <v>73</v>
      </c>
      <c r="AY301" s="259" t="s">
        <v>128</v>
      </c>
    </row>
    <row r="302" spans="1:51" s="13" customFormat="1" ht="12">
      <c r="A302" s="13"/>
      <c r="B302" s="226"/>
      <c r="C302" s="227"/>
      <c r="D302" s="219" t="s">
        <v>140</v>
      </c>
      <c r="E302" s="228" t="s">
        <v>21</v>
      </c>
      <c r="F302" s="229" t="s">
        <v>2</v>
      </c>
      <c r="G302" s="227"/>
      <c r="H302" s="230">
        <v>2</v>
      </c>
      <c r="I302" s="231"/>
      <c r="J302" s="227"/>
      <c r="K302" s="227"/>
      <c r="L302" s="232"/>
      <c r="M302" s="233"/>
      <c r="N302" s="234"/>
      <c r="O302" s="234"/>
      <c r="P302" s="234"/>
      <c r="Q302" s="234"/>
      <c r="R302" s="234"/>
      <c r="S302" s="234"/>
      <c r="T302" s="235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6" t="s">
        <v>140</v>
      </c>
      <c r="AU302" s="236" t="s">
        <v>82</v>
      </c>
      <c r="AV302" s="13" t="s">
        <v>82</v>
      </c>
      <c r="AW302" s="13" t="s">
        <v>34</v>
      </c>
      <c r="AX302" s="13" t="s">
        <v>73</v>
      </c>
      <c r="AY302" s="236" t="s">
        <v>128</v>
      </c>
    </row>
    <row r="303" spans="1:51" s="15" customFormat="1" ht="12">
      <c r="A303" s="15"/>
      <c r="B303" s="249"/>
      <c r="C303" s="250"/>
      <c r="D303" s="219" t="s">
        <v>140</v>
      </c>
      <c r="E303" s="251" t="s">
        <v>21</v>
      </c>
      <c r="F303" s="252" t="s">
        <v>418</v>
      </c>
      <c r="G303" s="250"/>
      <c r="H303" s="253">
        <v>2</v>
      </c>
      <c r="I303" s="254"/>
      <c r="J303" s="250"/>
      <c r="K303" s="250"/>
      <c r="L303" s="255"/>
      <c r="M303" s="256"/>
      <c r="N303" s="257"/>
      <c r="O303" s="257"/>
      <c r="P303" s="257"/>
      <c r="Q303" s="257"/>
      <c r="R303" s="257"/>
      <c r="S303" s="257"/>
      <c r="T303" s="258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T303" s="259" t="s">
        <v>140</v>
      </c>
      <c r="AU303" s="259" t="s">
        <v>82</v>
      </c>
      <c r="AV303" s="15" t="s">
        <v>150</v>
      </c>
      <c r="AW303" s="15" t="s">
        <v>34</v>
      </c>
      <c r="AX303" s="15" t="s">
        <v>73</v>
      </c>
      <c r="AY303" s="259" t="s">
        <v>128</v>
      </c>
    </row>
    <row r="304" spans="1:51" s="13" customFormat="1" ht="12">
      <c r="A304" s="13"/>
      <c r="B304" s="226"/>
      <c r="C304" s="227"/>
      <c r="D304" s="219" t="s">
        <v>140</v>
      </c>
      <c r="E304" s="228" t="s">
        <v>21</v>
      </c>
      <c r="F304" s="229" t="s">
        <v>1065</v>
      </c>
      <c r="G304" s="227"/>
      <c r="H304" s="230">
        <v>262.4</v>
      </c>
      <c r="I304" s="231"/>
      <c r="J304" s="227"/>
      <c r="K304" s="227"/>
      <c r="L304" s="232"/>
      <c r="M304" s="233"/>
      <c r="N304" s="234"/>
      <c r="O304" s="234"/>
      <c r="P304" s="234"/>
      <c r="Q304" s="234"/>
      <c r="R304" s="234"/>
      <c r="S304" s="234"/>
      <c r="T304" s="235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6" t="s">
        <v>140</v>
      </c>
      <c r="AU304" s="236" t="s">
        <v>82</v>
      </c>
      <c r="AV304" s="13" t="s">
        <v>82</v>
      </c>
      <c r="AW304" s="13" t="s">
        <v>34</v>
      </c>
      <c r="AX304" s="13" t="s">
        <v>73</v>
      </c>
      <c r="AY304" s="236" t="s">
        <v>128</v>
      </c>
    </row>
    <row r="305" spans="1:51" s="15" customFormat="1" ht="12">
      <c r="A305" s="15"/>
      <c r="B305" s="249"/>
      <c r="C305" s="250"/>
      <c r="D305" s="219" t="s">
        <v>140</v>
      </c>
      <c r="E305" s="251" t="s">
        <v>21</v>
      </c>
      <c r="F305" s="252" t="s">
        <v>1053</v>
      </c>
      <c r="G305" s="250"/>
      <c r="H305" s="253">
        <v>262.4</v>
      </c>
      <c r="I305" s="254"/>
      <c r="J305" s="250"/>
      <c r="K305" s="250"/>
      <c r="L305" s="255"/>
      <c r="M305" s="256"/>
      <c r="N305" s="257"/>
      <c r="O305" s="257"/>
      <c r="P305" s="257"/>
      <c r="Q305" s="257"/>
      <c r="R305" s="257"/>
      <c r="S305" s="257"/>
      <c r="T305" s="258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T305" s="259" t="s">
        <v>140</v>
      </c>
      <c r="AU305" s="259" t="s">
        <v>82</v>
      </c>
      <c r="AV305" s="15" t="s">
        <v>150</v>
      </c>
      <c r="AW305" s="15" t="s">
        <v>34</v>
      </c>
      <c r="AX305" s="15" t="s">
        <v>73</v>
      </c>
      <c r="AY305" s="259" t="s">
        <v>128</v>
      </c>
    </row>
    <row r="306" spans="1:51" s="14" customFormat="1" ht="12">
      <c r="A306" s="14"/>
      <c r="B306" s="237"/>
      <c r="C306" s="238"/>
      <c r="D306" s="219" t="s">
        <v>140</v>
      </c>
      <c r="E306" s="239" t="s">
        <v>21</v>
      </c>
      <c r="F306" s="240" t="s">
        <v>149</v>
      </c>
      <c r="G306" s="238"/>
      <c r="H306" s="241">
        <v>720</v>
      </c>
      <c r="I306" s="242"/>
      <c r="J306" s="238"/>
      <c r="K306" s="238"/>
      <c r="L306" s="243"/>
      <c r="M306" s="244"/>
      <c r="N306" s="245"/>
      <c r="O306" s="245"/>
      <c r="P306" s="245"/>
      <c r="Q306" s="245"/>
      <c r="R306" s="245"/>
      <c r="S306" s="245"/>
      <c r="T306" s="246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47" t="s">
        <v>140</v>
      </c>
      <c r="AU306" s="247" t="s">
        <v>82</v>
      </c>
      <c r="AV306" s="14" t="s">
        <v>85</v>
      </c>
      <c r="AW306" s="14" t="s">
        <v>34</v>
      </c>
      <c r="AX306" s="14" t="s">
        <v>78</v>
      </c>
      <c r="AY306" s="247" t="s">
        <v>128</v>
      </c>
    </row>
    <row r="307" spans="1:65" s="2" customFormat="1" ht="24.15" customHeight="1">
      <c r="A307" s="40"/>
      <c r="B307" s="41"/>
      <c r="C307" s="206" t="s">
        <v>395</v>
      </c>
      <c r="D307" s="206" t="s">
        <v>130</v>
      </c>
      <c r="E307" s="207" t="s">
        <v>1070</v>
      </c>
      <c r="F307" s="208" t="s">
        <v>1071</v>
      </c>
      <c r="G307" s="209" t="s">
        <v>133</v>
      </c>
      <c r="H307" s="210">
        <v>65.6</v>
      </c>
      <c r="I307" s="211"/>
      <c r="J307" s="212">
        <f>ROUND(I307*H307,2)</f>
        <v>0</v>
      </c>
      <c r="K307" s="208" t="s">
        <v>134</v>
      </c>
      <c r="L307" s="46"/>
      <c r="M307" s="213" t="s">
        <v>21</v>
      </c>
      <c r="N307" s="214" t="s">
        <v>44</v>
      </c>
      <c r="O307" s="86"/>
      <c r="P307" s="215">
        <f>O307*H307</f>
        <v>0</v>
      </c>
      <c r="Q307" s="215">
        <v>0</v>
      </c>
      <c r="R307" s="215">
        <f>Q307*H307</f>
        <v>0</v>
      </c>
      <c r="S307" s="215">
        <v>0</v>
      </c>
      <c r="T307" s="216">
        <f>S307*H307</f>
        <v>0</v>
      </c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R307" s="217" t="s">
        <v>85</v>
      </c>
      <c r="AT307" s="217" t="s">
        <v>130</v>
      </c>
      <c r="AU307" s="217" t="s">
        <v>82</v>
      </c>
      <c r="AY307" s="19" t="s">
        <v>128</v>
      </c>
      <c r="BE307" s="218">
        <f>IF(N307="základní",J307,0)</f>
        <v>0</v>
      </c>
      <c r="BF307" s="218">
        <f>IF(N307="snížená",J307,0)</f>
        <v>0</v>
      </c>
      <c r="BG307" s="218">
        <f>IF(N307="zákl. přenesená",J307,0)</f>
        <v>0</v>
      </c>
      <c r="BH307" s="218">
        <f>IF(N307="sníž. přenesená",J307,0)</f>
        <v>0</v>
      </c>
      <c r="BI307" s="218">
        <f>IF(N307="nulová",J307,0)</f>
        <v>0</v>
      </c>
      <c r="BJ307" s="19" t="s">
        <v>78</v>
      </c>
      <c r="BK307" s="218">
        <f>ROUND(I307*H307,2)</f>
        <v>0</v>
      </c>
      <c r="BL307" s="19" t="s">
        <v>85</v>
      </c>
      <c r="BM307" s="217" t="s">
        <v>1072</v>
      </c>
    </row>
    <row r="308" spans="1:47" s="2" customFormat="1" ht="12">
      <c r="A308" s="40"/>
      <c r="B308" s="41"/>
      <c r="C308" s="42"/>
      <c r="D308" s="219" t="s">
        <v>136</v>
      </c>
      <c r="E308" s="42"/>
      <c r="F308" s="220" t="s">
        <v>1073</v>
      </c>
      <c r="G308" s="42"/>
      <c r="H308" s="42"/>
      <c r="I308" s="221"/>
      <c r="J308" s="42"/>
      <c r="K308" s="42"/>
      <c r="L308" s="46"/>
      <c r="M308" s="222"/>
      <c r="N308" s="223"/>
      <c r="O308" s="86"/>
      <c r="P308" s="86"/>
      <c r="Q308" s="86"/>
      <c r="R308" s="86"/>
      <c r="S308" s="86"/>
      <c r="T308" s="87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T308" s="19" t="s">
        <v>136</v>
      </c>
      <c r="AU308" s="19" t="s">
        <v>82</v>
      </c>
    </row>
    <row r="309" spans="1:47" s="2" customFormat="1" ht="12">
      <c r="A309" s="40"/>
      <c r="B309" s="41"/>
      <c r="C309" s="42"/>
      <c r="D309" s="224" t="s">
        <v>138</v>
      </c>
      <c r="E309" s="42"/>
      <c r="F309" s="225" t="s">
        <v>1074</v>
      </c>
      <c r="G309" s="42"/>
      <c r="H309" s="42"/>
      <c r="I309" s="221"/>
      <c r="J309" s="42"/>
      <c r="K309" s="42"/>
      <c r="L309" s="46"/>
      <c r="M309" s="222"/>
      <c r="N309" s="223"/>
      <c r="O309" s="86"/>
      <c r="P309" s="86"/>
      <c r="Q309" s="86"/>
      <c r="R309" s="86"/>
      <c r="S309" s="86"/>
      <c r="T309" s="87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T309" s="19" t="s">
        <v>138</v>
      </c>
      <c r="AU309" s="19" t="s">
        <v>82</v>
      </c>
    </row>
    <row r="310" spans="1:51" s="13" customFormat="1" ht="12">
      <c r="A310" s="13"/>
      <c r="B310" s="226"/>
      <c r="C310" s="227"/>
      <c r="D310" s="219" t="s">
        <v>140</v>
      </c>
      <c r="E310" s="228" t="s">
        <v>21</v>
      </c>
      <c r="F310" s="229" t="s">
        <v>1075</v>
      </c>
      <c r="G310" s="227"/>
      <c r="H310" s="230">
        <v>65.6</v>
      </c>
      <c r="I310" s="231"/>
      <c r="J310" s="227"/>
      <c r="K310" s="227"/>
      <c r="L310" s="232"/>
      <c r="M310" s="233"/>
      <c r="N310" s="234"/>
      <c r="O310" s="234"/>
      <c r="P310" s="234"/>
      <c r="Q310" s="234"/>
      <c r="R310" s="234"/>
      <c r="S310" s="234"/>
      <c r="T310" s="235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6" t="s">
        <v>140</v>
      </c>
      <c r="AU310" s="236" t="s">
        <v>82</v>
      </c>
      <c r="AV310" s="13" t="s">
        <v>82</v>
      </c>
      <c r="AW310" s="13" t="s">
        <v>34</v>
      </c>
      <c r="AX310" s="13" t="s">
        <v>73</v>
      </c>
      <c r="AY310" s="236" t="s">
        <v>128</v>
      </c>
    </row>
    <row r="311" spans="1:51" s="15" customFormat="1" ht="12">
      <c r="A311" s="15"/>
      <c r="B311" s="249"/>
      <c r="C311" s="250"/>
      <c r="D311" s="219" t="s">
        <v>140</v>
      </c>
      <c r="E311" s="251" t="s">
        <v>21</v>
      </c>
      <c r="F311" s="252" t="s">
        <v>1069</v>
      </c>
      <c r="G311" s="250"/>
      <c r="H311" s="253">
        <v>65.6</v>
      </c>
      <c r="I311" s="254"/>
      <c r="J311" s="250"/>
      <c r="K311" s="250"/>
      <c r="L311" s="255"/>
      <c r="M311" s="256"/>
      <c r="N311" s="257"/>
      <c r="O311" s="257"/>
      <c r="P311" s="257"/>
      <c r="Q311" s="257"/>
      <c r="R311" s="257"/>
      <c r="S311" s="257"/>
      <c r="T311" s="258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T311" s="259" t="s">
        <v>140</v>
      </c>
      <c r="AU311" s="259" t="s">
        <v>82</v>
      </c>
      <c r="AV311" s="15" t="s">
        <v>150</v>
      </c>
      <c r="AW311" s="15" t="s">
        <v>34</v>
      </c>
      <c r="AX311" s="15" t="s">
        <v>73</v>
      </c>
      <c r="AY311" s="259" t="s">
        <v>128</v>
      </c>
    </row>
    <row r="312" spans="1:51" s="14" customFormat="1" ht="12">
      <c r="A312" s="14"/>
      <c r="B312" s="237"/>
      <c r="C312" s="238"/>
      <c r="D312" s="219" t="s">
        <v>140</v>
      </c>
      <c r="E312" s="239" t="s">
        <v>21</v>
      </c>
      <c r="F312" s="240" t="s">
        <v>149</v>
      </c>
      <c r="G312" s="238"/>
      <c r="H312" s="241">
        <v>65.6</v>
      </c>
      <c r="I312" s="242"/>
      <c r="J312" s="238"/>
      <c r="K312" s="238"/>
      <c r="L312" s="243"/>
      <c r="M312" s="244"/>
      <c r="N312" s="245"/>
      <c r="O312" s="245"/>
      <c r="P312" s="245"/>
      <c r="Q312" s="245"/>
      <c r="R312" s="245"/>
      <c r="S312" s="245"/>
      <c r="T312" s="246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47" t="s">
        <v>140</v>
      </c>
      <c r="AU312" s="247" t="s">
        <v>82</v>
      </c>
      <c r="AV312" s="14" t="s">
        <v>85</v>
      </c>
      <c r="AW312" s="14" t="s">
        <v>34</v>
      </c>
      <c r="AX312" s="14" t="s">
        <v>78</v>
      </c>
      <c r="AY312" s="247" t="s">
        <v>128</v>
      </c>
    </row>
    <row r="313" spans="1:65" s="2" customFormat="1" ht="24.15" customHeight="1">
      <c r="A313" s="40"/>
      <c r="B313" s="41"/>
      <c r="C313" s="206" t="s">
        <v>402</v>
      </c>
      <c r="D313" s="206" t="s">
        <v>130</v>
      </c>
      <c r="E313" s="207" t="s">
        <v>427</v>
      </c>
      <c r="F313" s="208" t="s">
        <v>428</v>
      </c>
      <c r="G313" s="209" t="s">
        <v>133</v>
      </c>
      <c r="H313" s="210">
        <v>121</v>
      </c>
      <c r="I313" s="211"/>
      <c r="J313" s="212">
        <f>ROUND(I313*H313,2)</f>
        <v>0</v>
      </c>
      <c r="K313" s="208" t="s">
        <v>134</v>
      </c>
      <c r="L313" s="46"/>
      <c r="M313" s="213" t="s">
        <v>21</v>
      </c>
      <c r="N313" s="214" t="s">
        <v>44</v>
      </c>
      <c r="O313" s="86"/>
      <c r="P313" s="215">
        <f>O313*H313</f>
        <v>0</v>
      </c>
      <c r="Q313" s="215">
        <v>0</v>
      </c>
      <c r="R313" s="215">
        <f>Q313*H313</f>
        <v>0</v>
      </c>
      <c r="S313" s="215">
        <v>0</v>
      </c>
      <c r="T313" s="216">
        <f>S313*H313</f>
        <v>0</v>
      </c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R313" s="217" t="s">
        <v>85</v>
      </c>
      <c r="AT313" s="217" t="s">
        <v>130</v>
      </c>
      <c r="AU313" s="217" t="s">
        <v>82</v>
      </c>
      <c r="AY313" s="19" t="s">
        <v>128</v>
      </c>
      <c r="BE313" s="218">
        <f>IF(N313="základní",J313,0)</f>
        <v>0</v>
      </c>
      <c r="BF313" s="218">
        <f>IF(N313="snížená",J313,0)</f>
        <v>0</v>
      </c>
      <c r="BG313" s="218">
        <f>IF(N313="zákl. přenesená",J313,0)</f>
        <v>0</v>
      </c>
      <c r="BH313" s="218">
        <f>IF(N313="sníž. přenesená",J313,0)</f>
        <v>0</v>
      </c>
      <c r="BI313" s="218">
        <f>IF(N313="nulová",J313,0)</f>
        <v>0</v>
      </c>
      <c r="BJ313" s="19" t="s">
        <v>78</v>
      </c>
      <c r="BK313" s="218">
        <f>ROUND(I313*H313,2)</f>
        <v>0</v>
      </c>
      <c r="BL313" s="19" t="s">
        <v>85</v>
      </c>
      <c r="BM313" s="217" t="s">
        <v>1076</v>
      </c>
    </row>
    <row r="314" spans="1:47" s="2" customFormat="1" ht="12">
      <c r="A314" s="40"/>
      <c r="B314" s="41"/>
      <c r="C314" s="42"/>
      <c r="D314" s="219" t="s">
        <v>136</v>
      </c>
      <c r="E314" s="42"/>
      <c r="F314" s="220" t="s">
        <v>430</v>
      </c>
      <c r="G314" s="42"/>
      <c r="H314" s="42"/>
      <c r="I314" s="221"/>
      <c r="J314" s="42"/>
      <c r="K314" s="42"/>
      <c r="L314" s="46"/>
      <c r="M314" s="222"/>
      <c r="N314" s="223"/>
      <c r="O314" s="86"/>
      <c r="P314" s="86"/>
      <c r="Q314" s="86"/>
      <c r="R314" s="86"/>
      <c r="S314" s="86"/>
      <c r="T314" s="87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T314" s="19" t="s">
        <v>136</v>
      </c>
      <c r="AU314" s="19" t="s">
        <v>82</v>
      </c>
    </row>
    <row r="315" spans="1:47" s="2" customFormat="1" ht="12">
      <c r="A315" s="40"/>
      <c r="B315" s="41"/>
      <c r="C315" s="42"/>
      <c r="D315" s="224" t="s">
        <v>138</v>
      </c>
      <c r="E315" s="42"/>
      <c r="F315" s="225" t="s">
        <v>431</v>
      </c>
      <c r="G315" s="42"/>
      <c r="H315" s="42"/>
      <c r="I315" s="221"/>
      <c r="J315" s="42"/>
      <c r="K315" s="42"/>
      <c r="L315" s="46"/>
      <c r="M315" s="222"/>
      <c r="N315" s="223"/>
      <c r="O315" s="86"/>
      <c r="P315" s="86"/>
      <c r="Q315" s="86"/>
      <c r="R315" s="86"/>
      <c r="S315" s="86"/>
      <c r="T315" s="87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T315" s="19" t="s">
        <v>138</v>
      </c>
      <c r="AU315" s="19" t="s">
        <v>82</v>
      </c>
    </row>
    <row r="316" spans="1:51" s="13" customFormat="1" ht="12">
      <c r="A316" s="13"/>
      <c r="B316" s="226"/>
      <c r="C316" s="227"/>
      <c r="D316" s="219" t="s">
        <v>140</v>
      </c>
      <c r="E316" s="228" t="s">
        <v>21</v>
      </c>
      <c r="F316" s="229" t="s">
        <v>572</v>
      </c>
      <c r="G316" s="227"/>
      <c r="H316" s="230">
        <v>64</v>
      </c>
      <c r="I316" s="231"/>
      <c r="J316" s="227"/>
      <c r="K316" s="227"/>
      <c r="L316" s="232"/>
      <c r="M316" s="233"/>
      <c r="N316" s="234"/>
      <c r="O316" s="234"/>
      <c r="P316" s="234"/>
      <c r="Q316" s="234"/>
      <c r="R316" s="234"/>
      <c r="S316" s="234"/>
      <c r="T316" s="235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6" t="s">
        <v>140</v>
      </c>
      <c r="AU316" s="236" t="s">
        <v>82</v>
      </c>
      <c r="AV316" s="13" t="s">
        <v>82</v>
      </c>
      <c r="AW316" s="13" t="s">
        <v>34</v>
      </c>
      <c r="AX316" s="13" t="s">
        <v>73</v>
      </c>
      <c r="AY316" s="236" t="s">
        <v>128</v>
      </c>
    </row>
    <row r="317" spans="1:51" s="15" customFormat="1" ht="12">
      <c r="A317" s="15"/>
      <c r="B317" s="249"/>
      <c r="C317" s="250"/>
      <c r="D317" s="219" t="s">
        <v>140</v>
      </c>
      <c r="E317" s="251" t="s">
        <v>21</v>
      </c>
      <c r="F317" s="252" t="s">
        <v>1067</v>
      </c>
      <c r="G317" s="250"/>
      <c r="H317" s="253">
        <v>64</v>
      </c>
      <c r="I317" s="254"/>
      <c r="J317" s="250"/>
      <c r="K317" s="250"/>
      <c r="L317" s="255"/>
      <c r="M317" s="256"/>
      <c r="N317" s="257"/>
      <c r="O317" s="257"/>
      <c r="P317" s="257"/>
      <c r="Q317" s="257"/>
      <c r="R317" s="257"/>
      <c r="S317" s="257"/>
      <c r="T317" s="258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T317" s="259" t="s">
        <v>140</v>
      </c>
      <c r="AU317" s="259" t="s">
        <v>82</v>
      </c>
      <c r="AV317" s="15" t="s">
        <v>150</v>
      </c>
      <c r="AW317" s="15" t="s">
        <v>34</v>
      </c>
      <c r="AX317" s="15" t="s">
        <v>73</v>
      </c>
      <c r="AY317" s="259" t="s">
        <v>128</v>
      </c>
    </row>
    <row r="318" spans="1:51" s="13" customFormat="1" ht="12">
      <c r="A318" s="13"/>
      <c r="B318" s="226"/>
      <c r="C318" s="227"/>
      <c r="D318" s="219" t="s">
        <v>140</v>
      </c>
      <c r="E318" s="228" t="s">
        <v>21</v>
      </c>
      <c r="F318" s="229" t="s">
        <v>531</v>
      </c>
      <c r="G318" s="227"/>
      <c r="H318" s="230">
        <v>57</v>
      </c>
      <c r="I318" s="231"/>
      <c r="J318" s="227"/>
      <c r="K318" s="227"/>
      <c r="L318" s="232"/>
      <c r="M318" s="233"/>
      <c r="N318" s="234"/>
      <c r="O318" s="234"/>
      <c r="P318" s="234"/>
      <c r="Q318" s="234"/>
      <c r="R318" s="234"/>
      <c r="S318" s="234"/>
      <c r="T318" s="235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6" t="s">
        <v>140</v>
      </c>
      <c r="AU318" s="236" t="s">
        <v>82</v>
      </c>
      <c r="AV318" s="13" t="s">
        <v>82</v>
      </c>
      <c r="AW318" s="13" t="s">
        <v>34</v>
      </c>
      <c r="AX318" s="13" t="s">
        <v>73</v>
      </c>
      <c r="AY318" s="236" t="s">
        <v>128</v>
      </c>
    </row>
    <row r="319" spans="1:51" s="15" customFormat="1" ht="12">
      <c r="A319" s="15"/>
      <c r="B319" s="249"/>
      <c r="C319" s="250"/>
      <c r="D319" s="219" t="s">
        <v>140</v>
      </c>
      <c r="E319" s="251" t="s">
        <v>21</v>
      </c>
      <c r="F319" s="252" t="s">
        <v>1028</v>
      </c>
      <c r="G319" s="250"/>
      <c r="H319" s="253">
        <v>57</v>
      </c>
      <c r="I319" s="254"/>
      <c r="J319" s="250"/>
      <c r="K319" s="250"/>
      <c r="L319" s="255"/>
      <c r="M319" s="256"/>
      <c r="N319" s="257"/>
      <c r="O319" s="257"/>
      <c r="P319" s="257"/>
      <c r="Q319" s="257"/>
      <c r="R319" s="257"/>
      <c r="S319" s="257"/>
      <c r="T319" s="258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T319" s="259" t="s">
        <v>140</v>
      </c>
      <c r="AU319" s="259" t="s">
        <v>82</v>
      </c>
      <c r="AV319" s="15" t="s">
        <v>150</v>
      </c>
      <c r="AW319" s="15" t="s">
        <v>34</v>
      </c>
      <c r="AX319" s="15" t="s">
        <v>73</v>
      </c>
      <c r="AY319" s="259" t="s">
        <v>128</v>
      </c>
    </row>
    <row r="320" spans="1:51" s="14" customFormat="1" ht="12">
      <c r="A320" s="14"/>
      <c r="B320" s="237"/>
      <c r="C320" s="238"/>
      <c r="D320" s="219" t="s">
        <v>140</v>
      </c>
      <c r="E320" s="239" t="s">
        <v>21</v>
      </c>
      <c r="F320" s="240" t="s">
        <v>149</v>
      </c>
      <c r="G320" s="238"/>
      <c r="H320" s="241">
        <v>121</v>
      </c>
      <c r="I320" s="242"/>
      <c r="J320" s="238"/>
      <c r="K320" s="238"/>
      <c r="L320" s="243"/>
      <c r="M320" s="244"/>
      <c r="N320" s="245"/>
      <c r="O320" s="245"/>
      <c r="P320" s="245"/>
      <c r="Q320" s="245"/>
      <c r="R320" s="245"/>
      <c r="S320" s="245"/>
      <c r="T320" s="246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47" t="s">
        <v>140</v>
      </c>
      <c r="AU320" s="247" t="s">
        <v>82</v>
      </c>
      <c r="AV320" s="14" t="s">
        <v>85</v>
      </c>
      <c r="AW320" s="14" t="s">
        <v>34</v>
      </c>
      <c r="AX320" s="14" t="s">
        <v>78</v>
      </c>
      <c r="AY320" s="247" t="s">
        <v>128</v>
      </c>
    </row>
    <row r="321" spans="1:65" s="2" customFormat="1" ht="24.15" customHeight="1">
      <c r="A321" s="40"/>
      <c r="B321" s="41"/>
      <c r="C321" s="206" t="s">
        <v>410</v>
      </c>
      <c r="D321" s="206" t="s">
        <v>130</v>
      </c>
      <c r="E321" s="207" t="s">
        <v>420</v>
      </c>
      <c r="F321" s="208" t="s">
        <v>421</v>
      </c>
      <c r="G321" s="209" t="s">
        <v>133</v>
      </c>
      <c r="H321" s="210">
        <v>2</v>
      </c>
      <c r="I321" s="211"/>
      <c r="J321" s="212">
        <f>ROUND(I321*H321,2)</f>
        <v>0</v>
      </c>
      <c r="K321" s="208" t="s">
        <v>134</v>
      </c>
      <c r="L321" s="46"/>
      <c r="M321" s="213" t="s">
        <v>21</v>
      </c>
      <c r="N321" s="214" t="s">
        <v>44</v>
      </c>
      <c r="O321" s="86"/>
      <c r="P321" s="215">
        <f>O321*H321</f>
        <v>0</v>
      </c>
      <c r="Q321" s="215">
        <v>0</v>
      </c>
      <c r="R321" s="215">
        <f>Q321*H321</f>
        <v>0</v>
      </c>
      <c r="S321" s="215">
        <v>0</v>
      </c>
      <c r="T321" s="216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17" t="s">
        <v>85</v>
      </c>
      <c r="AT321" s="217" t="s">
        <v>130</v>
      </c>
      <c r="AU321" s="217" t="s">
        <v>82</v>
      </c>
      <c r="AY321" s="19" t="s">
        <v>128</v>
      </c>
      <c r="BE321" s="218">
        <f>IF(N321="základní",J321,0)</f>
        <v>0</v>
      </c>
      <c r="BF321" s="218">
        <f>IF(N321="snížená",J321,0)</f>
        <v>0</v>
      </c>
      <c r="BG321" s="218">
        <f>IF(N321="zákl. přenesená",J321,0)</f>
        <v>0</v>
      </c>
      <c r="BH321" s="218">
        <f>IF(N321="sníž. přenesená",J321,0)</f>
        <v>0</v>
      </c>
      <c r="BI321" s="218">
        <f>IF(N321="nulová",J321,0)</f>
        <v>0</v>
      </c>
      <c r="BJ321" s="19" t="s">
        <v>78</v>
      </c>
      <c r="BK321" s="218">
        <f>ROUND(I321*H321,2)</f>
        <v>0</v>
      </c>
      <c r="BL321" s="19" t="s">
        <v>85</v>
      </c>
      <c r="BM321" s="217" t="s">
        <v>1077</v>
      </c>
    </row>
    <row r="322" spans="1:47" s="2" customFormat="1" ht="12">
      <c r="A322" s="40"/>
      <c r="B322" s="41"/>
      <c r="C322" s="42"/>
      <c r="D322" s="219" t="s">
        <v>136</v>
      </c>
      <c r="E322" s="42"/>
      <c r="F322" s="220" t="s">
        <v>423</v>
      </c>
      <c r="G322" s="42"/>
      <c r="H322" s="42"/>
      <c r="I322" s="221"/>
      <c r="J322" s="42"/>
      <c r="K322" s="42"/>
      <c r="L322" s="46"/>
      <c r="M322" s="222"/>
      <c r="N322" s="223"/>
      <c r="O322" s="86"/>
      <c r="P322" s="86"/>
      <c r="Q322" s="86"/>
      <c r="R322" s="86"/>
      <c r="S322" s="86"/>
      <c r="T322" s="87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T322" s="19" t="s">
        <v>136</v>
      </c>
      <c r="AU322" s="19" t="s">
        <v>82</v>
      </c>
    </row>
    <row r="323" spans="1:47" s="2" customFormat="1" ht="12">
      <c r="A323" s="40"/>
      <c r="B323" s="41"/>
      <c r="C323" s="42"/>
      <c r="D323" s="224" t="s">
        <v>138</v>
      </c>
      <c r="E323" s="42"/>
      <c r="F323" s="225" t="s">
        <v>424</v>
      </c>
      <c r="G323" s="42"/>
      <c r="H323" s="42"/>
      <c r="I323" s="221"/>
      <c r="J323" s="42"/>
      <c r="K323" s="42"/>
      <c r="L323" s="46"/>
      <c r="M323" s="222"/>
      <c r="N323" s="223"/>
      <c r="O323" s="86"/>
      <c r="P323" s="86"/>
      <c r="Q323" s="86"/>
      <c r="R323" s="86"/>
      <c r="S323" s="86"/>
      <c r="T323" s="87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T323" s="19" t="s">
        <v>138</v>
      </c>
      <c r="AU323" s="19" t="s">
        <v>82</v>
      </c>
    </row>
    <row r="324" spans="1:51" s="13" customFormat="1" ht="12">
      <c r="A324" s="13"/>
      <c r="B324" s="226"/>
      <c r="C324" s="227"/>
      <c r="D324" s="219" t="s">
        <v>140</v>
      </c>
      <c r="E324" s="228" t="s">
        <v>21</v>
      </c>
      <c r="F324" s="229" t="s">
        <v>2</v>
      </c>
      <c r="G324" s="227"/>
      <c r="H324" s="230">
        <v>2</v>
      </c>
      <c r="I324" s="231"/>
      <c r="J324" s="227"/>
      <c r="K324" s="227"/>
      <c r="L324" s="232"/>
      <c r="M324" s="233"/>
      <c r="N324" s="234"/>
      <c r="O324" s="234"/>
      <c r="P324" s="234"/>
      <c r="Q324" s="234"/>
      <c r="R324" s="234"/>
      <c r="S324" s="234"/>
      <c r="T324" s="235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36" t="s">
        <v>140</v>
      </c>
      <c r="AU324" s="236" t="s">
        <v>82</v>
      </c>
      <c r="AV324" s="13" t="s">
        <v>82</v>
      </c>
      <c r="AW324" s="13" t="s">
        <v>34</v>
      </c>
      <c r="AX324" s="13" t="s">
        <v>73</v>
      </c>
      <c r="AY324" s="236" t="s">
        <v>128</v>
      </c>
    </row>
    <row r="325" spans="1:51" s="15" customFormat="1" ht="12">
      <c r="A325" s="15"/>
      <c r="B325" s="249"/>
      <c r="C325" s="250"/>
      <c r="D325" s="219" t="s">
        <v>140</v>
      </c>
      <c r="E325" s="251" t="s">
        <v>21</v>
      </c>
      <c r="F325" s="252" t="s">
        <v>418</v>
      </c>
      <c r="G325" s="250"/>
      <c r="H325" s="253">
        <v>2</v>
      </c>
      <c r="I325" s="254"/>
      <c r="J325" s="250"/>
      <c r="K325" s="250"/>
      <c r="L325" s="255"/>
      <c r="M325" s="256"/>
      <c r="N325" s="257"/>
      <c r="O325" s="257"/>
      <c r="P325" s="257"/>
      <c r="Q325" s="257"/>
      <c r="R325" s="257"/>
      <c r="S325" s="257"/>
      <c r="T325" s="258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T325" s="259" t="s">
        <v>140</v>
      </c>
      <c r="AU325" s="259" t="s">
        <v>82</v>
      </c>
      <c r="AV325" s="15" t="s">
        <v>150</v>
      </c>
      <c r="AW325" s="15" t="s">
        <v>34</v>
      </c>
      <c r="AX325" s="15" t="s">
        <v>73</v>
      </c>
      <c r="AY325" s="259" t="s">
        <v>128</v>
      </c>
    </row>
    <row r="326" spans="1:51" s="14" customFormat="1" ht="12">
      <c r="A326" s="14"/>
      <c r="B326" s="237"/>
      <c r="C326" s="238"/>
      <c r="D326" s="219" t="s">
        <v>140</v>
      </c>
      <c r="E326" s="239" t="s">
        <v>21</v>
      </c>
      <c r="F326" s="240" t="s">
        <v>149</v>
      </c>
      <c r="G326" s="238"/>
      <c r="H326" s="241">
        <v>2</v>
      </c>
      <c r="I326" s="242"/>
      <c r="J326" s="238"/>
      <c r="K326" s="238"/>
      <c r="L326" s="243"/>
      <c r="M326" s="244"/>
      <c r="N326" s="245"/>
      <c r="O326" s="245"/>
      <c r="P326" s="245"/>
      <c r="Q326" s="245"/>
      <c r="R326" s="245"/>
      <c r="S326" s="245"/>
      <c r="T326" s="246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47" t="s">
        <v>140</v>
      </c>
      <c r="AU326" s="247" t="s">
        <v>82</v>
      </c>
      <c r="AV326" s="14" t="s">
        <v>85</v>
      </c>
      <c r="AW326" s="14" t="s">
        <v>34</v>
      </c>
      <c r="AX326" s="14" t="s">
        <v>78</v>
      </c>
      <c r="AY326" s="247" t="s">
        <v>128</v>
      </c>
    </row>
    <row r="327" spans="1:65" s="2" customFormat="1" ht="24.15" customHeight="1">
      <c r="A327" s="40"/>
      <c r="B327" s="41"/>
      <c r="C327" s="206" t="s">
        <v>419</v>
      </c>
      <c r="D327" s="206" t="s">
        <v>130</v>
      </c>
      <c r="E327" s="207" t="s">
        <v>438</v>
      </c>
      <c r="F327" s="208" t="s">
        <v>439</v>
      </c>
      <c r="G327" s="209" t="s">
        <v>133</v>
      </c>
      <c r="H327" s="210">
        <v>65.6</v>
      </c>
      <c r="I327" s="211"/>
      <c r="J327" s="212">
        <f>ROUND(I327*H327,2)</f>
        <v>0</v>
      </c>
      <c r="K327" s="208" t="s">
        <v>134</v>
      </c>
      <c r="L327" s="46"/>
      <c r="M327" s="213" t="s">
        <v>21</v>
      </c>
      <c r="N327" s="214" t="s">
        <v>44</v>
      </c>
      <c r="O327" s="86"/>
      <c r="P327" s="215">
        <f>O327*H327</f>
        <v>0</v>
      </c>
      <c r="Q327" s="215">
        <v>0</v>
      </c>
      <c r="R327" s="215">
        <f>Q327*H327</f>
        <v>0</v>
      </c>
      <c r="S327" s="215">
        <v>0</v>
      </c>
      <c r="T327" s="216">
        <f>S327*H327</f>
        <v>0</v>
      </c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R327" s="217" t="s">
        <v>85</v>
      </c>
      <c r="AT327" s="217" t="s">
        <v>130</v>
      </c>
      <c r="AU327" s="217" t="s">
        <v>82</v>
      </c>
      <c r="AY327" s="19" t="s">
        <v>128</v>
      </c>
      <c r="BE327" s="218">
        <f>IF(N327="základní",J327,0)</f>
        <v>0</v>
      </c>
      <c r="BF327" s="218">
        <f>IF(N327="snížená",J327,0)</f>
        <v>0</v>
      </c>
      <c r="BG327" s="218">
        <f>IF(N327="zákl. přenesená",J327,0)</f>
        <v>0</v>
      </c>
      <c r="BH327" s="218">
        <f>IF(N327="sníž. přenesená",J327,0)</f>
        <v>0</v>
      </c>
      <c r="BI327" s="218">
        <f>IF(N327="nulová",J327,0)</f>
        <v>0</v>
      </c>
      <c r="BJ327" s="19" t="s">
        <v>78</v>
      </c>
      <c r="BK327" s="218">
        <f>ROUND(I327*H327,2)</f>
        <v>0</v>
      </c>
      <c r="BL327" s="19" t="s">
        <v>85</v>
      </c>
      <c r="BM327" s="217" t="s">
        <v>1078</v>
      </c>
    </row>
    <row r="328" spans="1:47" s="2" customFormat="1" ht="12">
      <c r="A328" s="40"/>
      <c r="B328" s="41"/>
      <c r="C328" s="42"/>
      <c r="D328" s="219" t="s">
        <v>136</v>
      </c>
      <c r="E328" s="42"/>
      <c r="F328" s="220" t="s">
        <v>441</v>
      </c>
      <c r="G328" s="42"/>
      <c r="H328" s="42"/>
      <c r="I328" s="221"/>
      <c r="J328" s="42"/>
      <c r="K328" s="42"/>
      <c r="L328" s="46"/>
      <c r="M328" s="222"/>
      <c r="N328" s="223"/>
      <c r="O328" s="86"/>
      <c r="P328" s="86"/>
      <c r="Q328" s="86"/>
      <c r="R328" s="86"/>
      <c r="S328" s="86"/>
      <c r="T328" s="87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T328" s="19" t="s">
        <v>136</v>
      </c>
      <c r="AU328" s="19" t="s">
        <v>82</v>
      </c>
    </row>
    <row r="329" spans="1:47" s="2" customFormat="1" ht="12">
      <c r="A329" s="40"/>
      <c r="B329" s="41"/>
      <c r="C329" s="42"/>
      <c r="D329" s="224" t="s">
        <v>138</v>
      </c>
      <c r="E329" s="42"/>
      <c r="F329" s="225" t="s">
        <v>442</v>
      </c>
      <c r="G329" s="42"/>
      <c r="H329" s="42"/>
      <c r="I329" s="221"/>
      <c r="J329" s="42"/>
      <c r="K329" s="42"/>
      <c r="L329" s="46"/>
      <c r="M329" s="222"/>
      <c r="N329" s="223"/>
      <c r="O329" s="86"/>
      <c r="P329" s="86"/>
      <c r="Q329" s="86"/>
      <c r="R329" s="86"/>
      <c r="S329" s="86"/>
      <c r="T329" s="87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T329" s="19" t="s">
        <v>138</v>
      </c>
      <c r="AU329" s="19" t="s">
        <v>82</v>
      </c>
    </row>
    <row r="330" spans="1:51" s="13" customFormat="1" ht="12">
      <c r="A330" s="13"/>
      <c r="B330" s="226"/>
      <c r="C330" s="227"/>
      <c r="D330" s="219" t="s">
        <v>140</v>
      </c>
      <c r="E330" s="228" t="s">
        <v>21</v>
      </c>
      <c r="F330" s="229" t="s">
        <v>1075</v>
      </c>
      <c r="G330" s="227"/>
      <c r="H330" s="230">
        <v>65.6</v>
      </c>
      <c r="I330" s="231"/>
      <c r="J330" s="227"/>
      <c r="K330" s="227"/>
      <c r="L330" s="232"/>
      <c r="M330" s="233"/>
      <c r="N330" s="234"/>
      <c r="O330" s="234"/>
      <c r="P330" s="234"/>
      <c r="Q330" s="234"/>
      <c r="R330" s="234"/>
      <c r="S330" s="234"/>
      <c r="T330" s="235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6" t="s">
        <v>140</v>
      </c>
      <c r="AU330" s="236" t="s">
        <v>82</v>
      </c>
      <c r="AV330" s="13" t="s">
        <v>82</v>
      </c>
      <c r="AW330" s="13" t="s">
        <v>34</v>
      </c>
      <c r="AX330" s="13" t="s">
        <v>73</v>
      </c>
      <c r="AY330" s="236" t="s">
        <v>128</v>
      </c>
    </row>
    <row r="331" spans="1:51" s="15" customFormat="1" ht="12">
      <c r="A331" s="15"/>
      <c r="B331" s="249"/>
      <c r="C331" s="250"/>
      <c r="D331" s="219" t="s">
        <v>140</v>
      </c>
      <c r="E331" s="251" t="s">
        <v>21</v>
      </c>
      <c r="F331" s="252" t="s">
        <v>1069</v>
      </c>
      <c r="G331" s="250"/>
      <c r="H331" s="253">
        <v>65.6</v>
      </c>
      <c r="I331" s="254"/>
      <c r="J331" s="250"/>
      <c r="K331" s="250"/>
      <c r="L331" s="255"/>
      <c r="M331" s="256"/>
      <c r="N331" s="257"/>
      <c r="O331" s="257"/>
      <c r="P331" s="257"/>
      <c r="Q331" s="257"/>
      <c r="R331" s="257"/>
      <c r="S331" s="257"/>
      <c r="T331" s="258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T331" s="259" t="s">
        <v>140</v>
      </c>
      <c r="AU331" s="259" t="s">
        <v>82</v>
      </c>
      <c r="AV331" s="15" t="s">
        <v>150</v>
      </c>
      <c r="AW331" s="15" t="s">
        <v>34</v>
      </c>
      <c r="AX331" s="15" t="s">
        <v>73</v>
      </c>
      <c r="AY331" s="259" t="s">
        <v>128</v>
      </c>
    </row>
    <row r="332" spans="1:51" s="14" customFormat="1" ht="12">
      <c r="A332" s="14"/>
      <c r="B332" s="237"/>
      <c r="C332" s="238"/>
      <c r="D332" s="219" t="s">
        <v>140</v>
      </c>
      <c r="E332" s="239" t="s">
        <v>21</v>
      </c>
      <c r="F332" s="240" t="s">
        <v>149</v>
      </c>
      <c r="G332" s="238"/>
      <c r="H332" s="241">
        <v>65.6</v>
      </c>
      <c r="I332" s="242"/>
      <c r="J332" s="238"/>
      <c r="K332" s="238"/>
      <c r="L332" s="243"/>
      <c r="M332" s="244"/>
      <c r="N332" s="245"/>
      <c r="O332" s="245"/>
      <c r="P332" s="245"/>
      <c r="Q332" s="245"/>
      <c r="R332" s="245"/>
      <c r="S332" s="245"/>
      <c r="T332" s="246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47" t="s">
        <v>140</v>
      </c>
      <c r="AU332" s="247" t="s">
        <v>82</v>
      </c>
      <c r="AV332" s="14" t="s">
        <v>85</v>
      </c>
      <c r="AW332" s="14" t="s">
        <v>34</v>
      </c>
      <c r="AX332" s="14" t="s">
        <v>78</v>
      </c>
      <c r="AY332" s="247" t="s">
        <v>128</v>
      </c>
    </row>
    <row r="333" spans="1:65" s="2" customFormat="1" ht="24.15" customHeight="1">
      <c r="A333" s="40"/>
      <c r="B333" s="41"/>
      <c r="C333" s="206" t="s">
        <v>426</v>
      </c>
      <c r="D333" s="206" t="s">
        <v>130</v>
      </c>
      <c r="E333" s="207" t="s">
        <v>452</v>
      </c>
      <c r="F333" s="208" t="s">
        <v>453</v>
      </c>
      <c r="G333" s="209" t="s">
        <v>133</v>
      </c>
      <c r="H333" s="210">
        <v>2</v>
      </c>
      <c r="I333" s="211"/>
      <c r="J333" s="212">
        <f>ROUND(I333*H333,2)</f>
        <v>0</v>
      </c>
      <c r="K333" s="208" t="s">
        <v>134</v>
      </c>
      <c r="L333" s="46"/>
      <c r="M333" s="213" t="s">
        <v>21</v>
      </c>
      <c r="N333" s="214" t="s">
        <v>44</v>
      </c>
      <c r="O333" s="86"/>
      <c r="P333" s="215">
        <f>O333*H333</f>
        <v>0</v>
      </c>
      <c r="Q333" s="215">
        <v>0</v>
      </c>
      <c r="R333" s="215">
        <f>Q333*H333</f>
        <v>0</v>
      </c>
      <c r="S333" s="215">
        <v>0</v>
      </c>
      <c r="T333" s="216">
        <f>S333*H333</f>
        <v>0</v>
      </c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17" t="s">
        <v>85</v>
      </c>
      <c r="AT333" s="217" t="s">
        <v>130</v>
      </c>
      <c r="AU333" s="217" t="s">
        <v>82</v>
      </c>
      <c r="AY333" s="19" t="s">
        <v>128</v>
      </c>
      <c r="BE333" s="218">
        <f>IF(N333="základní",J333,0)</f>
        <v>0</v>
      </c>
      <c r="BF333" s="218">
        <f>IF(N333="snížená",J333,0)</f>
        <v>0</v>
      </c>
      <c r="BG333" s="218">
        <f>IF(N333="zákl. přenesená",J333,0)</f>
        <v>0</v>
      </c>
      <c r="BH333" s="218">
        <f>IF(N333="sníž. přenesená",J333,0)</f>
        <v>0</v>
      </c>
      <c r="BI333" s="218">
        <f>IF(N333="nulová",J333,0)</f>
        <v>0</v>
      </c>
      <c r="BJ333" s="19" t="s">
        <v>78</v>
      </c>
      <c r="BK333" s="218">
        <f>ROUND(I333*H333,2)</f>
        <v>0</v>
      </c>
      <c r="BL333" s="19" t="s">
        <v>85</v>
      </c>
      <c r="BM333" s="217" t="s">
        <v>1079</v>
      </c>
    </row>
    <row r="334" spans="1:47" s="2" customFormat="1" ht="12">
      <c r="A334" s="40"/>
      <c r="B334" s="41"/>
      <c r="C334" s="42"/>
      <c r="D334" s="219" t="s">
        <v>136</v>
      </c>
      <c r="E334" s="42"/>
      <c r="F334" s="220" t="s">
        <v>455</v>
      </c>
      <c r="G334" s="42"/>
      <c r="H334" s="42"/>
      <c r="I334" s="221"/>
      <c r="J334" s="42"/>
      <c r="K334" s="42"/>
      <c r="L334" s="46"/>
      <c r="M334" s="222"/>
      <c r="N334" s="223"/>
      <c r="O334" s="86"/>
      <c r="P334" s="86"/>
      <c r="Q334" s="86"/>
      <c r="R334" s="86"/>
      <c r="S334" s="86"/>
      <c r="T334" s="87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T334" s="19" t="s">
        <v>136</v>
      </c>
      <c r="AU334" s="19" t="s">
        <v>82</v>
      </c>
    </row>
    <row r="335" spans="1:47" s="2" customFormat="1" ht="12">
      <c r="A335" s="40"/>
      <c r="B335" s="41"/>
      <c r="C335" s="42"/>
      <c r="D335" s="224" t="s">
        <v>138</v>
      </c>
      <c r="E335" s="42"/>
      <c r="F335" s="225" t="s">
        <v>456</v>
      </c>
      <c r="G335" s="42"/>
      <c r="H335" s="42"/>
      <c r="I335" s="221"/>
      <c r="J335" s="42"/>
      <c r="K335" s="42"/>
      <c r="L335" s="46"/>
      <c r="M335" s="222"/>
      <c r="N335" s="223"/>
      <c r="O335" s="86"/>
      <c r="P335" s="86"/>
      <c r="Q335" s="86"/>
      <c r="R335" s="86"/>
      <c r="S335" s="86"/>
      <c r="T335" s="87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T335" s="19" t="s">
        <v>138</v>
      </c>
      <c r="AU335" s="19" t="s">
        <v>82</v>
      </c>
    </row>
    <row r="336" spans="1:51" s="13" customFormat="1" ht="12">
      <c r="A336" s="13"/>
      <c r="B336" s="226"/>
      <c r="C336" s="227"/>
      <c r="D336" s="219" t="s">
        <v>140</v>
      </c>
      <c r="E336" s="228" t="s">
        <v>21</v>
      </c>
      <c r="F336" s="229" t="s">
        <v>2</v>
      </c>
      <c r="G336" s="227"/>
      <c r="H336" s="230">
        <v>2</v>
      </c>
      <c r="I336" s="231"/>
      <c r="J336" s="227"/>
      <c r="K336" s="227"/>
      <c r="L336" s="232"/>
      <c r="M336" s="233"/>
      <c r="N336" s="234"/>
      <c r="O336" s="234"/>
      <c r="P336" s="234"/>
      <c r="Q336" s="234"/>
      <c r="R336" s="234"/>
      <c r="S336" s="234"/>
      <c r="T336" s="235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6" t="s">
        <v>140</v>
      </c>
      <c r="AU336" s="236" t="s">
        <v>82</v>
      </c>
      <c r="AV336" s="13" t="s">
        <v>82</v>
      </c>
      <c r="AW336" s="13" t="s">
        <v>34</v>
      </c>
      <c r="AX336" s="13" t="s">
        <v>73</v>
      </c>
      <c r="AY336" s="236" t="s">
        <v>128</v>
      </c>
    </row>
    <row r="337" spans="1:51" s="15" customFormat="1" ht="12">
      <c r="A337" s="15"/>
      <c r="B337" s="249"/>
      <c r="C337" s="250"/>
      <c r="D337" s="219" t="s">
        <v>140</v>
      </c>
      <c r="E337" s="251" t="s">
        <v>21</v>
      </c>
      <c r="F337" s="252" t="s">
        <v>418</v>
      </c>
      <c r="G337" s="250"/>
      <c r="H337" s="253">
        <v>2</v>
      </c>
      <c r="I337" s="254"/>
      <c r="J337" s="250"/>
      <c r="K337" s="250"/>
      <c r="L337" s="255"/>
      <c r="M337" s="256"/>
      <c r="N337" s="257"/>
      <c r="O337" s="257"/>
      <c r="P337" s="257"/>
      <c r="Q337" s="257"/>
      <c r="R337" s="257"/>
      <c r="S337" s="257"/>
      <c r="T337" s="258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T337" s="259" t="s">
        <v>140</v>
      </c>
      <c r="AU337" s="259" t="s">
        <v>82</v>
      </c>
      <c r="AV337" s="15" t="s">
        <v>150</v>
      </c>
      <c r="AW337" s="15" t="s">
        <v>34</v>
      </c>
      <c r="AX337" s="15" t="s">
        <v>73</v>
      </c>
      <c r="AY337" s="259" t="s">
        <v>128</v>
      </c>
    </row>
    <row r="338" spans="1:51" s="14" customFormat="1" ht="12">
      <c r="A338" s="14"/>
      <c r="B338" s="237"/>
      <c r="C338" s="238"/>
      <c r="D338" s="219" t="s">
        <v>140</v>
      </c>
      <c r="E338" s="239" t="s">
        <v>21</v>
      </c>
      <c r="F338" s="240" t="s">
        <v>149</v>
      </c>
      <c r="G338" s="238"/>
      <c r="H338" s="241">
        <v>2</v>
      </c>
      <c r="I338" s="242"/>
      <c r="J338" s="238"/>
      <c r="K338" s="238"/>
      <c r="L338" s="243"/>
      <c r="M338" s="244"/>
      <c r="N338" s="245"/>
      <c r="O338" s="245"/>
      <c r="P338" s="245"/>
      <c r="Q338" s="245"/>
      <c r="R338" s="245"/>
      <c r="S338" s="245"/>
      <c r="T338" s="246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47" t="s">
        <v>140</v>
      </c>
      <c r="AU338" s="247" t="s">
        <v>82</v>
      </c>
      <c r="AV338" s="14" t="s">
        <v>85</v>
      </c>
      <c r="AW338" s="14" t="s">
        <v>34</v>
      </c>
      <c r="AX338" s="14" t="s">
        <v>78</v>
      </c>
      <c r="AY338" s="247" t="s">
        <v>128</v>
      </c>
    </row>
    <row r="339" spans="1:65" s="2" customFormat="1" ht="24.15" customHeight="1">
      <c r="A339" s="40"/>
      <c r="B339" s="41"/>
      <c r="C339" s="206" t="s">
        <v>432</v>
      </c>
      <c r="D339" s="206" t="s">
        <v>130</v>
      </c>
      <c r="E339" s="207" t="s">
        <v>444</v>
      </c>
      <c r="F339" s="208" t="s">
        <v>445</v>
      </c>
      <c r="G339" s="209" t="s">
        <v>133</v>
      </c>
      <c r="H339" s="210">
        <v>145.3</v>
      </c>
      <c r="I339" s="211"/>
      <c r="J339" s="212">
        <f>ROUND(I339*H339,2)</f>
        <v>0</v>
      </c>
      <c r="K339" s="208" t="s">
        <v>134</v>
      </c>
      <c r="L339" s="46"/>
      <c r="M339" s="213" t="s">
        <v>21</v>
      </c>
      <c r="N339" s="214" t="s">
        <v>44</v>
      </c>
      <c r="O339" s="86"/>
      <c r="P339" s="215">
        <f>O339*H339</f>
        <v>0</v>
      </c>
      <c r="Q339" s="215">
        <v>0</v>
      </c>
      <c r="R339" s="215">
        <f>Q339*H339</f>
        <v>0</v>
      </c>
      <c r="S339" s="215">
        <v>0</v>
      </c>
      <c r="T339" s="216">
        <f>S339*H339</f>
        <v>0</v>
      </c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217" t="s">
        <v>85</v>
      </c>
      <c r="AT339" s="217" t="s">
        <v>130</v>
      </c>
      <c r="AU339" s="217" t="s">
        <v>82</v>
      </c>
      <c r="AY339" s="19" t="s">
        <v>128</v>
      </c>
      <c r="BE339" s="218">
        <f>IF(N339="základní",J339,0)</f>
        <v>0</v>
      </c>
      <c r="BF339" s="218">
        <f>IF(N339="snížená",J339,0)</f>
        <v>0</v>
      </c>
      <c r="BG339" s="218">
        <f>IF(N339="zákl. přenesená",J339,0)</f>
        <v>0</v>
      </c>
      <c r="BH339" s="218">
        <f>IF(N339="sníž. přenesená",J339,0)</f>
        <v>0</v>
      </c>
      <c r="BI339" s="218">
        <f>IF(N339="nulová",J339,0)</f>
        <v>0</v>
      </c>
      <c r="BJ339" s="19" t="s">
        <v>78</v>
      </c>
      <c r="BK339" s="218">
        <f>ROUND(I339*H339,2)</f>
        <v>0</v>
      </c>
      <c r="BL339" s="19" t="s">
        <v>85</v>
      </c>
      <c r="BM339" s="217" t="s">
        <v>1080</v>
      </c>
    </row>
    <row r="340" spans="1:47" s="2" customFormat="1" ht="12">
      <c r="A340" s="40"/>
      <c r="B340" s="41"/>
      <c r="C340" s="42"/>
      <c r="D340" s="219" t="s">
        <v>136</v>
      </c>
      <c r="E340" s="42"/>
      <c r="F340" s="220" t="s">
        <v>447</v>
      </c>
      <c r="G340" s="42"/>
      <c r="H340" s="42"/>
      <c r="I340" s="221"/>
      <c r="J340" s="42"/>
      <c r="K340" s="42"/>
      <c r="L340" s="46"/>
      <c r="M340" s="222"/>
      <c r="N340" s="223"/>
      <c r="O340" s="86"/>
      <c r="P340" s="86"/>
      <c r="Q340" s="86"/>
      <c r="R340" s="86"/>
      <c r="S340" s="86"/>
      <c r="T340" s="87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T340" s="19" t="s">
        <v>136</v>
      </c>
      <c r="AU340" s="19" t="s">
        <v>82</v>
      </c>
    </row>
    <row r="341" spans="1:47" s="2" customFormat="1" ht="12">
      <c r="A341" s="40"/>
      <c r="B341" s="41"/>
      <c r="C341" s="42"/>
      <c r="D341" s="224" t="s">
        <v>138</v>
      </c>
      <c r="E341" s="42"/>
      <c r="F341" s="225" t="s">
        <v>448</v>
      </c>
      <c r="G341" s="42"/>
      <c r="H341" s="42"/>
      <c r="I341" s="221"/>
      <c r="J341" s="42"/>
      <c r="K341" s="42"/>
      <c r="L341" s="46"/>
      <c r="M341" s="222"/>
      <c r="N341" s="223"/>
      <c r="O341" s="86"/>
      <c r="P341" s="86"/>
      <c r="Q341" s="86"/>
      <c r="R341" s="86"/>
      <c r="S341" s="86"/>
      <c r="T341" s="87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T341" s="19" t="s">
        <v>138</v>
      </c>
      <c r="AU341" s="19" t="s">
        <v>82</v>
      </c>
    </row>
    <row r="342" spans="1:51" s="13" customFormat="1" ht="12">
      <c r="A342" s="13"/>
      <c r="B342" s="226"/>
      <c r="C342" s="227"/>
      <c r="D342" s="219" t="s">
        <v>140</v>
      </c>
      <c r="E342" s="228" t="s">
        <v>21</v>
      </c>
      <c r="F342" s="229" t="s">
        <v>2</v>
      </c>
      <c r="G342" s="227"/>
      <c r="H342" s="230">
        <v>2</v>
      </c>
      <c r="I342" s="231"/>
      <c r="J342" s="227"/>
      <c r="K342" s="227"/>
      <c r="L342" s="232"/>
      <c r="M342" s="233"/>
      <c r="N342" s="234"/>
      <c r="O342" s="234"/>
      <c r="P342" s="234"/>
      <c r="Q342" s="234"/>
      <c r="R342" s="234"/>
      <c r="S342" s="234"/>
      <c r="T342" s="235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36" t="s">
        <v>140</v>
      </c>
      <c r="AU342" s="236" t="s">
        <v>82</v>
      </c>
      <c r="AV342" s="13" t="s">
        <v>82</v>
      </c>
      <c r="AW342" s="13" t="s">
        <v>34</v>
      </c>
      <c r="AX342" s="13" t="s">
        <v>73</v>
      </c>
      <c r="AY342" s="236" t="s">
        <v>128</v>
      </c>
    </row>
    <row r="343" spans="1:51" s="15" customFormat="1" ht="12">
      <c r="A343" s="15"/>
      <c r="B343" s="249"/>
      <c r="C343" s="250"/>
      <c r="D343" s="219" t="s">
        <v>140</v>
      </c>
      <c r="E343" s="251" t="s">
        <v>21</v>
      </c>
      <c r="F343" s="252" t="s">
        <v>418</v>
      </c>
      <c r="G343" s="250"/>
      <c r="H343" s="253">
        <v>2</v>
      </c>
      <c r="I343" s="254"/>
      <c r="J343" s="250"/>
      <c r="K343" s="250"/>
      <c r="L343" s="255"/>
      <c r="M343" s="256"/>
      <c r="N343" s="257"/>
      <c r="O343" s="257"/>
      <c r="P343" s="257"/>
      <c r="Q343" s="257"/>
      <c r="R343" s="257"/>
      <c r="S343" s="257"/>
      <c r="T343" s="258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T343" s="259" t="s">
        <v>140</v>
      </c>
      <c r="AU343" s="259" t="s">
        <v>82</v>
      </c>
      <c r="AV343" s="15" t="s">
        <v>150</v>
      </c>
      <c r="AW343" s="15" t="s">
        <v>34</v>
      </c>
      <c r="AX343" s="15" t="s">
        <v>73</v>
      </c>
      <c r="AY343" s="259" t="s">
        <v>128</v>
      </c>
    </row>
    <row r="344" spans="1:51" s="13" customFormat="1" ht="12">
      <c r="A344" s="13"/>
      <c r="B344" s="226"/>
      <c r="C344" s="227"/>
      <c r="D344" s="219" t="s">
        <v>140</v>
      </c>
      <c r="E344" s="228" t="s">
        <v>21</v>
      </c>
      <c r="F344" s="229" t="s">
        <v>1075</v>
      </c>
      <c r="G344" s="227"/>
      <c r="H344" s="230">
        <v>65.6</v>
      </c>
      <c r="I344" s="231"/>
      <c r="J344" s="227"/>
      <c r="K344" s="227"/>
      <c r="L344" s="232"/>
      <c r="M344" s="233"/>
      <c r="N344" s="234"/>
      <c r="O344" s="234"/>
      <c r="P344" s="234"/>
      <c r="Q344" s="234"/>
      <c r="R344" s="234"/>
      <c r="S344" s="234"/>
      <c r="T344" s="235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6" t="s">
        <v>140</v>
      </c>
      <c r="AU344" s="236" t="s">
        <v>82</v>
      </c>
      <c r="AV344" s="13" t="s">
        <v>82</v>
      </c>
      <c r="AW344" s="13" t="s">
        <v>34</v>
      </c>
      <c r="AX344" s="13" t="s">
        <v>73</v>
      </c>
      <c r="AY344" s="236" t="s">
        <v>128</v>
      </c>
    </row>
    <row r="345" spans="1:51" s="15" customFormat="1" ht="12">
      <c r="A345" s="15"/>
      <c r="B345" s="249"/>
      <c r="C345" s="250"/>
      <c r="D345" s="219" t="s">
        <v>140</v>
      </c>
      <c r="E345" s="251" t="s">
        <v>21</v>
      </c>
      <c r="F345" s="252" t="s">
        <v>1069</v>
      </c>
      <c r="G345" s="250"/>
      <c r="H345" s="253">
        <v>65.6</v>
      </c>
      <c r="I345" s="254"/>
      <c r="J345" s="250"/>
      <c r="K345" s="250"/>
      <c r="L345" s="255"/>
      <c r="M345" s="256"/>
      <c r="N345" s="257"/>
      <c r="O345" s="257"/>
      <c r="P345" s="257"/>
      <c r="Q345" s="257"/>
      <c r="R345" s="257"/>
      <c r="S345" s="257"/>
      <c r="T345" s="258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T345" s="259" t="s">
        <v>140</v>
      </c>
      <c r="AU345" s="259" t="s">
        <v>82</v>
      </c>
      <c r="AV345" s="15" t="s">
        <v>150</v>
      </c>
      <c r="AW345" s="15" t="s">
        <v>34</v>
      </c>
      <c r="AX345" s="15" t="s">
        <v>73</v>
      </c>
      <c r="AY345" s="259" t="s">
        <v>128</v>
      </c>
    </row>
    <row r="346" spans="1:51" s="13" customFormat="1" ht="12">
      <c r="A346" s="13"/>
      <c r="B346" s="226"/>
      <c r="C346" s="227"/>
      <c r="D346" s="219" t="s">
        <v>140</v>
      </c>
      <c r="E346" s="228" t="s">
        <v>21</v>
      </c>
      <c r="F346" s="229" t="s">
        <v>1081</v>
      </c>
      <c r="G346" s="227"/>
      <c r="H346" s="230">
        <v>77.7</v>
      </c>
      <c r="I346" s="231"/>
      <c r="J346" s="227"/>
      <c r="K346" s="227"/>
      <c r="L346" s="232"/>
      <c r="M346" s="233"/>
      <c r="N346" s="234"/>
      <c r="O346" s="234"/>
      <c r="P346" s="234"/>
      <c r="Q346" s="234"/>
      <c r="R346" s="234"/>
      <c r="S346" s="234"/>
      <c r="T346" s="235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36" t="s">
        <v>140</v>
      </c>
      <c r="AU346" s="236" t="s">
        <v>82</v>
      </c>
      <c r="AV346" s="13" t="s">
        <v>82</v>
      </c>
      <c r="AW346" s="13" t="s">
        <v>34</v>
      </c>
      <c r="AX346" s="13" t="s">
        <v>73</v>
      </c>
      <c r="AY346" s="236" t="s">
        <v>128</v>
      </c>
    </row>
    <row r="347" spans="1:51" s="15" customFormat="1" ht="12">
      <c r="A347" s="15"/>
      <c r="B347" s="249"/>
      <c r="C347" s="250"/>
      <c r="D347" s="219" t="s">
        <v>140</v>
      </c>
      <c r="E347" s="251" t="s">
        <v>21</v>
      </c>
      <c r="F347" s="252" t="s">
        <v>1082</v>
      </c>
      <c r="G347" s="250"/>
      <c r="H347" s="253">
        <v>77.7</v>
      </c>
      <c r="I347" s="254"/>
      <c r="J347" s="250"/>
      <c r="K347" s="250"/>
      <c r="L347" s="255"/>
      <c r="M347" s="256"/>
      <c r="N347" s="257"/>
      <c r="O347" s="257"/>
      <c r="P347" s="257"/>
      <c r="Q347" s="257"/>
      <c r="R347" s="257"/>
      <c r="S347" s="257"/>
      <c r="T347" s="258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T347" s="259" t="s">
        <v>140</v>
      </c>
      <c r="AU347" s="259" t="s">
        <v>82</v>
      </c>
      <c r="AV347" s="15" t="s">
        <v>150</v>
      </c>
      <c r="AW347" s="15" t="s">
        <v>34</v>
      </c>
      <c r="AX347" s="15" t="s">
        <v>73</v>
      </c>
      <c r="AY347" s="259" t="s">
        <v>128</v>
      </c>
    </row>
    <row r="348" spans="1:51" s="14" customFormat="1" ht="12">
      <c r="A348" s="14"/>
      <c r="B348" s="237"/>
      <c r="C348" s="238"/>
      <c r="D348" s="219" t="s">
        <v>140</v>
      </c>
      <c r="E348" s="239" t="s">
        <v>21</v>
      </c>
      <c r="F348" s="240" t="s">
        <v>149</v>
      </c>
      <c r="G348" s="238"/>
      <c r="H348" s="241">
        <v>145.3</v>
      </c>
      <c r="I348" s="242"/>
      <c r="J348" s="238"/>
      <c r="K348" s="238"/>
      <c r="L348" s="243"/>
      <c r="M348" s="244"/>
      <c r="N348" s="245"/>
      <c r="O348" s="245"/>
      <c r="P348" s="245"/>
      <c r="Q348" s="245"/>
      <c r="R348" s="245"/>
      <c r="S348" s="245"/>
      <c r="T348" s="246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47" t="s">
        <v>140</v>
      </c>
      <c r="AU348" s="247" t="s">
        <v>82</v>
      </c>
      <c r="AV348" s="14" t="s">
        <v>85</v>
      </c>
      <c r="AW348" s="14" t="s">
        <v>34</v>
      </c>
      <c r="AX348" s="14" t="s">
        <v>78</v>
      </c>
      <c r="AY348" s="247" t="s">
        <v>128</v>
      </c>
    </row>
    <row r="349" spans="1:65" s="2" customFormat="1" ht="33" customHeight="1">
      <c r="A349" s="40"/>
      <c r="B349" s="41"/>
      <c r="C349" s="206" t="s">
        <v>437</v>
      </c>
      <c r="D349" s="206" t="s">
        <v>130</v>
      </c>
      <c r="E349" s="207" t="s">
        <v>459</v>
      </c>
      <c r="F349" s="208" t="s">
        <v>460</v>
      </c>
      <c r="G349" s="209" t="s">
        <v>133</v>
      </c>
      <c r="H349" s="210">
        <v>2</v>
      </c>
      <c r="I349" s="211"/>
      <c r="J349" s="212">
        <f>ROUND(I349*H349,2)</f>
        <v>0</v>
      </c>
      <c r="K349" s="208" t="s">
        <v>134</v>
      </c>
      <c r="L349" s="46"/>
      <c r="M349" s="213" t="s">
        <v>21</v>
      </c>
      <c r="N349" s="214" t="s">
        <v>44</v>
      </c>
      <c r="O349" s="86"/>
      <c r="P349" s="215">
        <f>O349*H349</f>
        <v>0</v>
      </c>
      <c r="Q349" s="215">
        <v>0</v>
      </c>
      <c r="R349" s="215">
        <f>Q349*H349</f>
        <v>0</v>
      </c>
      <c r="S349" s="215">
        <v>0</v>
      </c>
      <c r="T349" s="216">
        <f>S349*H349</f>
        <v>0</v>
      </c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R349" s="217" t="s">
        <v>85</v>
      </c>
      <c r="AT349" s="217" t="s">
        <v>130</v>
      </c>
      <c r="AU349" s="217" t="s">
        <v>82</v>
      </c>
      <c r="AY349" s="19" t="s">
        <v>128</v>
      </c>
      <c r="BE349" s="218">
        <f>IF(N349="základní",J349,0)</f>
        <v>0</v>
      </c>
      <c r="BF349" s="218">
        <f>IF(N349="snížená",J349,0)</f>
        <v>0</v>
      </c>
      <c r="BG349" s="218">
        <f>IF(N349="zákl. přenesená",J349,0)</f>
        <v>0</v>
      </c>
      <c r="BH349" s="218">
        <f>IF(N349="sníž. přenesená",J349,0)</f>
        <v>0</v>
      </c>
      <c r="BI349" s="218">
        <f>IF(N349="nulová",J349,0)</f>
        <v>0</v>
      </c>
      <c r="BJ349" s="19" t="s">
        <v>78</v>
      </c>
      <c r="BK349" s="218">
        <f>ROUND(I349*H349,2)</f>
        <v>0</v>
      </c>
      <c r="BL349" s="19" t="s">
        <v>85</v>
      </c>
      <c r="BM349" s="217" t="s">
        <v>1083</v>
      </c>
    </row>
    <row r="350" spans="1:47" s="2" customFormat="1" ht="12">
      <c r="A350" s="40"/>
      <c r="B350" s="41"/>
      <c r="C350" s="42"/>
      <c r="D350" s="219" t="s">
        <v>136</v>
      </c>
      <c r="E350" s="42"/>
      <c r="F350" s="220" t="s">
        <v>462</v>
      </c>
      <c r="G350" s="42"/>
      <c r="H350" s="42"/>
      <c r="I350" s="221"/>
      <c r="J350" s="42"/>
      <c r="K350" s="42"/>
      <c r="L350" s="46"/>
      <c r="M350" s="222"/>
      <c r="N350" s="223"/>
      <c r="O350" s="86"/>
      <c r="P350" s="86"/>
      <c r="Q350" s="86"/>
      <c r="R350" s="86"/>
      <c r="S350" s="86"/>
      <c r="T350" s="87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T350" s="19" t="s">
        <v>136</v>
      </c>
      <c r="AU350" s="19" t="s">
        <v>82</v>
      </c>
    </row>
    <row r="351" spans="1:47" s="2" customFormat="1" ht="12">
      <c r="A351" s="40"/>
      <c r="B351" s="41"/>
      <c r="C351" s="42"/>
      <c r="D351" s="224" t="s">
        <v>138</v>
      </c>
      <c r="E351" s="42"/>
      <c r="F351" s="225" t="s">
        <v>463</v>
      </c>
      <c r="G351" s="42"/>
      <c r="H351" s="42"/>
      <c r="I351" s="221"/>
      <c r="J351" s="42"/>
      <c r="K351" s="42"/>
      <c r="L351" s="46"/>
      <c r="M351" s="222"/>
      <c r="N351" s="223"/>
      <c r="O351" s="86"/>
      <c r="P351" s="86"/>
      <c r="Q351" s="86"/>
      <c r="R351" s="86"/>
      <c r="S351" s="86"/>
      <c r="T351" s="87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T351" s="19" t="s">
        <v>138</v>
      </c>
      <c r="AU351" s="19" t="s">
        <v>82</v>
      </c>
    </row>
    <row r="352" spans="1:51" s="13" customFormat="1" ht="12">
      <c r="A352" s="13"/>
      <c r="B352" s="226"/>
      <c r="C352" s="227"/>
      <c r="D352" s="219" t="s">
        <v>140</v>
      </c>
      <c r="E352" s="228" t="s">
        <v>21</v>
      </c>
      <c r="F352" s="229" t="s">
        <v>2</v>
      </c>
      <c r="G352" s="227"/>
      <c r="H352" s="230">
        <v>2</v>
      </c>
      <c r="I352" s="231"/>
      <c r="J352" s="227"/>
      <c r="K352" s="227"/>
      <c r="L352" s="232"/>
      <c r="M352" s="233"/>
      <c r="N352" s="234"/>
      <c r="O352" s="234"/>
      <c r="P352" s="234"/>
      <c r="Q352" s="234"/>
      <c r="R352" s="234"/>
      <c r="S352" s="234"/>
      <c r="T352" s="235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6" t="s">
        <v>140</v>
      </c>
      <c r="AU352" s="236" t="s">
        <v>82</v>
      </c>
      <c r="AV352" s="13" t="s">
        <v>82</v>
      </c>
      <c r="AW352" s="13" t="s">
        <v>34</v>
      </c>
      <c r="AX352" s="13" t="s">
        <v>73</v>
      </c>
      <c r="AY352" s="236" t="s">
        <v>128</v>
      </c>
    </row>
    <row r="353" spans="1:51" s="15" customFormat="1" ht="12">
      <c r="A353" s="15"/>
      <c r="B353" s="249"/>
      <c r="C353" s="250"/>
      <c r="D353" s="219" t="s">
        <v>140</v>
      </c>
      <c r="E353" s="251" t="s">
        <v>21</v>
      </c>
      <c r="F353" s="252" t="s">
        <v>418</v>
      </c>
      <c r="G353" s="250"/>
      <c r="H353" s="253">
        <v>2</v>
      </c>
      <c r="I353" s="254"/>
      <c r="J353" s="250"/>
      <c r="K353" s="250"/>
      <c r="L353" s="255"/>
      <c r="M353" s="256"/>
      <c r="N353" s="257"/>
      <c r="O353" s="257"/>
      <c r="P353" s="257"/>
      <c r="Q353" s="257"/>
      <c r="R353" s="257"/>
      <c r="S353" s="257"/>
      <c r="T353" s="258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T353" s="259" t="s">
        <v>140</v>
      </c>
      <c r="AU353" s="259" t="s">
        <v>82</v>
      </c>
      <c r="AV353" s="15" t="s">
        <v>150</v>
      </c>
      <c r="AW353" s="15" t="s">
        <v>34</v>
      </c>
      <c r="AX353" s="15" t="s">
        <v>73</v>
      </c>
      <c r="AY353" s="259" t="s">
        <v>128</v>
      </c>
    </row>
    <row r="354" spans="1:51" s="14" customFormat="1" ht="12">
      <c r="A354" s="14"/>
      <c r="B354" s="237"/>
      <c r="C354" s="238"/>
      <c r="D354" s="219" t="s">
        <v>140</v>
      </c>
      <c r="E354" s="239" t="s">
        <v>21</v>
      </c>
      <c r="F354" s="240" t="s">
        <v>149</v>
      </c>
      <c r="G354" s="238"/>
      <c r="H354" s="241">
        <v>2</v>
      </c>
      <c r="I354" s="242"/>
      <c r="J354" s="238"/>
      <c r="K354" s="238"/>
      <c r="L354" s="243"/>
      <c r="M354" s="244"/>
      <c r="N354" s="245"/>
      <c r="O354" s="245"/>
      <c r="P354" s="245"/>
      <c r="Q354" s="245"/>
      <c r="R354" s="245"/>
      <c r="S354" s="245"/>
      <c r="T354" s="246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47" t="s">
        <v>140</v>
      </c>
      <c r="AU354" s="247" t="s">
        <v>82</v>
      </c>
      <c r="AV354" s="14" t="s">
        <v>85</v>
      </c>
      <c r="AW354" s="14" t="s">
        <v>34</v>
      </c>
      <c r="AX354" s="14" t="s">
        <v>78</v>
      </c>
      <c r="AY354" s="247" t="s">
        <v>128</v>
      </c>
    </row>
    <row r="355" spans="1:65" s="2" customFormat="1" ht="33" customHeight="1">
      <c r="A355" s="40"/>
      <c r="B355" s="41"/>
      <c r="C355" s="206" t="s">
        <v>443</v>
      </c>
      <c r="D355" s="206" t="s">
        <v>130</v>
      </c>
      <c r="E355" s="207" t="s">
        <v>465</v>
      </c>
      <c r="F355" s="208" t="s">
        <v>466</v>
      </c>
      <c r="G355" s="209" t="s">
        <v>133</v>
      </c>
      <c r="H355" s="210">
        <v>65.6</v>
      </c>
      <c r="I355" s="211"/>
      <c r="J355" s="212">
        <f>ROUND(I355*H355,2)</f>
        <v>0</v>
      </c>
      <c r="K355" s="208" t="s">
        <v>134</v>
      </c>
      <c r="L355" s="46"/>
      <c r="M355" s="213" t="s">
        <v>21</v>
      </c>
      <c r="N355" s="214" t="s">
        <v>44</v>
      </c>
      <c r="O355" s="86"/>
      <c r="P355" s="215">
        <f>O355*H355</f>
        <v>0</v>
      </c>
      <c r="Q355" s="215">
        <v>0</v>
      </c>
      <c r="R355" s="215">
        <f>Q355*H355</f>
        <v>0</v>
      </c>
      <c r="S355" s="215">
        <v>0</v>
      </c>
      <c r="T355" s="216">
        <f>S355*H355</f>
        <v>0</v>
      </c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R355" s="217" t="s">
        <v>85</v>
      </c>
      <c r="AT355" s="217" t="s">
        <v>130</v>
      </c>
      <c r="AU355" s="217" t="s">
        <v>82</v>
      </c>
      <c r="AY355" s="19" t="s">
        <v>128</v>
      </c>
      <c r="BE355" s="218">
        <f>IF(N355="základní",J355,0)</f>
        <v>0</v>
      </c>
      <c r="BF355" s="218">
        <f>IF(N355="snížená",J355,0)</f>
        <v>0</v>
      </c>
      <c r="BG355" s="218">
        <f>IF(N355="zákl. přenesená",J355,0)</f>
        <v>0</v>
      </c>
      <c r="BH355" s="218">
        <f>IF(N355="sníž. přenesená",J355,0)</f>
        <v>0</v>
      </c>
      <c r="BI355" s="218">
        <f>IF(N355="nulová",J355,0)</f>
        <v>0</v>
      </c>
      <c r="BJ355" s="19" t="s">
        <v>78</v>
      </c>
      <c r="BK355" s="218">
        <f>ROUND(I355*H355,2)</f>
        <v>0</v>
      </c>
      <c r="BL355" s="19" t="s">
        <v>85</v>
      </c>
      <c r="BM355" s="217" t="s">
        <v>1084</v>
      </c>
    </row>
    <row r="356" spans="1:47" s="2" customFormat="1" ht="12">
      <c r="A356" s="40"/>
      <c r="B356" s="41"/>
      <c r="C356" s="42"/>
      <c r="D356" s="219" t="s">
        <v>136</v>
      </c>
      <c r="E356" s="42"/>
      <c r="F356" s="220" t="s">
        <v>468</v>
      </c>
      <c r="G356" s="42"/>
      <c r="H356" s="42"/>
      <c r="I356" s="221"/>
      <c r="J356" s="42"/>
      <c r="K356" s="42"/>
      <c r="L356" s="46"/>
      <c r="M356" s="222"/>
      <c r="N356" s="223"/>
      <c r="O356" s="86"/>
      <c r="P356" s="86"/>
      <c r="Q356" s="86"/>
      <c r="R356" s="86"/>
      <c r="S356" s="86"/>
      <c r="T356" s="87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T356" s="19" t="s">
        <v>136</v>
      </c>
      <c r="AU356" s="19" t="s">
        <v>82</v>
      </c>
    </row>
    <row r="357" spans="1:47" s="2" customFormat="1" ht="12">
      <c r="A357" s="40"/>
      <c r="B357" s="41"/>
      <c r="C357" s="42"/>
      <c r="D357" s="224" t="s">
        <v>138</v>
      </c>
      <c r="E357" s="42"/>
      <c r="F357" s="225" t="s">
        <v>469</v>
      </c>
      <c r="G357" s="42"/>
      <c r="H357" s="42"/>
      <c r="I357" s="221"/>
      <c r="J357" s="42"/>
      <c r="K357" s="42"/>
      <c r="L357" s="46"/>
      <c r="M357" s="222"/>
      <c r="N357" s="223"/>
      <c r="O357" s="86"/>
      <c r="P357" s="86"/>
      <c r="Q357" s="86"/>
      <c r="R357" s="86"/>
      <c r="S357" s="86"/>
      <c r="T357" s="87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T357" s="19" t="s">
        <v>138</v>
      </c>
      <c r="AU357" s="19" t="s">
        <v>82</v>
      </c>
    </row>
    <row r="358" spans="1:51" s="13" customFormat="1" ht="12">
      <c r="A358" s="13"/>
      <c r="B358" s="226"/>
      <c r="C358" s="227"/>
      <c r="D358" s="219" t="s">
        <v>140</v>
      </c>
      <c r="E358" s="228" t="s">
        <v>21</v>
      </c>
      <c r="F358" s="229" t="s">
        <v>1075</v>
      </c>
      <c r="G358" s="227"/>
      <c r="H358" s="230">
        <v>65.6</v>
      </c>
      <c r="I358" s="231"/>
      <c r="J358" s="227"/>
      <c r="K358" s="227"/>
      <c r="L358" s="232"/>
      <c r="M358" s="233"/>
      <c r="N358" s="234"/>
      <c r="O358" s="234"/>
      <c r="P358" s="234"/>
      <c r="Q358" s="234"/>
      <c r="R358" s="234"/>
      <c r="S358" s="234"/>
      <c r="T358" s="235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36" t="s">
        <v>140</v>
      </c>
      <c r="AU358" s="236" t="s">
        <v>82</v>
      </c>
      <c r="AV358" s="13" t="s">
        <v>82</v>
      </c>
      <c r="AW358" s="13" t="s">
        <v>34</v>
      </c>
      <c r="AX358" s="13" t="s">
        <v>73</v>
      </c>
      <c r="AY358" s="236" t="s">
        <v>128</v>
      </c>
    </row>
    <row r="359" spans="1:51" s="15" customFormat="1" ht="12">
      <c r="A359" s="15"/>
      <c r="B359" s="249"/>
      <c r="C359" s="250"/>
      <c r="D359" s="219" t="s">
        <v>140</v>
      </c>
      <c r="E359" s="251" t="s">
        <v>21</v>
      </c>
      <c r="F359" s="252" t="s">
        <v>1069</v>
      </c>
      <c r="G359" s="250"/>
      <c r="H359" s="253">
        <v>65.6</v>
      </c>
      <c r="I359" s="254"/>
      <c r="J359" s="250"/>
      <c r="K359" s="250"/>
      <c r="L359" s="255"/>
      <c r="M359" s="256"/>
      <c r="N359" s="257"/>
      <c r="O359" s="257"/>
      <c r="P359" s="257"/>
      <c r="Q359" s="257"/>
      <c r="R359" s="257"/>
      <c r="S359" s="257"/>
      <c r="T359" s="258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T359" s="259" t="s">
        <v>140</v>
      </c>
      <c r="AU359" s="259" t="s">
        <v>82</v>
      </c>
      <c r="AV359" s="15" t="s">
        <v>150</v>
      </c>
      <c r="AW359" s="15" t="s">
        <v>34</v>
      </c>
      <c r="AX359" s="15" t="s">
        <v>73</v>
      </c>
      <c r="AY359" s="259" t="s">
        <v>128</v>
      </c>
    </row>
    <row r="360" spans="1:51" s="14" customFormat="1" ht="12">
      <c r="A360" s="14"/>
      <c r="B360" s="237"/>
      <c r="C360" s="238"/>
      <c r="D360" s="219" t="s">
        <v>140</v>
      </c>
      <c r="E360" s="239" t="s">
        <v>21</v>
      </c>
      <c r="F360" s="240" t="s">
        <v>149</v>
      </c>
      <c r="G360" s="238"/>
      <c r="H360" s="241">
        <v>65.6</v>
      </c>
      <c r="I360" s="242"/>
      <c r="J360" s="238"/>
      <c r="K360" s="238"/>
      <c r="L360" s="243"/>
      <c r="M360" s="244"/>
      <c r="N360" s="245"/>
      <c r="O360" s="245"/>
      <c r="P360" s="245"/>
      <c r="Q360" s="245"/>
      <c r="R360" s="245"/>
      <c r="S360" s="245"/>
      <c r="T360" s="246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47" t="s">
        <v>140</v>
      </c>
      <c r="AU360" s="247" t="s">
        <v>82</v>
      </c>
      <c r="AV360" s="14" t="s">
        <v>85</v>
      </c>
      <c r="AW360" s="14" t="s">
        <v>34</v>
      </c>
      <c r="AX360" s="14" t="s">
        <v>78</v>
      </c>
      <c r="AY360" s="247" t="s">
        <v>128</v>
      </c>
    </row>
    <row r="361" spans="1:65" s="2" customFormat="1" ht="33" customHeight="1">
      <c r="A361" s="40"/>
      <c r="B361" s="41"/>
      <c r="C361" s="206" t="s">
        <v>451</v>
      </c>
      <c r="D361" s="206" t="s">
        <v>130</v>
      </c>
      <c r="E361" s="207" t="s">
        <v>1085</v>
      </c>
      <c r="F361" s="208" t="s">
        <v>1086</v>
      </c>
      <c r="G361" s="209" t="s">
        <v>133</v>
      </c>
      <c r="H361" s="210">
        <v>77.7</v>
      </c>
      <c r="I361" s="211"/>
      <c r="J361" s="212">
        <f>ROUND(I361*H361,2)</f>
        <v>0</v>
      </c>
      <c r="K361" s="208" t="s">
        <v>134</v>
      </c>
      <c r="L361" s="46"/>
      <c r="M361" s="213" t="s">
        <v>21</v>
      </c>
      <c r="N361" s="214" t="s">
        <v>44</v>
      </c>
      <c r="O361" s="86"/>
      <c r="P361" s="215">
        <f>O361*H361</f>
        <v>0</v>
      </c>
      <c r="Q361" s="215">
        <v>0</v>
      </c>
      <c r="R361" s="215">
        <f>Q361*H361</f>
        <v>0</v>
      </c>
      <c r="S361" s="215">
        <v>0</v>
      </c>
      <c r="T361" s="216">
        <f>S361*H361</f>
        <v>0</v>
      </c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R361" s="217" t="s">
        <v>85</v>
      </c>
      <c r="AT361" s="217" t="s">
        <v>130</v>
      </c>
      <c r="AU361" s="217" t="s">
        <v>82</v>
      </c>
      <c r="AY361" s="19" t="s">
        <v>128</v>
      </c>
      <c r="BE361" s="218">
        <f>IF(N361="základní",J361,0)</f>
        <v>0</v>
      </c>
      <c r="BF361" s="218">
        <f>IF(N361="snížená",J361,0)</f>
        <v>0</v>
      </c>
      <c r="BG361" s="218">
        <f>IF(N361="zákl. přenesená",J361,0)</f>
        <v>0</v>
      </c>
      <c r="BH361" s="218">
        <f>IF(N361="sníž. přenesená",J361,0)</f>
        <v>0</v>
      </c>
      <c r="BI361" s="218">
        <f>IF(N361="nulová",J361,0)</f>
        <v>0</v>
      </c>
      <c r="BJ361" s="19" t="s">
        <v>78</v>
      </c>
      <c r="BK361" s="218">
        <f>ROUND(I361*H361,2)</f>
        <v>0</v>
      </c>
      <c r="BL361" s="19" t="s">
        <v>85</v>
      </c>
      <c r="BM361" s="217" t="s">
        <v>1087</v>
      </c>
    </row>
    <row r="362" spans="1:47" s="2" customFormat="1" ht="12">
      <c r="A362" s="40"/>
      <c r="B362" s="41"/>
      <c r="C362" s="42"/>
      <c r="D362" s="219" t="s">
        <v>136</v>
      </c>
      <c r="E362" s="42"/>
      <c r="F362" s="220" t="s">
        <v>1088</v>
      </c>
      <c r="G362" s="42"/>
      <c r="H362" s="42"/>
      <c r="I362" s="221"/>
      <c r="J362" s="42"/>
      <c r="K362" s="42"/>
      <c r="L362" s="46"/>
      <c r="M362" s="222"/>
      <c r="N362" s="223"/>
      <c r="O362" s="86"/>
      <c r="P362" s="86"/>
      <c r="Q362" s="86"/>
      <c r="R362" s="86"/>
      <c r="S362" s="86"/>
      <c r="T362" s="87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T362" s="19" t="s">
        <v>136</v>
      </c>
      <c r="AU362" s="19" t="s">
        <v>82</v>
      </c>
    </row>
    <row r="363" spans="1:47" s="2" customFormat="1" ht="12">
      <c r="A363" s="40"/>
      <c r="B363" s="41"/>
      <c r="C363" s="42"/>
      <c r="D363" s="224" t="s">
        <v>138</v>
      </c>
      <c r="E363" s="42"/>
      <c r="F363" s="225" t="s">
        <v>1089</v>
      </c>
      <c r="G363" s="42"/>
      <c r="H363" s="42"/>
      <c r="I363" s="221"/>
      <c r="J363" s="42"/>
      <c r="K363" s="42"/>
      <c r="L363" s="46"/>
      <c r="M363" s="222"/>
      <c r="N363" s="223"/>
      <c r="O363" s="86"/>
      <c r="P363" s="86"/>
      <c r="Q363" s="86"/>
      <c r="R363" s="86"/>
      <c r="S363" s="86"/>
      <c r="T363" s="87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T363" s="19" t="s">
        <v>138</v>
      </c>
      <c r="AU363" s="19" t="s">
        <v>82</v>
      </c>
    </row>
    <row r="364" spans="1:51" s="13" customFormat="1" ht="12">
      <c r="A364" s="13"/>
      <c r="B364" s="226"/>
      <c r="C364" s="227"/>
      <c r="D364" s="219" t="s">
        <v>140</v>
      </c>
      <c r="E364" s="228" t="s">
        <v>21</v>
      </c>
      <c r="F364" s="229" t="s">
        <v>1090</v>
      </c>
      <c r="G364" s="227"/>
      <c r="H364" s="230">
        <v>77.7</v>
      </c>
      <c r="I364" s="231"/>
      <c r="J364" s="227"/>
      <c r="K364" s="227"/>
      <c r="L364" s="232"/>
      <c r="M364" s="233"/>
      <c r="N364" s="234"/>
      <c r="O364" s="234"/>
      <c r="P364" s="234"/>
      <c r="Q364" s="234"/>
      <c r="R364" s="234"/>
      <c r="S364" s="234"/>
      <c r="T364" s="235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6" t="s">
        <v>140</v>
      </c>
      <c r="AU364" s="236" t="s">
        <v>82</v>
      </c>
      <c r="AV364" s="13" t="s">
        <v>82</v>
      </c>
      <c r="AW364" s="13" t="s">
        <v>34</v>
      </c>
      <c r="AX364" s="13" t="s">
        <v>73</v>
      </c>
      <c r="AY364" s="236" t="s">
        <v>128</v>
      </c>
    </row>
    <row r="365" spans="1:51" s="15" customFormat="1" ht="12">
      <c r="A365" s="15"/>
      <c r="B365" s="249"/>
      <c r="C365" s="250"/>
      <c r="D365" s="219" t="s">
        <v>140</v>
      </c>
      <c r="E365" s="251" t="s">
        <v>21</v>
      </c>
      <c r="F365" s="252" t="s">
        <v>1082</v>
      </c>
      <c r="G365" s="250"/>
      <c r="H365" s="253">
        <v>77.7</v>
      </c>
      <c r="I365" s="254"/>
      <c r="J365" s="250"/>
      <c r="K365" s="250"/>
      <c r="L365" s="255"/>
      <c r="M365" s="256"/>
      <c r="N365" s="257"/>
      <c r="O365" s="257"/>
      <c r="P365" s="257"/>
      <c r="Q365" s="257"/>
      <c r="R365" s="257"/>
      <c r="S365" s="257"/>
      <c r="T365" s="258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T365" s="259" t="s">
        <v>140</v>
      </c>
      <c r="AU365" s="259" t="s">
        <v>82</v>
      </c>
      <c r="AV365" s="15" t="s">
        <v>150</v>
      </c>
      <c r="AW365" s="15" t="s">
        <v>34</v>
      </c>
      <c r="AX365" s="15" t="s">
        <v>73</v>
      </c>
      <c r="AY365" s="259" t="s">
        <v>128</v>
      </c>
    </row>
    <row r="366" spans="1:51" s="14" customFormat="1" ht="12">
      <c r="A366" s="14"/>
      <c r="B366" s="237"/>
      <c r="C366" s="238"/>
      <c r="D366" s="219" t="s">
        <v>140</v>
      </c>
      <c r="E366" s="239" t="s">
        <v>21</v>
      </c>
      <c r="F366" s="240" t="s">
        <v>149</v>
      </c>
      <c r="G366" s="238"/>
      <c r="H366" s="241">
        <v>77.7</v>
      </c>
      <c r="I366" s="242"/>
      <c r="J366" s="238"/>
      <c r="K366" s="238"/>
      <c r="L366" s="243"/>
      <c r="M366" s="244"/>
      <c r="N366" s="245"/>
      <c r="O366" s="245"/>
      <c r="P366" s="245"/>
      <c r="Q366" s="245"/>
      <c r="R366" s="245"/>
      <c r="S366" s="245"/>
      <c r="T366" s="246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47" t="s">
        <v>140</v>
      </c>
      <c r="AU366" s="247" t="s">
        <v>82</v>
      </c>
      <c r="AV366" s="14" t="s">
        <v>85</v>
      </c>
      <c r="AW366" s="14" t="s">
        <v>34</v>
      </c>
      <c r="AX366" s="14" t="s">
        <v>78</v>
      </c>
      <c r="AY366" s="247" t="s">
        <v>128</v>
      </c>
    </row>
    <row r="367" spans="1:65" s="2" customFormat="1" ht="24.15" customHeight="1">
      <c r="A367" s="40"/>
      <c r="B367" s="41"/>
      <c r="C367" s="206" t="s">
        <v>458</v>
      </c>
      <c r="D367" s="206" t="s">
        <v>130</v>
      </c>
      <c r="E367" s="207" t="s">
        <v>490</v>
      </c>
      <c r="F367" s="208" t="s">
        <v>491</v>
      </c>
      <c r="G367" s="209" t="s">
        <v>133</v>
      </c>
      <c r="H367" s="210">
        <v>2</v>
      </c>
      <c r="I367" s="211"/>
      <c r="J367" s="212">
        <f>ROUND(I367*H367,2)</f>
        <v>0</v>
      </c>
      <c r="K367" s="208" t="s">
        <v>134</v>
      </c>
      <c r="L367" s="46"/>
      <c r="M367" s="213" t="s">
        <v>21</v>
      </c>
      <c r="N367" s="214" t="s">
        <v>44</v>
      </c>
      <c r="O367" s="86"/>
      <c r="P367" s="215">
        <f>O367*H367</f>
        <v>0</v>
      </c>
      <c r="Q367" s="215">
        <v>0</v>
      </c>
      <c r="R367" s="215">
        <f>Q367*H367</f>
        <v>0</v>
      </c>
      <c r="S367" s="215">
        <v>0</v>
      </c>
      <c r="T367" s="216">
        <f>S367*H367</f>
        <v>0</v>
      </c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R367" s="217" t="s">
        <v>85</v>
      </c>
      <c r="AT367" s="217" t="s">
        <v>130</v>
      </c>
      <c r="AU367" s="217" t="s">
        <v>82</v>
      </c>
      <c r="AY367" s="19" t="s">
        <v>128</v>
      </c>
      <c r="BE367" s="218">
        <f>IF(N367="základní",J367,0)</f>
        <v>0</v>
      </c>
      <c r="BF367" s="218">
        <f>IF(N367="snížená",J367,0)</f>
        <v>0</v>
      </c>
      <c r="BG367" s="218">
        <f>IF(N367="zákl. přenesená",J367,0)</f>
        <v>0</v>
      </c>
      <c r="BH367" s="218">
        <f>IF(N367="sníž. přenesená",J367,0)</f>
        <v>0</v>
      </c>
      <c r="BI367" s="218">
        <f>IF(N367="nulová",J367,0)</f>
        <v>0</v>
      </c>
      <c r="BJ367" s="19" t="s">
        <v>78</v>
      </c>
      <c r="BK367" s="218">
        <f>ROUND(I367*H367,2)</f>
        <v>0</v>
      </c>
      <c r="BL367" s="19" t="s">
        <v>85</v>
      </c>
      <c r="BM367" s="217" t="s">
        <v>1091</v>
      </c>
    </row>
    <row r="368" spans="1:47" s="2" customFormat="1" ht="12">
      <c r="A368" s="40"/>
      <c r="B368" s="41"/>
      <c r="C368" s="42"/>
      <c r="D368" s="219" t="s">
        <v>136</v>
      </c>
      <c r="E368" s="42"/>
      <c r="F368" s="220" t="s">
        <v>493</v>
      </c>
      <c r="G368" s="42"/>
      <c r="H368" s="42"/>
      <c r="I368" s="221"/>
      <c r="J368" s="42"/>
      <c r="K368" s="42"/>
      <c r="L368" s="46"/>
      <c r="M368" s="222"/>
      <c r="N368" s="223"/>
      <c r="O368" s="86"/>
      <c r="P368" s="86"/>
      <c r="Q368" s="86"/>
      <c r="R368" s="86"/>
      <c r="S368" s="86"/>
      <c r="T368" s="87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T368" s="19" t="s">
        <v>136</v>
      </c>
      <c r="AU368" s="19" t="s">
        <v>82</v>
      </c>
    </row>
    <row r="369" spans="1:47" s="2" customFormat="1" ht="12">
      <c r="A369" s="40"/>
      <c r="B369" s="41"/>
      <c r="C369" s="42"/>
      <c r="D369" s="224" t="s">
        <v>138</v>
      </c>
      <c r="E369" s="42"/>
      <c r="F369" s="225" t="s">
        <v>494</v>
      </c>
      <c r="G369" s="42"/>
      <c r="H369" s="42"/>
      <c r="I369" s="221"/>
      <c r="J369" s="42"/>
      <c r="K369" s="42"/>
      <c r="L369" s="46"/>
      <c r="M369" s="222"/>
      <c r="N369" s="223"/>
      <c r="O369" s="86"/>
      <c r="P369" s="86"/>
      <c r="Q369" s="86"/>
      <c r="R369" s="86"/>
      <c r="S369" s="86"/>
      <c r="T369" s="87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T369" s="19" t="s">
        <v>138</v>
      </c>
      <c r="AU369" s="19" t="s">
        <v>82</v>
      </c>
    </row>
    <row r="370" spans="1:51" s="13" customFormat="1" ht="12">
      <c r="A370" s="13"/>
      <c r="B370" s="226"/>
      <c r="C370" s="227"/>
      <c r="D370" s="219" t="s">
        <v>140</v>
      </c>
      <c r="E370" s="228" t="s">
        <v>21</v>
      </c>
      <c r="F370" s="229" t="s">
        <v>1092</v>
      </c>
      <c r="G370" s="227"/>
      <c r="H370" s="230">
        <v>2</v>
      </c>
      <c r="I370" s="231"/>
      <c r="J370" s="227"/>
      <c r="K370" s="227"/>
      <c r="L370" s="232"/>
      <c r="M370" s="233"/>
      <c r="N370" s="234"/>
      <c r="O370" s="234"/>
      <c r="P370" s="234"/>
      <c r="Q370" s="234"/>
      <c r="R370" s="234"/>
      <c r="S370" s="234"/>
      <c r="T370" s="235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6" t="s">
        <v>140</v>
      </c>
      <c r="AU370" s="236" t="s">
        <v>82</v>
      </c>
      <c r="AV370" s="13" t="s">
        <v>82</v>
      </c>
      <c r="AW370" s="13" t="s">
        <v>34</v>
      </c>
      <c r="AX370" s="13" t="s">
        <v>73</v>
      </c>
      <c r="AY370" s="236" t="s">
        <v>128</v>
      </c>
    </row>
    <row r="371" spans="1:51" s="15" customFormat="1" ht="12">
      <c r="A371" s="15"/>
      <c r="B371" s="249"/>
      <c r="C371" s="250"/>
      <c r="D371" s="219" t="s">
        <v>140</v>
      </c>
      <c r="E371" s="251" t="s">
        <v>21</v>
      </c>
      <c r="F371" s="252" t="s">
        <v>1093</v>
      </c>
      <c r="G371" s="250"/>
      <c r="H371" s="253">
        <v>2</v>
      </c>
      <c r="I371" s="254"/>
      <c r="J371" s="250"/>
      <c r="K371" s="250"/>
      <c r="L371" s="255"/>
      <c r="M371" s="256"/>
      <c r="N371" s="257"/>
      <c r="O371" s="257"/>
      <c r="P371" s="257"/>
      <c r="Q371" s="257"/>
      <c r="R371" s="257"/>
      <c r="S371" s="257"/>
      <c r="T371" s="258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T371" s="259" t="s">
        <v>140</v>
      </c>
      <c r="AU371" s="259" t="s">
        <v>82</v>
      </c>
      <c r="AV371" s="15" t="s">
        <v>150</v>
      </c>
      <c r="AW371" s="15" t="s">
        <v>34</v>
      </c>
      <c r="AX371" s="15" t="s">
        <v>73</v>
      </c>
      <c r="AY371" s="259" t="s">
        <v>128</v>
      </c>
    </row>
    <row r="372" spans="1:51" s="14" customFormat="1" ht="12">
      <c r="A372" s="14"/>
      <c r="B372" s="237"/>
      <c r="C372" s="238"/>
      <c r="D372" s="219" t="s">
        <v>140</v>
      </c>
      <c r="E372" s="239" t="s">
        <v>21</v>
      </c>
      <c r="F372" s="240" t="s">
        <v>149</v>
      </c>
      <c r="G372" s="238"/>
      <c r="H372" s="241">
        <v>2</v>
      </c>
      <c r="I372" s="242"/>
      <c r="J372" s="238"/>
      <c r="K372" s="238"/>
      <c r="L372" s="243"/>
      <c r="M372" s="244"/>
      <c r="N372" s="245"/>
      <c r="O372" s="245"/>
      <c r="P372" s="245"/>
      <c r="Q372" s="245"/>
      <c r="R372" s="245"/>
      <c r="S372" s="245"/>
      <c r="T372" s="246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47" t="s">
        <v>140</v>
      </c>
      <c r="AU372" s="247" t="s">
        <v>82</v>
      </c>
      <c r="AV372" s="14" t="s">
        <v>85</v>
      </c>
      <c r="AW372" s="14" t="s">
        <v>34</v>
      </c>
      <c r="AX372" s="14" t="s">
        <v>78</v>
      </c>
      <c r="AY372" s="247" t="s">
        <v>128</v>
      </c>
    </row>
    <row r="373" spans="1:65" s="2" customFormat="1" ht="33" customHeight="1">
      <c r="A373" s="40"/>
      <c r="B373" s="41"/>
      <c r="C373" s="206" t="s">
        <v>464</v>
      </c>
      <c r="D373" s="206" t="s">
        <v>130</v>
      </c>
      <c r="E373" s="207" t="s">
        <v>1094</v>
      </c>
      <c r="F373" s="208" t="s">
        <v>1095</v>
      </c>
      <c r="G373" s="209" t="s">
        <v>133</v>
      </c>
      <c r="H373" s="210">
        <v>65.6</v>
      </c>
      <c r="I373" s="211"/>
      <c r="J373" s="212">
        <f>ROUND(I373*H373,2)</f>
        <v>0</v>
      </c>
      <c r="K373" s="208" t="s">
        <v>134</v>
      </c>
      <c r="L373" s="46"/>
      <c r="M373" s="213" t="s">
        <v>21</v>
      </c>
      <c r="N373" s="214" t="s">
        <v>44</v>
      </c>
      <c r="O373" s="86"/>
      <c r="P373" s="215">
        <f>O373*H373</f>
        <v>0</v>
      </c>
      <c r="Q373" s="215">
        <v>0</v>
      </c>
      <c r="R373" s="215">
        <f>Q373*H373</f>
        <v>0</v>
      </c>
      <c r="S373" s="215">
        <v>0</v>
      </c>
      <c r="T373" s="216">
        <f>S373*H373</f>
        <v>0</v>
      </c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R373" s="217" t="s">
        <v>85</v>
      </c>
      <c r="AT373" s="217" t="s">
        <v>130</v>
      </c>
      <c r="AU373" s="217" t="s">
        <v>82</v>
      </c>
      <c r="AY373" s="19" t="s">
        <v>128</v>
      </c>
      <c r="BE373" s="218">
        <f>IF(N373="základní",J373,0)</f>
        <v>0</v>
      </c>
      <c r="BF373" s="218">
        <f>IF(N373="snížená",J373,0)</f>
        <v>0</v>
      </c>
      <c r="BG373" s="218">
        <f>IF(N373="zákl. přenesená",J373,0)</f>
        <v>0</v>
      </c>
      <c r="BH373" s="218">
        <f>IF(N373="sníž. přenesená",J373,0)</f>
        <v>0</v>
      </c>
      <c r="BI373" s="218">
        <f>IF(N373="nulová",J373,0)</f>
        <v>0</v>
      </c>
      <c r="BJ373" s="19" t="s">
        <v>78</v>
      </c>
      <c r="BK373" s="218">
        <f>ROUND(I373*H373,2)</f>
        <v>0</v>
      </c>
      <c r="BL373" s="19" t="s">
        <v>85</v>
      </c>
      <c r="BM373" s="217" t="s">
        <v>1096</v>
      </c>
    </row>
    <row r="374" spans="1:47" s="2" customFormat="1" ht="12">
      <c r="A374" s="40"/>
      <c r="B374" s="41"/>
      <c r="C374" s="42"/>
      <c r="D374" s="219" t="s">
        <v>136</v>
      </c>
      <c r="E374" s="42"/>
      <c r="F374" s="220" t="s">
        <v>1097</v>
      </c>
      <c r="G374" s="42"/>
      <c r="H374" s="42"/>
      <c r="I374" s="221"/>
      <c r="J374" s="42"/>
      <c r="K374" s="42"/>
      <c r="L374" s="46"/>
      <c r="M374" s="222"/>
      <c r="N374" s="223"/>
      <c r="O374" s="86"/>
      <c r="P374" s="86"/>
      <c r="Q374" s="86"/>
      <c r="R374" s="86"/>
      <c r="S374" s="86"/>
      <c r="T374" s="87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T374" s="19" t="s">
        <v>136</v>
      </c>
      <c r="AU374" s="19" t="s">
        <v>82</v>
      </c>
    </row>
    <row r="375" spans="1:47" s="2" customFormat="1" ht="12">
      <c r="A375" s="40"/>
      <c r="B375" s="41"/>
      <c r="C375" s="42"/>
      <c r="D375" s="224" t="s">
        <v>138</v>
      </c>
      <c r="E375" s="42"/>
      <c r="F375" s="225" t="s">
        <v>1098</v>
      </c>
      <c r="G375" s="42"/>
      <c r="H375" s="42"/>
      <c r="I375" s="221"/>
      <c r="J375" s="42"/>
      <c r="K375" s="42"/>
      <c r="L375" s="46"/>
      <c r="M375" s="222"/>
      <c r="N375" s="223"/>
      <c r="O375" s="86"/>
      <c r="P375" s="86"/>
      <c r="Q375" s="86"/>
      <c r="R375" s="86"/>
      <c r="S375" s="86"/>
      <c r="T375" s="87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T375" s="19" t="s">
        <v>138</v>
      </c>
      <c r="AU375" s="19" t="s">
        <v>82</v>
      </c>
    </row>
    <row r="376" spans="1:51" s="13" customFormat="1" ht="12">
      <c r="A376" s="13"/>
      <c r="B376" s="226"/>
      <c r="C376" s="227"/>
      <c r="D376" s="219" t="s">
        <v>140</v>
      </c>
      <c r="E376" s="228" t="s">
        <v>21</v>
      </c>
      <c r="F376" s="229" t="s">
        <v>1075</v>
      </c>
      <c r="G376" s="227"/>
      <c r="H376" s="230">
        <v>65.6</v>
      </c>
      <c r="I376" s="231"/>
      <c r="J376" s="227"/>
      <c r="K376" s="227"/>
      <c r="L376" s="232"/>
      <c r="M376" s="233"/>
      <c r="N376" s="234"/>
      <c r="O376" s="234"/>
      <c r="P376" s="234"/>
      <c r="Q376" s="234"/>
      <c r="R376" s="234"/>
      <c r="S376" s="234"/>
      <c r="T376" s="235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36" t="s">
        <v>140</v>
      </c>
      <c r="AU376" s="236" t="s">
        <v>82</v>
      </c>
      <c r="AV376" s="13" t="s">
        <v>82</v>
      </c>
      <c r="AW376" s="13" t="s">
        <v>34</v>
      </c>
      <c r="AX376" s="13" t="s">
        <v>73</v>
      </c>
      <c r="AY376" s="236" t="s">
        <v>128</v>
      </c>
    </row>
    <row r="377" spans="1:51" s="15" customFormat="1" ht="12">
      <c r="A377" s="15"/>
      <c r="B377" s="249"/>
      <c r="C377" s="250"/>
      <c r="D377" s="219" t="s">
        <v>140</v>
      </c>
      <c r="E377" s="251" t="s">
        <v>21</v>
      </c>
      <c r="F377" s="252" t="s">
        <v>1069</v>
      </c>
      <c r="G377" s="250"/>
      <c r="H377" s="253">
        <v>65.6</v>
      </c>
      <c r="I377" s="254"/>
      <c r="J377" s="250"/>
      <c r="K377" s="250"/>
      <c r="L377" s="255"/>
      <c r="M377" s="256"/>
      <c r="N377" s="257"/>
      <c r="O377" s="257"/>
      <c r="P377" s="257"/>
      <c r="Q377" s="257"/>
      <c r="R377" s="257"/>
      <c r="S377" s="257"/>
      <c r="T377" s="258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T377" s="259" t="s">
        <v>140</v>
      </c>
      <c r="AU377" s="259" t="s">
        <v>82</v>
      </c>
      <c r="AV377" s="15" t="s">
        <v>150</v>
      </c>
      <c r="AW377" s="15" t="s">
        <v>34</v>
      </c>
      <c r="AX377" s="15" t="s">
        <v>73</v>
      </c>
      <c r="AY377" s="259" t="s">
        <v>128</v>
      </c>
    </row>
    <row r="378" spans="1:51" s="14" customFormat="1" ht="12">
      <c r="A378" s="14"/>
      <c r="B378" s="237"/>
      <c r="C378" s="238"/>
      <c r="D378" s="219" t="s">
        <v>140</v>
      </c>
      <c r="E378" s="239" t="s">
        <v>21</v>
      </c>
      <c r="F378" s="240" t="s">
        <v>149</v>
      </c>
      <c r="G378" s="238"/>
      <c r="H378" s="241">
        <v>65.6</v>
      </c>
      <c r="I378" s="242"/>
      <c r="J378" s="238"/>
      <c r="K378" s="238"/>
      <c r="L378" s="243"/>
      <c r="M378" s="244"/>
      <c r="N378" s="245"/>
      <c r="O378" s="245"/>
      <c r="P378" s="245"/>
      <c r="Q378" s="245"/>
      <c r="R378" s="245"/>
      <c r="S378" s="245"/>
      <c r="T378" s="246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47" t="s">
        <v>140</v>
      </c>
      <c r="AU378" s="247" t="s">
        <v>82</v>
      </c>
      <c r="AV378" s="14" t="s">
        <v>85</v>
      </c>
      <c r="AW378" s="14" t="s">
        <v>34</v>
      </c>
      <c r="AX378" s="14" t="s">
        <v>78</v>
      </c>
      <c r="AY378" s="247" t="s">
        <v>128</v>
      </c>
    </row>
    <row r="379" spans="1:65" s="2" customFormat="1" ht="24.15" customHeight="1">
      <c r="A379" s="40"/>
      <c r="B379" s="41"/>
      <c r="C379" s="206" t="s">
        <v>470</v>
      </c>
      <c r="D379" s="206" t="s">
        <v>130</v>
      </c>
      <c r="E379" s="207" t="s">
        <v>496</v>
      </c>
      <c r="F379" s="208" t="s">
        <v>497</v>
      </c>
      <c r="G379" s="209" t="s">
        <v>133</v>
      </c>
      <c r="H379" s="210">
        <v>60</v>
      </c>
      <c r="I379" s="211"/>
      <c r="J379" s="212">
        <f>ROUND(I379*H379,2)</f>
        <v>0</v>
      </c>
      <c r="K379" s="208" t="s">
        <v>134</v>
      </c>
      <c r="L379" s="46"/>
      <c r="M379" s="213" t="s">
        <v>21</v>
      </c>
      <c r="N379" s="214" t="s">
        <v>44</v>
      </c>
      <c r="O379" s="86"/>
      <c r="P379" s="215">
        <f>O379*H379</f>
        <v>0</v>
      </c>
      <c r="Q379" s="215">
        <v>0.0835</v>
      </c>
      <c r="R379" s="215">
        <f>Q379*H379</f>
        <v>5.010000000000001</v>
      </c>
      <c r="S379" s="215">
        <v>0</v>
      </c>
      <c r="T379" s="216">
        <f>S379*H379</f>
        <v>0</v>
      </c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R379" s="217" t="s">
        <v>85</v>
      </c>
      <c r="AT379" s="217" t="s">
        <v>130</v>
      </c>
      <c r="AU379" s="217" t="s">
        <v>82</v>
      </c>
      <c r="AY379" s="19" t="s">
        <v>128</v>
      </c>
      <c r="BE379" s="218">
        <f>IF(N379="základní",J379,0)</f>
        <v>0</v>
      </c>
      <c r="BF379" s="218">
        <f>IF(N379="snížená",J379,0)</f>
        <v>0</v>
      </c>
      <c r="BG379" s="218">
        <f>IF(N379="zákl. přenesená",J379,0)</f>
        <v>0</v>
      </c>
      <c r="BH379" s="218">
        <f>IF(N379="sníž. přenesená",J379,0)</f>
        <v>0</v>
      </c>
      <c r="BI379" s="218">
        <f>IF(N379="nulová",J379,0)</f>
        <v>0</v>
      </c>
      <c r="BJ379" s="19" t="s">
        <v>78</v>
      </c>
      <c r="BK379" s="218">
        <f>ROUND(I379*H379,2)</f>
        <v>0</v>
      </c>
      <c r="BL379" s="19" t="s">
        <v>85</v>
      </c>
      <c r="BM379" s="217" t="s">
        <v>1099</v>
      </c>
    </row>
    <row r="380" spans="1:47" s="2" customFormat="1" ht="12">
      <c r="A380" s="40"/>
      <c r="B380" s="41"/>
      <c r="C380" s="42"/>
      <c r="D380" s="219" t="s">
        <v>136</v>
      </c>
      <c r="E380" s="42"/>
      <c r="F380" s="220" t="s">
        <v>499</v>
      </c>
      <c r="G380" s="42"/>
      <c r="H380" s="42"/>
      <c r="I380" s="221"/>
      <c r="J380" s="42"/>
      <c r="K380" s="42"/>
      <c r="L380" s="46"/>
      <c r="M380" s="222"/>
      <c r="N380" s="223"/>
      <c r="O380" s="86"/>
      <c r="P380" s="86"/>
      <c r="Q380" s="86"/>
      <c r="R380" s="86"/>
      <c r="S380" s="86"/>
      <c r="T380" s="87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T380" s="19" t="s">
        <v>136</v>
      </c>
      <c r="AU380" s="19" t="s">
        <v>82</v>
      </c>
    </row>
    <row r="381" spans="1:47" s="2" customFormat="1" ht="12">
      <c r="A381" s="40"/>
      <c r="B381" s="41"/>
      <c r="C381" s="42"/>
      <c r="D381" s="224" t="s">
        <v>138</v>
      </c>
      <c r="E381" s="42"/>
      <c r="F381" s="225" t="s">
        <v>500</v>
      </c>
      <c r="G381" s="42"/>
      <c r="H381" s="42"/>
      <c r="I381" s="221"/>
      <c r="J381" s="42"/>
      <c r="K381" s="42"/>
      <c r="L381" s="46"/>
      <c r="M381" s="222"/>
      <c r="N381" s="223"/>
      <c r="O381" s="86"/>
      <c r="P381" s="86"/>
      <c r="Q381" s="86"/>
      <c r="R381" s="86"/>
      <c r="S381" s="86"/>
      <c r="T381" s="87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T381" s="19" t="s">
        <v>138</v>
      </c>
      <c r="AU381" s="19" t="s">
        <v>82</v>
      </c>
    </row>
    <row r="382" spans="1:51" s="13" customFormat="1" ht="12">
      <c r="A382" s="13"/>
      <c r="B382" s="226"/>
      <c r="C382" s="227"/>
      <c r="D382" s="219" t="s">
        <v>140</v>
      </c>
      <c r="E382" s="228" t="s">
        <v>21</v>
      </c>
      <c r="F382" s="229" t="s">
        <v>1100</v>
      </c>
      <c r="G382" s="227"/>
      <c r="H382" s="230">
        <v>60</v>
      </c>
      <c r="I382" s="231"/>
      <c r="J382" s="227"/>
      <c r="K382" s="227"/>
      <c r="L382" s="232"/>
      <c r="M382" s="233"/>
      <c r="N382" s="234"/>
      <c r="O382" s="234"/>
      <c r="P382" s="234"/>
      <c r="Q382" s="234"/>
      <c r="R382" s="234"/>
      <c r="S382" s="234"/>
      <c r="T382" s="235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36" t="s">
        <v>140</v>
      </c>
      <c r="AU382" s="236" t="s">
        <v>82</v>
      </c>
      <c r="AV382" s="13" t="s">
        <v>82</v>
      </c>
      <c r="AW382" s="13" t="s">
        <v>34</v>
      </c>
      <c r="AX382" s="13" t="s">
        <v>78</v>
      </c>
      <c r="AY382" s="236" t="s">
        <v>128</v>
      </c>
    </row>
    <row r="383" spans="1:65" s="2" customFormat="1" ht="16.5" customHeight="1">
      <c r="A383" s="40"/>
      <c r="B383" s="41"/>
      <c r="C383" s="260" t="s">
        <v>477</v>
      </c>
      <c r="D383" s="260" t="s">
        <v>287</v>
      </c>
      <c r="E383" s="261" t="s">
        <v>503</v>
      </c>
      <c r="F383" s="262" t="s">
        <v>504</v>
      </c>
      <c r="G383" s="263" t="s">
        <v>342</v>
      </c>
      <c r="H383" s="264">
        <v>4.04</v>
      </c>
      <c r="I383" s="265"/>
      <c r="J383" s="266">
        <f>ROUND(I383*H383,2)</f>
        <v>0</v>
      </c>
      <c r="K383" s="262" t="s">
        <v>134</v>
      </c>
      <c r="L383" s="267"/>
      <c r="M383" s="268" t="s">
        <v>21</v>
      </c>
      <c r="N383" s="269" t="s">
        <v>44</v>
      </c>
      <c r="O383" s="86"/>
      <c r="P383" s="215">
        <f>O383*H383</f>
        <v>0</v>
      </c>
      <c r="Q383" s="215">
        <v>2.115</v>
      </c>
      <c r="R383" s="215">
        <f>Q383*H383</f>
        <v>8.5446</v>
      </c>
      <c r="S383" s="215">
        <v>0</v>
      </c>
      <c r="T383" s="216">
        <f>S383*H383</f>
        <v>0</v>
      </c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R383" s="217" t="s">
        <v>183</v>
      </c>
      <c r="AT383" s="217" t="s">
        <v>287</v>
      </c>
      <c r="AU383" s="217" t="s">
        <v>82</v>
      </c>
      <c r="AY383" s="19" t="s">
        <v>128</v>
      </c>
      <c r="BE383" s="218">
        <f>IF(N383="základní",J383,0)</f>
        <v>0</v>
      </c>
      <c r="BF383" s="218">
        <f>IF(N383="snížená",J383,0)</f>
        <v>0</v>
      </c>
      <c r="BG383" s="218">
        <f>IF(N383="zákl. přenesená",J383,0)</f>
        <v>0</v>
      </c>
      <c r="BH383" s="218">
        <f>IF(N383="sníž. přenesená",J383,0)</f>
        <v>0</v>
      </c>
      <c r="BI383" s="218">
        <f>IF(N383="nulová",J383,0)</f>
        <v>0</v>
      </c>
      <c r="BJ383" s="19" t="s">
        <v>78</v>
      </c>
      <c r="BK383" s="218">
        <f>ROUND(I383*H383,2)</f>
        <v>0</v>
      </c>
      <c r="BL383" s="19" t="s">
        <v>85</v>
      </c>
      <c r="BM383" s="217" t="s">
        <v>1101</v>
      </c>
    </row>
    <row r="384" spans="1:47" s="2" customFormat="1" ht="12">
      <c r="A384" s="40"/>
      <c r="B384" s="41"/>
      <c r="C384" s="42"/>
      <c r="D384" s="219" t="s">
        <v>136</v>
      </c>
      <c r="E384" s="42"/>
      <c r="F384" s="220" t="s">
        <v>504</v>
      </c>
      <c r="G384" s="42"/>
      <c r="H384" s="42"/>
      <c r="I384" s="221"/>
      <c r="J384" s="42"/>
      <c r="K384" s="42"/>
      <c r="L384" s="46"/>
      <c r="M384" s="222"/>
      <c r="N384" s="223"/>
      <c r="O384" s="86"/>
      <c r="P384" s="86"/>
      <c r="Q384" s="86"/>
      <c r="R384" s="86"/>
      <c r="S384" s="86"/>
      <c r="T384" s="87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T384" s="19" t="s">
        <v>136</v>
      </c>
      <c r="AU384" s="19" t="s">
        <v>82</v>
      </c>
    </row>
    <row r="385" spans="1:51" s="13" customFormat="1" ht="12">
      <c r="A385" s="13"/>
      <c r="B385" s="226"/>
      <c r="C385" s="227"/>
      <c r="D385" s="219" t="s">
        <v>140</v>
      </c>
      <c r="E385" s="228" t="s">
        <v>21</v>
      </c>
      <c r="F385" s="229" t="s">
        <v>715</v>
      </c>
      <c r="G385" s="227"/>
      <c r="H385" s="230">
        <v>4.04</v>
      </c>
      <c r="I385" s="231"/>
      <c r="J385" s="227"/>
      <c r="K385" s="227"/>
      <c r="L385" s="232"/>
      <c r="M385" s="233"/>
      <c r="N385" s="234"/>
      <c r="O385" s="234"/>
      <c r="P385" s="234"/>
      <c r="Q385" s="234"/>
      <c r="R385" s="234"/>
      <c r="S385" s="234"/>
      <c r="T385" s="235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6" t="s">
        <v>140</v>
      </c>
      <c r="AU385" s="236" t="s">
        <v>82</v>
      </c>
      <c r="AV385" s="13" t="s">
        <v>82</v>
      </c>
      <c r="AW385" s="13" t="s">
        <v>34</v>
      </c>
      <c r="AX385" s="13" t="s">
        <v>78</v>
      </c>
      <c r="AY385" s="236" t="s">
        <v>128</v>
      </c>
    </row>
    <row r="386" spans="1:65" s="2" customFormat="1" ht="24.15" customHeight="1">
      <c r="A386" s="40"/>
      <c r="B386" s="41"/>
      <c r="C386" s="206" t="s">
        <v>483</v>
      </c>
      <c r="D386" s="206" t="s">
        <v>130</v>
      </c>
      <c r="E386" s="207" t="s">
        <v>1102</v>
      </c>
      <c r="F386" s="208" t="s">
        <v>1103</v>
      </c>
      <c r="G386" s="209" t="s">
        <v>201</v>
      </c>
      <c r="H386" s="210">
        <v>1</v>
      </c>
      <c r="I386" s="211"/>
      <c r="J386" s="212">
        <f>ROUND(I386*H386,2)</f>
        <v>0</v>
      </c>
      <c r="K386" s="208" t="s">
        <v>21</v>
      </c>
      <c r="L386" s="46"/>
      <c r="M386" s="213" t="s">
        <v>21</v>
      </c>
      <c r="N386" s="214" t="s">
        <v>44</v>
      </c>
      <c r="O386" s="86"/>
      <c r="P386" s="215">
        <f>O386*H386</f>
        <v>0</v>
      </c>
      <c r="Q386" s="215">
        <v>0.0835</v>
      </c>
      <c r="R386" s="215">
        <f>Q386*H386</f>
        <v>0.0835</v>
      </c>
      <c r="S386" s="215">
        <v>0</v>
      </c>
      <c r="T386" s="216">
        <f>S386*H386</f>
        <v>0</v>
      </c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R386" s="217" t="s">
        <v>85</v>
      </c>
      <c r="AT386" s="217" t="s">
        <v>130</v>
      </c>
      <c r="AU386" s="217" t="s">
        <v>82</v>
      </c>
      <c r="AY386" s="19" t="s">
        <v>128</v>
      </c>
      <c r="BE386" s="218">
        <f>IF(N386="základní",J386,0)</f>
        <v>0</v>
      </c>
      <c r="BF386" s="218">
        <f>IF(N386="snížená",J386,0)</f>
        <v>0</v>
      </c>
      <c r="BG386" s="218">
        <f>IF(N386="zákl. přenesená",J386,0)</f>
        <v>0</v>
      </c>
      <c r="BH386" s="218">
        <f>IF(N386="sníž. přenesená",J386,0)</f>
        <v>0</v>
      </c>
      <c r="BI386" s="218">
        <f>IF(N386="nulová",J386,0)</f>
        <v>0</v>
      </c>
      <c r="BJ386" s="19" t="s">
        <v>78</v>
      </c>
      <c r="BK386" s="218">
        <f>ROUND(I386*H386,2)</f>
        <v>0</v>
      </c>
      <c r="BL386" s="19" t="s">
        <v>85</v>
      </c>
      <c r="BM386" s="217" t="s">
        <v>1104</v>
      </c>
    </row>
    <row r="387" spans="1:47" s="2" customFormat="1" ht="12">
      <c r="A387" s="40"/>
      <c r="B387" s="41"/>
      <c r="C387" s="42"/>
      <c r="D387" s="219" t="s">
        <v>136</v>
      </c>
      <c r="E387" s="42"/>
      <c r="F387" s="220" t="s">
        <v>1103</v>
      </c>
      <c r="G387" s="42"/>
      <c r="H387" s="42"/>
      <c r="I387" s="221"/>
      <c r="J387" s="42"/>
      <c r="K387" s="42"/>
      <c r="L387" s="46"/>
      <c r="M387" s="222"/>
      <c r="N387" s="223"/>
      <c r="O387" s="86"/>
      <c r="P387" s="86"/>
      <c r="Q387" s="86"/>
      <c r="R387" s="86"/>
      <c r="S387" s="86"/>
      <c r="T387" s="87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T387" s="19" t="s">
        <v>136</v>
      </c>
      <c r="AU387" s="19" t="s">
        <v>82</v>
      </c>
    </row>
    <row r="388" spans="1:51" s="13" customFormat="1" ht="12">
      <c r="A388" s="13"/>
      <c r="B388" s="226"/>
      <c r="C388" s="227"/>
      <c r="D388" s="219" t="s">
        <v>140</v>
      </c>
      <c r="E388" s="228" t="s">
        <v>21</v>
      </c>
      <c r="F388" s="229" t="s">
        <v>1105</v>
      </c>
      <c r="G388" s="227"/>
      <c r="H388" s="230">
        <v>1</v>
      </c>
      <c r="I388" s="231"/>
      <c r="J388" s="227"/>
      <c r="K388" s="227"/>
      <c r="L388" s="232"/>
      <c r="M388" s="233"/>
      <c r="N388" s="234"/>
      <c r="O388" s="234"/>
      <c r="P388" s="234"/>
      <c r="Q388" s="234"/>
      <c r="R388" s="234"/>
      <c r="S388" s="234"/>
      <c r="T388" s="235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36" t="s">
        <v>140</v>
      </c>
      <c r="AU388" s="236" t="s">
        <v>82</v>
      </c>
      <c r="AV388" s="13" t="s">
        <v>82</v>
      </c>
      <c r="AW388" s="13" t="s">
        <v>34</v>
      </c>
      <c r="AX388" s="13" t="s">
        <v>73</v>
      </c>
      <c r="AY388" s="236" t="s">
        <v>128</v>
      </c>
    </row>
    <row r="389" spans="1:51" s="14" customFormat="1" ht="12">
      <c r="A389" s="14"/>
      <c r="B389" s="237"/>
      <c r="C389" s="238"/>
      <c r="D389" s="219" t="s">
        <v>140</v>
      </c>
      <c r="E389" s="239" t="s">
        <v>21</v>
      </c>
      <c r="F389" s="240" t="s">
        <v>149</v>
      </c>
      <c r="G389" s="238"/>
      <c r="H389" s="241">
        <v>1</v>
      </c>
      <c r="I389" s="242"/>
      <c r="J389" s="238"/>
      <c r="K389" s="238"/>
      <c r="L389" s="243"/>
      <c r="M389" s="244"/>
      <c r="N389" s="245"/>
      <c r="O389" s="245"/>
      <c r="P389" s="245"/>
      <c r="Q389" s="245"/>
      <c r="R389" s="245"/>
      <c r="S389" s="245"/>
      <c r="T389" s="246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47" t="s">
        <v>140</v>
      </c>
      <c r="AU389" s="247" t="s">
        <v>82</v>
      </c>
      <c r="AV389" s="14" t="s">
        <v>85</v>
      </c>
      <c r="AW389" s="14" t="s">
        <v>34</v>
      </c>
      <c r="AX389" s="14" t="s">
        <v>78</v>
      </c>
      <c r="AY389" s="247" t="s">
        <v>128</v>
      </c>
    </row>
    <row r="390" spans="1:65" s="2" customFormat="1" ht="24.15" customHeight="1">
      <c r="A390" s="40"/>
      <c r="B390" s="41"/>
      <c r="C390" s="206" t="s">
        <v>489</v>
      </c>
      <c r="D390" s="206" t="s">
        <v>130</v>
      </c>
      <c r="E390" s="207" t="s">
        <v>1106</v>
      </c>
      <c r="F390" s="208" t="s">
        <v>1107</v>
      </c>
      <c r="G390" s="209" t="s">
        <v>133</v>
      </c>
      <c r="H390" s="210">
        <v>57</v>
      </c>
      <c r="I390" s="211"/>
      <c r="J390" s="212">
        <f>ROUND(I390*H390,2)</f>
        <v>0</v>
      </c>
      <c r="K390" s="208" t="s">
        <v>134</v>
      </c>
      <c r="L390" s="46"/>
      <c r="M390" s="213" t="s">
        <v>21</v>
      </c>
      <c r="N390" s="214" t="s">
        <v>44</v>
      </c>
      <c r="O390" s="86"/>
      <c r="P390" s="215">
        <f>O390*H390</f>
        <v>0</v>
      </c>
      <c r="Q390" s="215">
        <v>0.19536</v>
      </c>
      <c r="R390" s="215">
        <f>Q390*H390</f>
        <v>11.13552</v>
      </c>
      <c r="S390" s="215">
        <v>0</v>
      </c>
      <c r="T390" s="216">
        <f>S390*H390</f>
        <v>0</v>
      </c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R390" s="217" t="s">
        <v>85</v>
      </c>
      <c r="AT390" s="217" t="s">
        <v>130</v>
      </c>
      <c r="AU390" s="217" t="s">
        <v>82</v>
      </c>
      <c r="AY390" s="19" t="s">
        <v>128</v>
      </c>
      <c r="BE390" s="218">
        <f>IF(N390="základní",J390,0)</f>
        <v>0</v>
      </c>
      <c r="BF390" s="218">
        <f>IF(N390="snížená",J390,0)</f>
        <v>0</v>
      </c>
      <c r="BG390" s="218">
        <f>IF(N390="zákl. přenesená",J390,0)</f>
        <v>0</v>
      </c>
      <c r="BH390" s="218">
        <f>IF(N390="sníž. přenesená",J390,0)</f>
        <v>0</v>
      </c>
      <c r="BI390" s="218">
        <f>IF(N390="nulová",J390,0)</f>
        <v>0</v>
      </c>
      <c r="BJ390" s="19" t="s">
        <v>78</v>
      </c>
      <c r="BK390" s="218">
        <f>ROUND(I390*H390,2)</f>
        <v>0</v>
      </c>
      <c r="BL390" s="19" t="s">
        <v>85</v>
      </c>
      <c r="BM390" s="217" t="s">
        <v>1108</v>
      </c>
    </row>
    <row r="391" spans="1:47" s="2" customFormat="1" ht="12">
      <c r="A391" s="40"/>
      <c r="B391" s="41"/>
      <c r="C391" s="42"/>
      <c r="D391" s="219" t="s">
        <v>136</v>
      </c>
      <c r="E391" s="42"/>
      <c r="F391" s="220" t="s">
        <v>1109</v>
      </c>
      <c r="G391" s="42"/>
      <c r="H391" s="42"/>
      <c r="I391" s="221"/>
      <c r="J391" s="42"/>
      <c r="K391" s="42"/>
      <c r="L391" s="46"/>
      <c r="M391" s="222"/>
      <c r="N391" s="223"/>
      <c r="O391" s="86"/>
      <c r="P391" s="86"/>
      <c r="Q391" s="86"/>
      <c r="R391" s="86"/>
      <c r="S391" s="86"/>
      <c r="T391" s="87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T391" s="19" t="s">
        <v>136</v>
      </c>
      <c r="AU391" s="19" t="s">
        <v>82</v>
      </c>
    </row>
    <row r="392" spans="1:47" s="2" customFormat="1" ht="12">
      <c r="A392" s="40"/>
      <c r="B392" s="41"/>
      <c r="C392" s="42"/>
      <c r="D392" s="224" t="s">
        <v>138</v>
      </c>
      <c r="E392" s="42"/>
      <c r="F392" s="225" t="s">
        <v>1110</v>
      </c>
      <c r="G392" s="42"/>
      <c r="H392" s="42"/>
      <c r="I392" s="221"/>
      <c r="J392" s="42"/>
      <c r="K392" s="42"/>
      <c r="L392" s="46"/>
      <c r="M392" s="222"/>
      <c r="N392" s="223"/>
      <c r="O392" s="86"/>
      <c r="P392" s="86"/>
      <c r="Q392" s="86"/>
      <c r="R392" s="86"/>
      <c r="S392" s="86"/>
      <c r="T392" s="87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T392" s="19" t="s">
        <v>138</v>
      </c>
      <c r="AU392" s="19" t="s">
        <v>82</v>
      </c>
    </row>
    <row r="393" spans="1:51" s="13" customFormat="1" ht="12">
      <c r="A393" s="13"/>
      <c r="B393" s="226"/>
      <c r="C393" s="227"/>
      <c r="D393" s="219" t="s">
        <v>140</v>
      </c>
      <c r="E393" s="228" t="s">
        <v>21</v>
      </c>
      <c r="F393" s="229" t="s">
        <v>531</v>
      </c>
      <c r="G393" s="227"/>
      <c r="H393" s="230">
        <v>57</v>
      </c>
      <c r="I393" s="231"/>
      <c r="J393" s="227"/>
      <c r="K393" s="227"/>
      <c r="L393" s="232"/>
      <c r="M393" s="233"/>
      <c r="N393" s="234"/>
      <c r="O393" s="234"/>
      <c r="P393" s="234"/>
      <c r="Q393" s="234"/>
      <c r="R393" s="234"/>
      <c r="S393" s="234"/>
      <c r="T393" s="235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36" t="s">
        <v>140</v>
      </c>
      <c r="AU393" s="236" t="s">
        <v>82</v>
      </c>
      <c r="AV393" s="13" t="s">
        <v>82</v>
      </c>
      <c r="AW393" s="13" t="s">
        <v>34</v>
      </c>
      <c r="AX393" s="13" t="s">
        <v>73</v>
      </c>
      <c r="AY393" s="236" t="s">
        <v>128</v>
      </c>
    </row>
    <row r="394" spans="1:51" s="15" customFormat="1" ht="12">
      <c r="A394" s="15"/>
      <c r="B394" s="249"/>
      <c r="C394" s="250"/>
      <c r="D394" s="219" t="s">
        <v>140</v>
      </c>
      <c r="E394" s="251" t="s">
        <v>21</v>
      </c>
      <c r="F394" s="252" t="s">
        <v>1028</v>
      </c>
      <c r="G394" s="250"/>
      <c r="H394" s="253">
        <v>57</v>
      </c>
      <c r="I394" s="254"/>
      <c r="J394" s="250"/>
      <c r="K394" s="250"/>
      <c r="L394" s="255"/>
      <c r="M394" s="256"/>
      <c r="N394" s="257"/>
      <c r="O394" s="257"/>
      <c r="P394" s="257"/>
      <c r="Q394" s="257"/>
      <c r="R394" s="257"/>
      <c r="S394" s="257"/>
      <c r="T394" s="258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T394" s="259" t="s">
        <v>140</v>
      </c>
      <c r="AU394" s="259" t="s">
        <v>82</v>
      </c>
      <c r="AV394" s="15" t="s">
        <v>150</v>
      </c>
      <c r="AW394" s="15" t="s">
        <v>34</v>
      </c>
      <c r="AX394" s="15" t="s">
        <v>73</v>
      </c>
      <c r="AY394" s="259" t="s">
        <v>128</v>
      </c>
    </row>
    <row r="395" spans="1:51" s="14" customFormat="1" ht="12">
      <c r="A395" s="14"/>
      <c r="B395" s="237"/>
      <c r="C395" s="238"/>
      <c r="D395" s="219" t="s">
        <v>140</v>
      </c>
      <c r="E395" s="239" t="s">
        <v>21</v>
      </c>
      <c r="F395" s="240" t="s">
        <v>149</v>
      </c>
      <c r="G395" s="238"/>
      <c r="H395" s="241">
        <v>57</v>
      </c>
      <c r="I395" s="242"/>
      <c r="J395" s="238"/>
      <c r="K395" s="238"/>
      <c r="L395" s="243"/>
      <c r="M395" s="244"/>
      <c r="N395" s="245"/>
      <c r="O395" s="245"/>
      <c r="P395" s="245"/>
      <c r="Q395" s="245"/>
      <c r="R395" s="245"/>
      <c r="S395" s="245"/>
      <c r="T395" s="246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47" t="s">
        <v>140</v>
      </c>
      <c r="AU395" s="247" t="s">
        <v>82</v>
      </c>
      <c r="AV395" s="14" t="s">
        <v>85</v>
      </c>
      <c r="AW395" s="14" t="s">
        <v>34</v>
      </c>
      <c r="AX395" s="14" t="s">
        <v>78</v>
      </c>
      <c r="AY395" s="247" t="s">
        <v>128</v>
      </c>
    </row>
    <row r="396" spans="1:65" s="2" customFormat="1" ht="16.5" customHeight="1">
      <c r="A396" s="40"/>
      <c r="B396" s="41"/>
      <c r="C396" s="260" t="s">
        <v>495</v>
      </c>
      <c r="D396" s="260" t="s">
        <v>287</v>
      </c>
      <c r="E396" s="261" t="s">
        <v>1111</v>
      </c>
      <c r="F396" s="262" t="s">
        <v>1112</v>
      </c>
      <c r="G396" s="263" t="s">
        <v>133</v>
      </c>
      <c r="H396" s="264">
        <v>57.6</v>
      </c>
      <c r="I396" s="265"/>
      <c r="J396" s="266">
        <f>ROUND(I396*H396,2)</f>
        <v>0</v>
      </c>
      <c r="K396" s="262" t="s">
        <v>21</v>
      </c>
      <c r="L396" s="267"/>
      <c r="M396" s="268" t="s">
        <v>21</v>
      </c>
      <c r="N396" s="269" t="s">
        <v>44</v>
      </c>
      <c r="O396" s="86"/>
      <c r="P396" s="215">
        <f>O396*H396</f>
        <v>0</v>
      </c>
      <c r="Q396" s="215">
        <v>0.417</v>
      </c>
      <c r="R396" s="215">
        <f>Q396*H396</f>
        <v>24.019199999999998</v>
      </c>
      <c r="S396" s="215">
        <v>0</v>
      </c>
      <c r="T396" s="216">
        <f>S396*H396</f>
        <v>0</v>
      </c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R396" s="217" t="s">
        <v>183</v>
      </c>
      <c r="AT396" s="217" t="s">
        <v>287</v>
      </c>
      <c r="AU396" s="217" t="s">
        <v>82</v>
      </c>
      <c r="AY396" s="19" t="s">
        <v>128</v>
      </c>
      <c r="BE396" s="218">
        <f>IF(N396="základní",J396,0)</f>
        <v>0</v>
      </c>
      <c r="BF396" s="218">
        <f>IF(N396="snížená",J396,0)</f>
        <v>0</v>
      </c>
      <c r="BG396" s="218">
        <f>IF(N396="zákl. přenesená",J396,0)</f>
        <v>0</v>
      </c>
      <c r="BH396" s="218">
        <f>IF(N396="sníž. přenesená",J396,0)</f>
        <v>0</v>
      </c>
      <c r="BI396" s="218">
        <f>IF(N396="nulová",J396,0)</f>
        <v>0</v>
      </c>
      <c r="BJ396" s="19" t="s">
        <v>78</v>
      </c>
      <c r="BK396" s="218">
        <f>ROUND(I396*H396,2)</f>
        <v>0</v>
      </c>
      <c r="BL396" s="19" t="s">
        <v>85</v>
      </c>
      <c r="BM396" s="217" t="s">
        <v>1113</v>
      </c>
    </row>
    <row r="397" spans="1:47" s="2" customFormat="1" ht="12">
      <c r="A397" s="40"/>
      <c r="B397" s="41"/>
      <c r="C397" s="42"/>
      <c r="D397" s="219" t="s">
        <v>136</v>
      </c>
      <c r="E397" s="42"/>
      <c r="F397" s="220" t="s">
        <v>1112</v>
      </c>
      <c r="G397" s="42"/>
      <c r="H397" s="42"/>
      <c r="I397" s="221"/>
      <c r="J397" s="42"/>
      <c r="K397" s="42"/>
      <c r="L397" s="46"/>
      <c r="M397" s="222"/>
      <c r="N397" s="223"/>
      <c r="O397" s="86"/>
      <c r="P397" s="86"/>
      <c r="Q397" s="86"/>
      <c r="R397" s="86"/>
      <c r="S397" s="86"/>
      <c r="T397" s="87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T397" s="19" t="s">
        <v>136</v>
      </c>
      <c r="AU397" s="19" t="s">
        <v>82</v>
      </c>
    </row>
    <row r="398" spans="1:51" s="13" customFormat="1" ht="12">
      <c r="A398" s="13"/>
      <c r="B398" s="226"/>
      <c r="C398" s="227"/>
      <c r="D398" s="219" t="s">
        <v>140</v>
      </c>
      <c r="E398" s="228" t="s">
        <v>21</v>
      </c>
      <c r="F398" s="229" t="s">
        <v>1114</v>
      </c>
      <c r="G398" s="227"/>
      <c r="H398" s="230">
        <v>57.57</v>
      </c>
      <c r="I398" s="231"/>
      <c r="J398" s="227"/>
      <c r="K398" s="227"/>
      <c r="L398" s="232"/>
      <c r="M398" s="233"/>
      <c r="N398" s="234"/>
      <c r="O398" s="234"/>
      <c r="P398" s="234"/>
      <c r="Q398" s="234"/>
      <c r="R398" s="234"/>
      <c r="S398" s="234"/>
      <c r="T398" s="235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36" t="s">
        <v>140</v>
      </c>
      <c r="AU398" s="236" t="s">
        <v>82</v>
      </c>
      <c r="AV398" s="13" t="s">
        <v>82</v>
      </c>
      <c r="AW398" s="13" t="s">
        <v>34</v>
      </c>
      <c r="AX398" s="13" t="s">
        <v>73</v>
      </c>
      <c r="AY398" s="236" t="s">
        <v>128</v>
      </c>
    </row>
    <row r="399" spans="1:51" s="15" customFormat="1" ht="12">
      <c r="A399" s="15"/>
      <c r="B399" s="249"/>
      <c r="C399" s="250"/>
      <c r="D399" s="219" t="s">
        <v>140</v>
      </c>
      <c r="E399" s="251" t="s">
        <v>21</v>
      </c>
      <c r="F399" s="252" t="s">
        <v>1028</v>
      </c>
      <c r="G399" s="250"/>
      <c r="H399" s="253">
        <v>57.57</v>
      </c>
      <c r="I399" s="254"/>
      <c r="J399" s="250"/>
      <c r="K399" s="250"/>
      <c r="L399" s="255"/>
      <c r="M399" s="256"/>
      <c r="N399" s="257"/>
      <c r="O399" s="257"/>
      <c r="P399" s="257"/>
      <c r="Q399" s="257"/>
      <c r="R399" s="257"/>
      <c r="S399" s="257"/>
      <c r="T399" s="258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T399" s="259" t="s">
        <v>140</v>
      </c>
      <c r="AU399" s="259" t="s">
        <v>82</v>
      </c>
      <c r="AV399" s="15" t="s">
        <v>150</v>
      </c>
      <c r="AW399" s="15" t="s">
        <v>34</v>
      </c>
      <c r="AX399" s="15" t="s">
        <v>73</v>
      </c>
      <c r="AY399" s="259" t="s">
        <v>128</v>
      </c>
    </row>
    <row r="400" spans="1:51" s="14" customFormat="1" ht="12">
      <c r="A400" s="14"/>
      <c r="B400" s="237"/>
      <c r="C400" s="238"/>
      <c r="D400" s="219" t="s">
        <v>140</v>
      </c>
      <c r="E400" s="239" t="s">
        <v>21</v>
      </c>
      <c r="F400" s="240" t="s">
        <v>149</v>
      </c>
      <c r="G400" s="238"/>
      <c r="H400" s="241">
        <v>57.57</v>
      </c>
      <c r="I400" s="242"/>
      <c r="J400" s="238"/>
      <c r="K400" s="238"/>
      <c r="L400" s="243"/>
      <c r="M400" s="244"/>
      <c r="N400" s="245"/>
      <c r="O400" s="245"/>
      <c r="P400" s="245"/>
      <c r="Q400" s="245"/>
      <c r="R400" s="245"/>
      <c r="S400" s="245"/>
      <c r="T400" s="246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47" t="s">
        <v>140</v>
      </c>
      <c r="AU400" s="247" t="s">
        <v>82</v>
      </c>
      <c r="AV400" s="14" t="s">
        <v>85</v>
      </c>
      <c r="AW400" s="14" t="s">
        <v>34</v>
      </c>
      <c r="AX400" s="14" t="s">
        <v>73</v>
      </c>
      <c r="AY400" s="247" t="s">
        <v>128</v>
      </c>
    </row>
    <row r="401" spans="1:51" s="13" customFormat="1" ht="12">
      <c r="A401" s="13"/>
      <c r="B401" s="226"/>
      <c r="C401" s="227"/>
      <c r="D401" s="219" t="s">
        <v>140</v>
      </c>
      <c r="E401" s="228" t="s">
        <v>21</v>
      </c>
      <c r="F401" s="229" t="s">
        <v>1115</v>
      </c>
      <c r="G401" s="227"/>
      <c r="H401" s="230">
        <v>57.6</v>
      </c>
      <c r="I401" s="231"/>
      <c r="J401" s="227"/>
      <c r="K401" s="227"/>
      <c r="L401" s="232"/>
      <c r="M401" s="233"/>
      <c r="N401" s="234"/>
      <c r="O401" s="234"/>
      <c r="P401" s="234"/>
      <c r="Q401" s="234"/>
      <c r="R401" s="234"/>
      <c r="S401" s="234"/>
      <c r="T401" s="235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36" t="s">
        <v>140</v>
      </c>
      <c r="AU401" s="236" t="s">
        <v>82</v>
      </c>
      <c r="AV401" s="13" t="s">
        <v>82</v>
      </c>
      <c r="AW401" s="13" t="s">
        <v>34</v>
      </c>
      <c r="AX401" s="13" t="s">
        <v>78</v>
      </c>
      <c r="AY401" s="236" t="s">
        <v>128</v>
      </c>
    </row>
    <row r="402" spans="1:63" s="12" customFormat="1" ht="22.8" customHeight="1">
      <c r="A402" s="12"/>
      <c r="B402" s="190"/>
      <c r="C402" s="191"/>
      <c r="D402" s="192" t="s">
        <v>72</v>
      </c>
      <c r="E402" s="204" t="s">
        <v>183</v>
      </c>
      <c r="F402" s="204" t="s">
        <v>512</v>
      </c>
      <c r="G402" s="191"/>
      <c r="H402" s="191"/>
      <c r="I402" s="194"/>
      <c r="J402" s="205">
        <f>BK402</f>
        <v>0</v>
      </c>
      <c r="K402" s="191"/>
      <c r="L402" s="196"/>
      <c r="M402" s="197"/>
      <c r="N402" s="198"/>
      <c r="O402" s="198"/>
      <c r="P402" s="199">
        <f>SUM(P403:P477)</f>
        <v>0</v>
      </c>
      <c r="Q402" s="198"/>
      <c r="R402" s="199">
        <f>SUM(R403:R477)</f>
        <v>8.42189</v>
      </c>
      <c r="S402" s="198"/>
      <c r="T402" s="200">
        <f>SUM(T403:T477)</f>
        <v>0</v>
      </c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R402" s="201" t="s">
        <v>78</v>
      </c>
      <c r="AT402" s="202" t="s">
        <v>72</v>
      </c>
      <c r="AU402" s="202" t="s">
        <v>78</v>
      </c>
      <c r="AY402" s="201" t="s">
        <v>128</v>
      </c>
      <c r="BK402" s="203">
        <f>SUM(BK403:BK477)</f>
        <v>0</v>
      </c>
    </row>
    <row r="403" spans="1:65" s="2" customFormat="1" ht="49.05" customHeight="1">
      <c r="A403" s="40"/>
      <c r="B403" s="41"/>
      <c r="C403" s="206" t="s">
        <v>502</v>
      </c>
      <c r="D403" s="206" t="s">
        <v>130</v>
      </c>
      <c r="E403" s="207" t="s">
        <v>1116</v>
      </c>
      <c r="F403" s="208" t="s">
        <v>1117</v>
      </c>
      <c r="G403" s="209" t="s">
        <v>317</v>
      </c>
      <c r="H403" s="210">
        <v>4</v>
      </c>
      <c r="I403" s="211"/>
      <c r="J403" s="212">
        <f>ROUND(I403*H403,2)</f>
        <v>0</v>
      </c>
      <c r="K403" s="208" t="s">
        <v>21</v>
      </c>
      <c r="L403" s="46"/>
      <c r="M403" s="213" t="s">
        <v>21</v>
      </c>
      <c r="N403" s="214" t="s">
        <v>44</v>
      </c>
      <c r="O403" s="86"/>
      <c r="P403" s="215">
        <f>O403*H403</f>
        <v>0</v>
      </c>
      <c r="Q403" s="215">
        <v>0</v>
      </c>
      <c r="R403" s="215">
        <f>Q403*H403</f>
        <v>0</v>
      </c>
      <c r="S403" s="215">
        <v>0</v>
      </c>
      <c r="T403" s="216">
        <f>S403*H403</f>
        <v>0</v>
      </c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R403" s="217" t="s">
        <v>85</v>
      </c>
      <c r="AT403" s="217" t="s">
        <v>130</v>
      </c>
      <c r="AU403" s="217" t="s">
        <v>82</v>
      </c>
      <c r="AY403" s="19" t="s">
        <v>128</v>
      </c>
      <c r="BE403" s="218">
        <f>IF(N403="základní",J403,0)</f>
        <v>0</v>
      </c>
      <c r="BF403" s="218">
        <f>IF(N403="snížená",J403,0)</f>
        <v>0</v>
      </c>
      <c r="BG403" s="218">
        <f>IF(N403="zákl. přenesená",J403,0)</f>
        <v>0</v>
      </c>
      <c r="BH403" s="218">
        <f>IF(N403="sníž. přenesená",J403,0)</f>
        <v>0</v>
      </c>
      <c r="BI403" s="218">
        <f>IF(N403="nulová",J403,0)</f>
        <v>0</v>
      </c>
      <c r="BJ403" s="19" t="s">
        <v>78</v>
      </c>
      <c r="BK403" s="218">
        <f>ROUND(I403*H403,2)</f>
        <v>0</v>
      </c>
      <c r="BL403" s="19" t="s">
        <v>85</v>
      </c>
      <c r="BM403" s="217" t="s">
        <v>1118</v>
      </c>
    </row>
    <row r="404" spans="1:47" s="2" customFormat="1" ht="12">
      <c r="A404" s="40"/>
      <c r="B404" s="41"/>
      <c r="C404" s="42"/>
      <c r="D404" s="219" t="s">
        <v>136</v>
      </c>
      <c r="E404" s="42"/>
      <c r="F404" s="220" t="s">
        <v>1119</v>
      </c>
      <c r="G404" s="42"/>
      <c r="H404" s="42"/>
      <c r="I404" s="221"/>
      <c r="J404" s="42"/>
      <c r="K404" s="42"/>
      <c r="L404" s="46"/>
      <c r="M404" s="222"/>
      <c r="N404" s="223"/>
      <c r="O404" s="86"/>
      <c r="P404" s="86"/>
      <c r="Q404" s="86"/>
      <c r="R404" s="86"/>
      <c r="S404" s="86"/>
      <c r="T404" s="87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T404" s="19" t="s">
        <v>136</v>
      </c>
      <c r="AU404" s="19" t="s">
        <v>82</v>
      </c>
    </row>
    <row r="405" spans="1:51" s="13" customFormat="1" ht="12">
      <c r="A405" s="13"/>
      <c r="B405" s="226"/>
      <c r="C405" s="227"/>
      <c r="D405" s="219" t="s">
        <v>140</v>
      </c>
      <c r="E405" s="228" t="s">
        <v>21</v>
      </c>
      <c r="F405" s="229" t="s">
        <v>85</v>
      </c>
      <c r="G405" s="227"/>
      <c r="H405" s="230">
        <v>4</v>
      </c>
      <c r="I405" s="231"/>
      <c r="J405" s="227"/>
      <c r="K405" s="227"/>
      <c r="L405" s="232"/>
      <c r="M405" s="233"/>
      <c r="N405" s="234"/>
      <c r="O405" s="234"/>
      <c r="P405" s="234"/>
      <c r="Q405" s="234"/>
      <c r="R405" s="234"/>
      <c r="S405" s="234"/>
      <c r="T405" s="235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36" t="s">
        <v>140</v>
      </c>
      <c r="AU405" s="236" t="s">
        <v>82</v>
      </c>
      <c r="AV405" s="13" t="s">
        <v>82</v>
      </c>
      <c r="AW405" s="13" t="s">
        <v>34</v>
      </c>
      <c r="AX405" s="13" t="s">
        <v>73</v>
      </c>
      <c r="AY405" s="236" t="s">
        <v>128</v>
      </c>
    </row>
    <row r="406" spans="1:51" s="14" customFormat="1" ht="12">
      <c r="A406" s="14"/>
      <c r="B406" s="237"/>
      <c r="C406" s="238"/>
      <c r="D406" s="219" t="s">
        <v>140</v>
      </c>
      <c r="E406" s="239" t="s">
        <v>21</v>
      </c>
      <c r="F406" s="240" t="s">
        <v>149</v>
      </c>
      <c r="G406" s="238"/>
      <c r="H406" s="241">
        <v>4</v>
      </c>
      <c r="I406" s="242"/>
      <c r="J406" s="238"/>
      <c r="K406" s="238"/>
      <c r="L406" s="243"/>
      <c r="M406" s="244"/>
      <c r="N406" s="245"/>
      <c r="O406" s="245"/>
      <c r="P406" s="245"/>
      <c r="Q406" s="245"/>
      <c r="R406" s="245"/>
      <c r="S406" s="245"/>
      <c r="T406" s="246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47" t="s">
        <v>140</v>
      </c>
      <c r="AU406" s="247" t="s">
        <v>82</v>
      </c>
      <c r="AV406" s="14" t="s">
        <v>85</v>
      </c>
      <c r="AW406" s="14" t="s">
        <v>34</v>
      </c>
      <c r="AX406" s="14" t="s">
        <v>78</v>
      </c>
      <c r="AY406" s="247" t="s">
        <v>128</v>
      </c>
    </row>
    <row r="407" spans="1:65" s="2" customFormat="1" ht="49.05" customHeight="1">
      <c r="A407" s="40"/>
      <c r="B407" s="41"/>
      <c r="C407" s="206" t="s">
        <v>507</v>
      </c>
      <c r="D407" s="206" t="s">
        <v>130</v>
      </c>
      <c r="E407" s="207" t="s">
        <v>514</v>
      </c>
      <c r="F407" s="208" t="s">
        <v>515</v>
      </c>
      <c r="G407" s="209" t="s">
        <v>317</v>
      </c>
      <c r="H407" s="210">
        <v>30</v>
      </c>
      <c r="I407" s="211"/>
      <c r="J407" s="212">
        <f>ROUND(I407*H407,2)</f>
        <v>0</v>
      </c>
      <c r="K407" s="208" t="s">
        <v>21</v>
      </c>
      <c r="L407" s="46"/>
      <c r="M407" s="213" t="s">
        <v>21</v>
      </c>
      <c r="N407" s="214" t="s">
        <v>44</v>
      </c>
      <c r="O407" s="86"/>
      <c r="P407" s="215">
        <f>O407*H407</f>
        <v>0</v>
      </c>
      <c r="Q407" s="215">
        <v>0</v>
      </c>
      <c r="R407" s="215">
        <f>Q407*H407</f>
        <v>0</v>
      </c>
      <c r="S407" s="215">
        <v>0</v>
      </c>
      <c r="T407" s="216">
        <f>S407*H407</f>
        <v>0</v>
      </c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R407" s="217" t="s">
        <v>85</v>
      </c>
      <c r="AT407" s="217" t="s">
        <v>130</v>
      </c>
      <c r="AU407" s="217" t="s">
        <v>82</v>
      </c>
      <c r="AY407" s="19" t="s">
        <v>128</v>
      </c>
      <c r="BE407" s="218">
        <f>IF(N407="základní",J407,0)</f>
        <v>0</v>
      </c>
      <c r="BF407" s="218">
        <f>IF(N407="snížená",J407,0)</f>
        <v>0</v>
      </c>
      <c r="BG407" s="218">
        <f>IF(N407="zákl. přenesená",J407,0)</f>
        <v>0</v>
      </c>
      <c r="BH407" s="218">
        <f>IF(N407="sníž. přenesená",J407,0)</f>
        <v>0</v>
      </c>
      <c r="BI407" s="218">
        <f>IF(N407="nulová",J407,0)</f>
        <v>0</v>
      </c>
      <c r="BJ407" s="19" t="s">
        <v>78</v>
      </c>
      <c r="BK407" s="218">
        <f>ROUND(I407*H407,2)</f>
        <v>0</v>
      </c>
      <c r="BL407" s="19" t="s">
        <v>85</v>
      </c>
      <c r="BM407" s="217" t="s">
        <v>1120</v>
      </c>
    </row>
    <row r="408" spans="1:47" s="2" customFormat="1" ht="12">
      <c r="A408" s="40"/>
      <c r="B408" s="41"/>
      <c r="C408" s="42"/>
      <c r="D408" s="219" t="s">
        <v>136</v>
      </c>
      <c r="E408" s="42"/>
      <c r="F408" s="220" t="s">
        <v>517</v>
      </c>
      <c r="G408" s="42"/>
      <c r="H408" s="42"/>
      <c r="I408" s="221"/>
      <c r="J408" s="42"/>
      <c r="K408" s="42"/>
      <c r="L408" s="46"/>
      <c r="M408" s="222"/>
      <c r="N408" s="223"/>
      <c r="O408" s="86"/>
      <c r="P408" s="86"/>
      <c r="Q408" s="86"/>
      <c r="R408" s="86"/>
      <c r="S408" s="86"/>
      <c r="T408" s="87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T408" s="19" t="s">
        <v>136</v>
      </c>
      <c r="AU408" s="19" t="s">
        <v>82</v>
      </c>
    </row>
    <row r="409" spans="1:47" s="2" customFormat="1" ht="12">
      <c r="A409" s="40"/>
      <c r="B409" s="41"/>
      <c r="C409" s="42"/>
      <c r="D409" s="219" t="s">
        <v>210</v>
      </c>
      <c r="E409" s="42"/>
      <c r="F409" s="248" t="s">
        <v>518</v>
      </c>
      <c r="G409" s="42"/>
      <c r="H409" s="42"/>
      <c r="I409" s="221"/>
      <c r="J409" s="42"/>
      <c r="K409" s="42"/>
      <c r="L409" s="46"/>
      <c r="M409" s="222"/>
      <c r="N409" s="223"/>
      <c r="O409" s="86"/>
      <c r="P409" s="86"/>
      <c r="Q409" s="86"/>
      <c r="R409" s="86"/>
      <c r="S409" s="86"/>
      <c r="T409" s="87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T409" s="19" t="s">
        <v>210</v>
      </c>
      <c r="AU409" s="19" t="s">
        <v>82</v>
      </c>
    </row>
    <row r="410" spans="1:51" s="13" customFormat="1" ht="12">
      <c r="A410" s="13"/>
      <c r="B410" s="226"/>
      <c r="C410" s="227"/>
      <c r="D410" s="219" t="s">
        <v>140</v>
      </c>
      <c r="E410" s="228" t="s">
        <v>21</v>
      </c>
      <c r="F410" s="229" t="s">
        <v>1121</v>
      </c>
      <c r="G410" s="227"/>
      <c r="H410" s="230">
        <v>30</v>
      </c>
      <c r="I410" s="231"/>
      <c r="J410" s="227"/>
      <c r="K410" s="227"/>
      <c r="L410" s="232"/>
      <c r="M410" s="233"/>
      <c r="N410" s="234"/>
      <c r="O410" s="234"/>
      <c r="P410" s="234"/>
      <c r="Q410" s="234"/>
      <c r="R410" s="234"/>
      <c r="S410" s="234"/>
      <c r="T410" s="235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36" t="s">
        <v>140</v>
      </c>
      <c r="AU410" s="236" t="s">
        <v>82</v>
      </c>
      <c r="AV410" s="13" t="s">
        <v>82</v>
      </c>
      <c r="AW410" s="13" t="s">
        <v>34</v>
      </c>
      <c r="AX410" s="13" t="s">
        <v>73</v>
      </c>
      <c r="AY410" s="236" t="s">
        <v>128</v>
      </c>
    </row>
    <row r="411" spans="1:51" s="14" customFormat="1" ht="12">
      <c r="A411" s="14"/>
      <c r="B411" s="237"/>
      <c r="C411" s="238"/>
      <c r="D411" s="219" t="s">
        <v>140</v>
      </c>
      <c r="E411" s="239" t="s">
        <v>21</v>
      </c>
      <c r="F411" s="240" t="s">
        <v>149</v>
      </c>
      <c r="G411" s="238"/>
      <c r="H411" s="241">
        <v>30</v>
      </c>
      <c r="I411" s="242"/>
      <c r="J411" s="238"/>
      <c r="K411" s="238"/>
      <c r="L411" s="243"/>
      <c r="M411" s="244"/>
      <c r="N411" s="245"/>
      <c r="O411" s="245"/>
      <c r="P411" s="245"/>
      <c r="Q411" s="245"/>
      <c r="R411" s="245"/>
      <c r="S411" s="245"/>
      <c r="T411" s="246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47" t="s">
        <v>140</v>
      </c>
      <c r="AU411" s="247" t="s">
        <v>82</v>
      </c>
      <c r="AV411" s="14" t="s">
        <v>85</v>
      </c>
      <c r="AW411" s="14" t="s">
        <v>34</v>
      </c>
      <c r="AX411" s="14" t="s">
        <v>78</v>
      </c>
      <c r="AY411" s="247" t="s">
        <v>128</v>
      </c>
    </row>
    <row r="412" spans="1:65" s="2" customFormat="1" ht="37.8" customHeight="1">
      <c r="A412" s="40"/>
      <c r="B412" s="41"/>
      <c r="C412" s="206" t="s">
        <v>513</v>
      </c>
      <c r="D412" s="206" t="s">
        <v>130</v>
      </c>
      <c r="E412" s="207" t="s">
        <v>521</v>
      </c>
      <c r="F412" s="208" t="s">
        <v>522</v>
      </c>
      <c r="G412" s="209" t="s">
        <v>342</v>
      </c>
      <c r="H412" s="210">
        <v>2</v>
      </c>
      <c r="I412" s="211"/>
      <c r="J412" s="212">
        <f>ROUND(I412*H412,2)</f>
        <v>0</v>
      </c>
      <c r="K412" s="208" t="s">
        <v>21</v>
      </c>
      <c r="L412" s="46"/>
      <c r="M412" s="213" t="s">
        <v>21</v>
      </c>
      <c r="N412" s="214" t="s">
        <v>44</v>
      </c>
      <c r="O412" s="86"/>
      <c r="P412" s="215">
        <f>O412*H412</f>
        <v>0</v>
      </c>
      <c r="Q412" s="215">
        <v>0.0006</v>
      </c>
      <c r="R412" s="215">
        <f>Q412*H412</f>
        <v>0.0012</v>
      </c>
      <c r="S412" s="215">
        <v>0</v>
      </c>
      <c r="T412" s="216">
        <f>S412*H412</f>
        <v>0</v>
      </c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R412" s="217" t="s">
        <v>85</v>
      </c>
      <c r="AT412" s="217" t="s">
        <v>130</v>
      </c>
      <c r="AU412" s="217" t="s">
        <v>82</v>
      </c>
      <c r="AY412" s="19" t="s">
        <v>128</v>
      </c>
      <c r="BE412" s="218">
        <f>IF(N412="základní",J412,0)</f>
        <v>0</v>
      </c>
      <c r="BF412" s="218">
        <f>IF(N412="snížená",J412,0)</f>
        <v>0</v>
      </c>
      <c r="BG412" s="218">
        <f>IF(N412="zákl. přenesená",J412,0)</f>
        <v>0</v>
      </c>
      <c r="BH412" s="218">
        <f>IF(N412="sníž. přenesená",J412,0)</f>
        <v>0</v>
      </c>
      <c r="BI412" s="218">
        <f>IF(N412="nulová",J412,0)</f>
        <v>0</v>
      </c>
      <c r="BJ412" s="19" t="s">
        <v>78</v>
      </c>
      <c r="BK412" s="218">
        <f>ROUND(I412*H412,2)</f>
        <v>0</v>
      </c>
      <c r="BL412" s="19" t="s">
        <v>85</v>
      </c>
      <c r="BM412" s="217" t="s">
        <v>1122</v>
      </c>
    </row>
    <row r="413" spans="1:47" s="2" customFormat="1" ht="12">
      <c r="A413" s="40"/>
      <c r="B413" s="41"/>
      <c r="C413" s="42"/>
      <c r="D413" s="219" t="s">
        <v>136</v>
      </c>
      <c r="E413" s="42"/>
      <c r="F413" s="220" t="s">
        <v>524</v>
      </c>
      <c r="G413" s="42"/>
      <c r="H413" s="42"/>
      <c r="I413" s="221"/>
      <c r="J413" s="42"/>
      <c r="K413" s="42"/>
      <c r="L413" s="46"/>
      <c r="M413" s="222"/>
      <c r="N413" s="223"/>
      <c r="O413" s="86"/>
      <c r="P413" s="86"/>
      <c r="Q413" s="86"/>
      <c r="R413" s="86"/>
      <c r="S413" s="86"/>
      <c r="T413" s="87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T413" s="19" t="s">
        <v>136</v>
      </c>
      <c r="AU413" s="19" t="s">
        <v>82</v>
      </c>
    </row>
    <row r="414" spans="1:51" s="13" customFormat="1" ht="12">
      <c r="A414" s="13"/>
      <c r="B414" s="226"/>
      <c r="C414" s="227"/>
      <c r="D414" s="219" t="s">
        <v>140</v>
      </c>
      <c r="E414" s="228" t="s">
        <v>21</v>
      </c>
      <c r="F414" s="229" t="s">
        <v>82</v>
      </c>
      <c r="G414" s="227"/>
      <c r="H414" s="230">
        <v>2</v>
      </c>
      <c r="I414" s="231"/>
      <c r="J414" s="227"/>
      <c r="K414" s="227"/>
      <c r="L414" s="232"/>
      <c r="M414" s="233"/>
      <c r="N414" s="234"/>
      <c r="O414" s="234"/>
      <c r="P414" s="234"/>
      <c r="Q414" s="234"/>
      <c r="R414" s="234"/>
      <c r="S414" s="234"/>
      <c r="T414" s="235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36" t="s">
        <v>140</v>
      </c>
      <c r="AU414" s="236" t="s">
        <v>82</v>
      </c>
      <c r="AV414" s="13" t="s">
        <v>82</v>
      </c>
      <c r="AW414" s="13" t="s">
        <v>34</v>
      </c>
      <c r="AX414" s="13" t="s">
        <v>78</v>
      </c>
      <c r="AY414" s="236" t="s">
        <v>128</v>
      </c>
    </row>
    <row r="415" spans="1:65" s="2" customFormat="1" ht="24.15" customHeight="1">
      <c r="A415" s="40"/>
      <c r="B415" s="41"/>
      <c r="C415" s="206" t="s">
        <v>520</v>
      </c>
      <c r="D415" s="206" t="s">
        <v>130</v>
      </c>
      <c r="E415" s="207" t="s">
        <v>532</v>
      </c>
      <c r="F415" s="208" t="s">
        <v>1123</v>
      </c>
      <c r="G415" s="209" t="s">
        <v>317</v>
      </c>
      <c r="H415" s="210">
        <v>34</v>
      </c>
      <c r="I415" s="211"/>
      <c r="J415" s="212">
        <f>ROUND(I415*H415,2)</f>
        <v>0</v>
      </c>
      <c r="K415" s="208" t="s">
        <v>21</v>
      </c>
      <c r="L415" s="46"/>
      <c r="M415" s="213" t="s">
        <v>21</v>
      </c>
      <c r="N415" s="214" t="s">
        <v>44</v>
      </c>
      <c r="O415" s="86"/>
      <c r="P415" s="215">
        <f>O415*H415</f>
        <v>0</v>
      </c>
      <c r="Q415" s="215">
        <v>0</v>
      </c>
      <c r="R415" s="215">
        <f>Q415*H415</f>
        <v>0</v>
      </c>
      <c r="S415" s="215">
        <v>0</v>
      </c>
      <c r="T415" s="216">
        <f>S415*H415</f>
        <v>0</v>
      </c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R415" s="217" t="s">
        <v>85</v>
      </c>
      <c r="AT415" s="217" t="s">
        <v>130</v>
      </c>
      <c r="AU415" s="217" t="s">
        <v>82</v>
      </c>
      <c r="AY415" s="19" t="s">
        <v>128</v>
      </c>
      <c r="BE415" s="218">
        <f>IF(N415="základní",J415,0)</f>
        <v>0</v>
      </c>
      <c r="BF415" s="218">
        <f>IF(N415="snížená",J415,0)</f>
        <v>0</v>
      </c>
      <c r="BG415" s="218">
        <f>IF(N415="zákl. přenesená",J415,0)</f>
        <v>0</v>
      </c>
      <c r="BH415" s="218">
        <f>IF(N415="sníž. přenesená",J415,0)</f>
        <v>0</v>
      </c>
      <c r="BI415" s="218">
        <f>IF(N415="nulová",J415,0)</f>
        <v>0</v>
      </c>
      <c r="BJ415" s="19" t="s">
        <v>78</v>
      </c>
      <c r="BK415" s="218">
        <f>ROUND(I415*H415,2)</f>
        <v>0</v>
      </c>
      <c r="BL415" s="19" t="s">
        <v>85</v>
      </c>
      <c r="BM415" s="217" t="s">
        <v>1124</v>
      </c>
    </row>
    <row r="416" spans="1:47" s="2" customFormat="1" ht="12">
      <c r="A416" s="40"/>
      <c r="B416" s="41"/>
      <c r="C416" s="42"/>
      <c r="D416" s="219" t="s">
        <v>136</v>
      </c>
      <c r="E416" s="42"/>
      <c r="F416" s="220" t="s">
        <v>1123</v>
      </c>
      <c r="G416" s="42"/>
      <c r="H416" s="42"/>
      <c r="I416" s="221"/>
      <c r="J416" s="42"/>
      <c r="K416" s="42"/>
      <c r="L416" s="46"/>
      <c r="M416" s="222"/>
      <c r="N416" s="223"/>
      <c r="O416" s="86"/>
      <c r="P416" s="86"/>
      <c r="Q416" s="86"/>
      <c r="R416" s="86"/>
      <c r="S416" s="86"/>
      <c r="T416" s="87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T416" s="19" t="s">
        <v>136</v>
      </c>
      <c r="AU416" s="19" t="s">
        <v>82</v>
      </c>
    </row>
    <row r="417" spans="1:51" s="13" customFormat="1" ht="12">
      <c r="A417" s="13"/>
      <c r="B417" s="226"/>
      <c r="C417" s="227"/>
      <c r="D417" s="219" t="s">
        <v>140</v>
      </c>
      <c r="E417" s="228" t="s">
        <v>21</v>
      </c>
      <c r="F417" s="229" t="s">
        <v>1125</v>
      </c>
      <c r="G417" s="227"/>
      <c r="H417" s="230">
        <v>34</v>
      </c>
      <c r="I417" s="231"/>
      <c r="J417" s="227"/>
      <c r="K417" s="227"/>
      <c r="L417" s="232"/>
      <c r="M417" s="233"/>
      <c r="N417" s="234"/>
      <c r="O417" s="234"/>
      <c r="P417" s="234"/>
      <c r="Q417" s="234"/>
      <c r="R417" s="234"/>
      <c r="S417" s="234"/>
      <c r="T417" s="235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36" t="s">
        <v>140</v>
      </c>
      <c r="AU417" s="236" t="s">
        <v>82</v>
      </c>
      <c r="AV417" s="13" t="s">
        <v>82</v>
      </c>
      <c r="AW417" s="13" t="s">
        <v>34</v>
      </c>
      <c r="AX417" s="13" t="s">
        <v>73</v>
      </c>
      <c r="AY417" s="236" t="s">
        <v>128</v>
      </c>
    </row>
    <row r="418" spans="1:51" s="14" customFormat="1" ht="12">
      <c r="A418" s="14"/>
      <c r="B418" s="237"/>
      <c r="C418" s="238"/>
      <c r="D418" s="219" t="s">
        <v>140</v>
      </c>
      <c r="E418" s="239" t="s">
        <v>21</v>
      </c>
      <c r="F418" s="240" t="s">
        <v>149</v>
      </c>
      <c r="G418" s="238"/>
      <c r="H418" s="241">
        <v>34</v>
      </c>
      <c r="I418" s="242"/>
      <c r="J418" s="238"/>
      <c r="K418" s="238"/>
      <c r="L418" s="243"/>
      <c r="M418" s="244"/>
      <c r="N418" s="245"/>
      <c r="O418" s="245"/>
      <c r="P418" s="245"/>
      <c r="Q418" s="245"/>
      <c r="R418" s="245"/>
      <c r="S418" s="245"/>
      <c r="T418" s="246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47" t="s">
        <v>140</v>
      </c>
      <c r="AU418" s="247" t="s">
        <v>82</v>
      </c>
      <c r="AV418" s="14" t="s">
        <v>85</v>
      </c>
      <c r="AW418" s="14" t="s">
        <v>34</v>
      </c>
      <c r="AX418" s="14" t="s">
        <v>78</v>
      </c>
      <c r="AY418" s="247" t="s">
        <v>128</v>
      </c>
    </row>
    <row r="419" spans="1:65" s="2" customFormat="1" ht="16.5" customHeight="1">
      <c r="A419" s="40"/>
      <c r="B419" s="41"/>
      <c r="C419" s="206" t="s">
        <v>525</v>
      </c>
      <c r="D419" s="206" t="s">
        <v>130</v>
      </c>
      <c r="E419" s="207" t="s">
        <v>1126</v>
      </c>
      <c r="F419" s="208" t="s">
        <v>1127</v>
      </c>
      <c r="G419" s="209" t="s">
        <v>317</v>
      </c>
      <c r="H419" s="210">
        <v>3</v>
      </c>
      <c r="I419" s="211"/>
      <c r="J419" s="212">
        <f>ROUND(I419*H419,2)</f>
        <v>0</v>
      </c>
      <c r="K419" s="208" t="s">
        <v>21</v>
      </c>
      <c r="L419" s="46"/>
      <c r="M419" s="213" t="s">
        <v>21</v>
      </c>
      <c r="N419" s="214" t="s">
        <v>44</v>
      </c>
      <c r="O419" s="86"/>
      <c r="P419" s="215">
        <f>O419*H419</f>
        <v>0</v>
      </c>
      <c r="Q419" s="215">
        <v>0</v>
      </c>
      <c r="R419" s="215">
        <f>Q419*H419</f>
        <v>0</v>
      </c>
      <c r="S419" s="215">
        <v>0</v>
      </c>
      <c r="T419" s="216">
        <f>S419*H419</f>
        <v>0</v>
      </c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R419" s="217" t="s">
        <v>85</v>
      </c>
      <c r="AT419" s="217" t="s">
        <v>130</v>
      </c>
      <c r="AU419" s="217" t="s">
        <v>82</v>
      </c>
      <c r="AY419" s="19" t="s">
        <v>128</v>
      </c>
      <c r="BE419" s="218">
        <f>IF(N419="základní",J419,0)</f>
        <v>0</v>
      </c>
      <c r="BF419" s="218">
        <f>IF(N419="snížená",J419,0)</f>
        <v>0</v>
      </c>
      <c r="BG419" s="218">
        <f>IF(N419="zákl. přenesená",J419,0)</f>
        <v>0</v>
      </c>
      <c r="BH419" s="218">
        <f>IF(N419="sníž. přenesená",J419,0)</f>
        <v>0</v>
      </c>
      <c r="BI419" s="218">
        <f>IF(N419="nulová",J419,0)</f>
        <v>0</v>
      </c>
      <c r="BJ419" s="19" t="s">
        <v>78</v>
      </c>
      <c r="BK419" s="218">
        <f>ROUND(I419*H419,2)</f>
        <v>0</v>
      </c>
      <c r="BL419" s="19" t="s">
        <v>85</v>
      </c>
      <c r="BM419" s="217" t="s">
        <v>1128</v>
      </c>
    </row>
    <row r="420" spans="1:47" s="2" customFormat="1" ht="12">
      <c r="A420" s="40"/>
      <c r="B420" s="41"/>
      <c r="C420" s="42"/>
      <c r="D420" s="219" t="s">
        <v>136</v>
      </c>
      <c r="E420" s="42"/>
      <c r="F420" s="220" t="s">
        <v>1127</v>
      </c>
      <c r="G420" s="42"/>
      <c r="H420" s="42"/>
      <c r="I420" s="221"/>
      <c r="J420" s="42"/>
      <c r="K420" s="42"/>
      <c r="L420" s="46"/>
      <c r="M420" s="222"/>
      <c r="N420" s="223"/>
      <c r="O420" s="86"/>
      <c r="P420" s="86"/>
      <c r="Q420" s="86"/>
      <c r="R420" s="86"/>
      <c r="S420" s="86"/>
      <c r="T420" s="87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T420" s="19" t="s">
        <v>136</v>
      </c>
      <c r="AU420" s="19" t="s">
        <v>82</v>
      </c>
    </row>
    <row r="421" spans="1:51" s="13" customFormat="1" ht="12">
      <c r="A421" s="13"/>
      <c r="B421" s="226"/>
      <c r="C421" s="227"/>
      <c r="D421" s="219" t="s">
        <v>140</v>
      </c>
      <c r="E421" s="228" t="s">
        <v>21</v>
      </c>
      <c r="F421" s="229" t="s">
        <v>1129</v>
      </c>
      <c r="G421" s="227"/>
      <c r="H421" s="230">
        <v>3</v>
      </c>
      <c r="I421" s="231"/>
      <c r="J421" s="227"/>
      <c r="K421" s="227"/>
      <c r="L421" s="232"/>
      <c r="M421" s="233"/>
      <c r="N421" s="234"/>
      <c r="O421" s="234"/>
      <c r="P421" s="234"/>
      <c r="Q421" s="234"/>
      <c r="R421" s="234"/>
      <c r="S421" s="234"/>
      <c r="T421" s="235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36" t="s">
        <v>140</v>
      </c>
      <c r="AU421" s="236" t="s">
        <v>82</v>
      </c>
      <c r="AV421" s="13" t="s">
        <v>82</v>
      </c>
      <c r="AW421" s="13" t="s">
        <v>34</v>
      </c>
      <c r="AX421" s="13" t="s">
        <v>73</v>
      </c>
      <c r="AY421" s="236" t="s">
        <v>128</v>
      </c>
    </row>
    <row r="422" spans="1:51" s="14" customFormat="1" ht="12">
      <c r="A422" s="14"/>
      <c r="B422" s="237"/>
      <c r="C422" s="238"/>
      <c r="D422" s="219" t="s">
        <v>140</v>
      </c>
      <c r="E422" s="239" t="s">
        <v>21</v>
      </c>
      <c r="F422" s="240" t="s">
        <v>149</v>
      </c>
      <c r="G422" s="238"/>
      <c r="H422" s="241">
        <v>3</v>
      </c>
      <c r="I422" s="242"/>
      <c r="J422" s="238"/>
      <c r="K422" s="238"/>
      <c r="L422" s="243"/>
      <c r="M422" s="244"/>
      <c r="N422" s="245"/>
      <c r="O422" s="245"/>
      <c r="P422" s="245"/>
      <c r="Q422" s="245"/>
      <c r="R422" s="245"/>
      <c r="S422" s="245"/>
      <c r="T422" s="246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47" t="s">
        <v>140</v>
      </c>
      <c r="AU422" s="247" t="s">
        <v>82</v>
      </c>
      <c r="AV422" s="14" t="s">
        <v>85</v>
      </c>
      <c r="AW422" s="14" t="s">
        <v>34</v>
      </c>
      <c r="AX422" s="14" t="s">
        <v>78</v>
      </c>
      <c r="AY422" s="247" t="s">
        <v>128</v>
      </c>
    </row>
    <row r="423" spans="1:65" s="2" customFormat="1" ht="24.15" customHeight="1">
      <c r="A423" s="40"/>
      <c r="B423" s="41"/>
      <c r="C423" s="206" t="s">
        <v>531</v>
      </c>
      <c r="D423" s="206" t="s">
        <v>130</v>
      </c>
      <c r="E423" s="207" t="s">
        <v>578</v>
      </c>
      <c r="F423" s="208" t="s">
        <v>579</v>
      </c>
      <c r="G423" s="209" t="s">
        <v>342</v>
      </c>
      <c r="H423" s="210">
        <v>3</v>
      </c>
      <c r="I423" s="211"/>
      <c r="J423" s="212">
        <f>ROUND(I423*H423,2)</f>
        <v>0</v>
      </c>
      <c r="K423" s="208" t="s">
        <v>134</v>
      </c>
      <c r="L423" s="46"/>
      <c r="M423" s="213" t="s">
        <v>21</v>
      </c>
      <c r="N423" s="214" t="s">
        <v>44</v>
      </c>
      <c r="O423" s="86"/>
      <c r="P423" s="215">
        <f>O423*H423</f>
        <v>0</v>
      </c>
      <c r="Q423" s="215">
        <v>0.12422</v>
      </c>
      <c r="R423" s="215">
        <f>Q423*H423</f>
        <v>0.37266</v>
      </c>
      <c r="S423" s="215">
        <v>0</v>
      </c>
      <c r="T423" s="216">
        <f>S423*H423</f>
        <v>0</v>
      </c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R423" s="217" t="s">
        <v>85</v>
      </c>
      <c r="AT423" s="217" t="s">
        <v>130</v>
      </c>
      <c r="AU423" s="217" t="s">
        <v>82</v>
      </c>
      <c r="AY423" s="19" t="s">
        <v>128</v>
      </c>
      <c r="BE423" s="218">
        <f>IF(N423="základní",J423,0)</f>
        <v>0</v>
      </c>
      <c r="BF423" s="218">
        <f>IF(N423="snížená",J423,0)</f>
        <v>0</v>
      </c>
      <c r="BG423" s="218">
        <f>IF(N423="zákl. přenesená",J423,0)</f>
        <v>0</v>
      </c>
      <c r="BH423" s="218">
        <f>IF(N423="sníž. přenesená",J423,0)</f>
        <v>0</v>
      </c>
      <c r="BI423" s="218">
        <f>IF(N423="nulová",J423,0)</f>
        <v>0</v>
      </c>
      <c r="BJ423" s="19" t="s">
        <v>78</v>
      </c>
      <c r="BK423" s="218">
        <f>ROUND(I423*H423,2)</f>
        <v>0</v>
      </c>
      <c r="BL423" s="19" t="s">
        <v>85</v>
      </c>
      <c r="BM423" s="217" t="s">
        <v>1130</v>
      </c>
    </row>
    <row r="424" spans="1:47" s="2" customFormat="1" ht="12">
      <c r="A424" s="40"/>
      <c r="B424" s="41"/>
      <c r="C424" s="42"/>
      <c r="D424" s="219" t="s">
        <v>136</v>
      </c>
      <c r="E424" s="42"/>
      <c r="F424" s="220" t="s">
        <v>581</v>
      </c>
      <c r="G424" s="42"/>
      <c r="H424" s="42"/>
      <c r="I424" s="221"/>
      <c r="J424" s="42"/>
      <c r="K424" s="42"/>
      <c r="L424" s="46"/>
      <c r="M424" s="222"/>
      <c r="N424" s="223"/>
      <c r="O424" s="86"/>
      <c r="P424" s="86"/>
      <c r="Q424" s="86"/>
      <c r="R424" s="86"/>
      <c r="S424" s="86"/>
      <c r="T424" s="87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T424" s="19" t="s">
        <v>136</v>
      </c>
      <c r="AU424" s="19" t="s">
        <v>82</v>
      </c>
    </row>
    <row r="425" spans="1:47" s="2" customFormat="1" ht="12">
      <c r="A425" s="40"/>
      <c r="B425" s="41"/>
      <c r="C425" s="42"/>
      <c r="D425" s="224" t="s">
        <v>138</v>
      </c>
      <c r="E425" s="42"/>
      <c r="F425" s="225" t="s">
        <v>582</v>
      </c>
      <c r="G425" s="42"/>
      <c r="H425" s="42"/>
      <c r="I425" s="221"/>
      <c r="J425" s="42"/>
      <c r="K425" s="42"/>
      <c r="L425" s="46"/>
      <c r="M425" s="222"/>
      <c r="N425" s="223"/>
      <c r="O425" s="86"/>
      <c r="P425" s="86"/>
      <c r="Q425" s="86"/>
      <c r="R425" s="86"/>
      <c r="S425" s="86"/>
      <c r="T425" s="87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T425" s="19" t="s">
        <v>138</v>
      </c>
      <c r="AU425" s="19" t="s">
        <v>82</v>
      </c>
    </row>
    <row r="426" spans="1:51" s="13" customFormat="1" ht="12">
      <c r="A426" s="13"/>
      <c r="B426" s="226"/>
      <c r="C426" s="227"/>
      <c r="D426" s="219" t="s">
        <v>140</v>
      </c>
      <c r="E426" s="228" t="s">
        <v>21</v>
      </c>
      <c r="F426" s="229" t="s">
        <v>150</v>
      </c>
      <c r="G426" s="227"/>
      <c r="H426" s="230">
        <v>3</v>
      </c>
      <c r="I426" s="231"/>
      <c r="J426" s="227"/>
      <c r="K426" s="227"/>
      <c r="L426" s="232"/>
      <c r="M426" s="233"/>
      <c r="N426" s="234"/>
      <c r="O426" s="234"/>
      <c r="P426" s="234"/>
      <c r="Q426" s="234"/>
      <c r="R426" s="234"/>
      <c r="S426" s="234"/>
      <c r="T426" s="235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36" t="s">
        <v>140</v>
      </c>
      <c r="AU426" s="236" t="s">
        <v>82</v>
      </c>
      <c r="AV426" s="13" t="s">
        <v>82</v>
      </c>
      <c r="AW426" s="13" t="s">
        <v>34</v>
      </c>
      <c r="AX426" s="13" t="s">
        <v>78</v>
      </c>
      <c r="AY426" s="236" t="s">
        <v>128</v>
      </c>
    </row>
    <row r="427" spans="1:65" s="2" customFormat="1" ht="21.75" customHeight="1">
      <c r="A427" s="40"/>
      <c r="B427" s="41"/>
      <c r="C427" s="260" t="s">
        <v>536</v>
      </c>
      <c r="D427" s="260" t="s">
        <v>287</v>
      </c>
      <c r="E427" s="261" t="s">
        <v>584</v>
      </c>
      <c r="F427" s="262" t="s">
        <v>585</v>
      </c>
      <c r="G427" s="263" t="s">
        <v>342</v>
      </c>
      <c r="H427" s="264">
        <v>3.03</v>
      </c>
      <c r="I427" s="265"/>
      <c r="J427" s="266">
        <f>ROUND(I427*H427,2)</f>
        <v>0</v>
      </c>
      <c r="K427" s="262" t="s">
        <v>134</v>
      </c>
      <c r="L427" s="267"/>
      <c r="M427" s="268" t="s">
        <v>21</v>
      </c>
      <c r="N427" s="269" t="s">
        <v>44</v>
      </c>
      <c r="O427" s="86"/>
      <c r="P427" s="215">
        <f>O427*H427</f>
        <v>0</v>
      </c>
      <c r="Q427" s="215">
        <v>0.067</v>
      </c>
      <c r="R427" s="215">
        <f>Q427*H427</f>
        <v>0.20301</v>
      </c>
      <c r="S427" s="215">
        <v>0</v>
      </c>
      <c r="T427" s="216">
        <f>S427*H427</f>
        <v>0</v>
      </c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R427" s="217" t="s">
        <v>183</v>
      </c>
      <c r="AT427" s="217" t="s">
        <v>287</v>
      </c>
      <c r="AU427" s="217" t="s">
        <v>82</v>
      </c>
      <c r="AY427" s="19" t="s">
        <v>128</v>
      </c>
      <c r="BE427" s="218">
        <f>IF(N427="základní",J427,0)</f>
        <v>0</v>
      </c>
      <c r="BF427" s="218">
        <f>IF(N427="snížená",J427,0)</f>
        <v>0</v>
      </c>
      <c r="BG427" s="218">
        <f>IF(N427="zákl. přenesená",J427,0)</f>
        <v>0</v>
      </c>
      <c r="BH427" s="218">
        <f>IF(N427="sníž. přenesená",J427,0)</f>
        <v>0</v>
      </c>
      <c r="BI427" s="218">
        <f>IF(N427="nulová",J427,0)</f>
        <v>0</v>
      </c>
      <c r="BJ427" s="19" t="s">
        <v>78</v>
      </c>
      <c r="BK427" s="218">
        <f>ROUND(I427*H427,2)</f>
        <v>0</v>
      </c>
      <c r="BL427" s="19" t="s">
        <v>85</v>
      </c>
      <c r="BM427" s="217" t="s">
        <v>1131</v>
      </c>
    </row>
    <row r="428" spans="1:47" s="2" customFormat="1" ht="12">
      <c r="A428" s="40"/>
      <c r="B428" s="41"/>
      <c r="C428" s="42"/>
      <c r="D428" s="219" t="s">
        <v>136</v>
      </c>
      <c r="E428" s="42"/>
      <c r="F428" s="220" t="s">
        <v>585</v>
      </c>
      <c r="G428" s="42"/>
      <c r="H428" s="42"/>
      <c r="I428" s="221"/>
      <c r="J428" s="42"/>
      <c r="K428" s="42"/>
      <c r="L428" s="46"/>
      <c r="M428" s="222"/>
      <c r="N428" s="223"/>
      <c r="O428" s="86"/>
      <c r="P428" s="86"/>
      <c r="Q428" s="86"/>
      <c r="R428" s="86"/>
      <c r="S428" s="86"/>
      <c r="T428" s="87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T428" s="19" t="s">
        <v>136</v>
      </c>
      <c r="AU428" s="19" t="s">
        <v>82</v>
      </c>
    </row>
    <row r="429" spans="1:51" s="13" customFormat="1" ht="12">
      <c r="A429" s="13"/>
      <c r="B429" s="226"/>
      <c r="C429" s="227"/>
      <c r="D429" s="219" t="s">
        <v>140</v>
      </c>
      <c r="E429" s="228" t="s">
        <v>21</v>
      </c>
      <c r="F429" s="229" t="s">
        <v>1132</v>
      </c>
      <c r="G429" s="227"/>
      <c r="H429" s="230">
        <v>3.03</v>
      </c>
      <c r="I429" s="231"/>
      <c r="J429" s="227"/>
      <c r="K429" s="227"/>
      <c r="L429" s="232"/>
      <c r="M429" s="233"/>
      <c r="N429" s="234"/>
      <c r="O429" s="234"/>
      <c r="P429" s="234"/>
      <c r="Q429" s="234"/>
      <c r="R429" s="234"/>
      <c r="S429" s="234"/>
      <c r="T429" s="235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36" t="s">
        <v>140</v>
      </c>
      <c r="AU429" s="236" t="s">
        <v>82</v>
      </c>
      <c r="AV429" s="13" t="s">
        <v>82</v>
      </c>
      <c r="AW429" s="13" t="s">
        <v>34</v>
      </c>
      <c r="AX429" s="13" t="s">
        <v>78</v>
      </c>
      <c r="AY429" s="236" t="s">
        <v>128</v>
      </c>
    </row>
    <row r="430" spans="1:65" s="2" customFormat="1" ht="24.15" customHeight="1">
      <c r="A430" s="40"/>
      <c r="B430" s="41"/>
      <c r="C430" s="206" t="s">
        <v>541</v>
      </c>
      <c r="D430" s="206" t="s">
        <v>130</v>
      </c>
      <c r="E430" s="207" t="s">
        <v>588</v>
      </c>
      <c r="F430" s="208" t="s">
        <v>589</v>
      </c>
      <c r="G430" s="209" t="s">
        <v>342</v>
      </c>
      <c r="H430" s="210">
        <v>4</v>
      </c>
      <c r="I430" s="211"/>
      <c r="J430" s="212">
        <f>ROUND(I430*H430,2)</f>
        <v>0</v>
      </c>
      <c r="K430" s="208" t="s">
        <v>134</v>
      </c>
      <c r="L430" s="46"/>
      <c r="M430" s="213" t="s">
        <v>21</v>
      </c>
      <c r="N430" s="214" t="s">
        <v>44</v>
      </c>
      <c r="O430" s="86"/>
      <c r="P430" s="215">
        <f>O430*H430</f>
        <v>0</v>
      </c>
      <c r="Q430" s="215">
        <v>0.02972</v>
      </c>
      <c r="R430" s="215">
        <f>Q430*H430</f>
        <v>0.11888</v>
      </c>
      <c r="S430" s="215">
        <v>0</v>
      </c>
      <c r="T430" s="216">
        <f>S430*H430</f>
        <v>0</v>
      </c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R430" s="217" t="s">
        <v>85</v>
      </c>
      <c r="AT430" s="217" t="s">
        <v>130</v>
      </c>
      <c r="AU430" s="217" t="s">
        <v>82</v>
      </c>
      <c r="AY430" s="19" t="s">
        <v>128</v>
      </c>
      <c r="BE430" s="218">
        <f>IF(N430="základní",J430,0)</f>
        <v>0</v>
      </c>
      <c r="BF430" s="218">
        <f>IF(N430="snížená",J430,0)</f>
        <v>0</v>
      </c>
      <c r="BG430" s="218">
        <f>IF(N430="zákl. přenesená",J430,0)</f>
        <v>0</v>
      </c>
      <c r="BH430" s="218">
        <f>IF(N430="sníž. přenesená",J430,0)</f>
        <v>0</v>
      </c>
      <c r="BI430" s="218">
        <f>IF(N430="nulová",J430,0)</f>
        <v>0</v>
      </c>
      <c r="BJ430" s="19" t="s">
        <v>78</v>
      </c>
      <c r="BK430" s="218">
        <f>ROUND(I430*H430,2)</f>
        <v>0</v>
      </c>
      <c r="BL430" s="19" t="s">
        <v>85</v>
      </c>
      <c r="BM430" s="217" t="s">
        <v>1133</v>
      </c>
    </row>
    <row r="431" spans="1:47" s="2" customFormat="1" ht="12">
      <c r="A431" s="40"/>
      <c r="B431" s="41"/>
      <c r="C431" s="42"/>
      <c r="D431" s="219" t="s">
        <v>136</v>
      </c>
      <c r="E431" s="42"/>
      <c r="F431" s="220" t="s">
        <v>591</v>
      </c>
      <c r="G431" s="42"/>
      <c r="H431" s="42"/>
      <c r="I431" s="221"/>
      <c r="J431" s="42"/>
      <c r="K431" s="42"/>
      <c r="L431" s="46"/>
      <c r="M431" s="222"/>
      <c r="N431" s="223"/>
      <c r="O431" s="86"/>
      <c r="P431" s="86"/>
      <c r="Q431" s="86"/>
      <c r="R431" s="86"/>
      <c r="S431" s="86"/>
      <c r="T431" s="87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T431" s="19" t="s">
        <v>136</v>
      </c>
      <c r="AU431" s="19" t="s">
        <v>82</v>
      </c>
    </row>
    <row r="432" spans="1:47" s="2" customFormat="1" ht="12">
      <c r="A432" s="40"/>
      <c r="B432" s="41"/>
      <c r="C432" s="42"/>
      <c r="D432" s="224" t="s">
        <v>138</v>
      </c>
      <c r="E432" s="42"/>
      <c r="F432" s="225" t="s">
        <v>592</v>
      </c>
      <c r="G432" s="42"/>
      <c r="H432" s="42"/>
      <c r="I432" s="221"/>
      <c r="J432" s="42"/>
      <c r="K432" s="42"/>
      <c r="L432" s="46"/>
      <c r="M432" s="222"/>
      <c r="N432" s="223"/>
      <c r="O432" s="86"/>
      <c r="P432" s="86"/>
      <c r="Q432" s="86"/>
      <c r="R432" s="86"/>
      <c r="S432" s="86"/>
      <c r="T432" s="87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T432" s="19" t="s">
        <v>138</v>
      </c>
      <c r="AU432" s="19" t="s">
        <v>82</v>
      </c>
    </row>
    <row r="433" spans="1:51" s="13" customFormat="1" ht="12">
      <c r="A433" s="13"/>
      <c r="B433" s="226"/>
      <c r="C433" s="227"/>
      <c r="D433" s="219" t="s">
        <v>140</v>
      </c>
      <c r="E433" s="228" t="s">
        <v>21</v>
      </c>
      <c r="F433" s="229" t="s">
        <v>85</v>
      </c>
      <c r="G433" s="227"/>
      <c r="H433" s="230">
        <v>4</v>
      </c>
      <c r="I433" s="231"/>
      <c r="J433" s="227"/>
      <c r="K433" s="227"/>
      <c r="L433" s="232"/>
      <c r="M433" s="233"/>
      <c r="N433" s="234"/>
      <c r="O433" s="234"/>
      <c r="P433" s="234"/>
      <c r="Q433" s="234"/>
      <c r="R433" s="234"/>
      <c r="S433" s="234"/>
      <c r="T433" s="235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36" t="s">
        <v>140</v>
      </c>
      <c r="AU433" s="236" t="s">
        <v>82</v>
      </c>
      <c r="AV433" s="13" t="s">
        <v>82</v>
      </c>
      <c r="AW433" s="13" t="s">
        <v>34</v>
      </c>
      <c r="AX433" s="13" t="s">
        <v>78</v>
      </c>
      <c r="AY433" s="236" t="s">
        <v>128</v>
      </c>
    </row>
    <row r="434" spans="1:65" s="2" customFormat="1" ht="21.75" customHeight="1">
      <c r="A434" s="40"/>
      <c r="B434" s="41"/>
      <c r="C434" s="260" t="s">
        <v>547</v>
      </c>
      <c r="D434" s="260" t="s">
        <v>287</v>
      </c>
      <c r="E434" s="261" t="s">
        <v>594</v>
      </c>
      <c r="F434" s="262" t="s">
        <v>595</v>
      </c>
      <c r="G434" s="263" t="s">
        <v>342</v>
      </c>
      <c r="H434" s="264">
        <v>4.04</v>
      </c>
      <c r="I434" s="265"/>
      <c r="J434" s="266">
        <f>ROUND(I434*H434,2)</f>
        <v>0</v>
      </c>
      <c r="K434" s="262" t="s">
        <v>134</v>
      </c>
      <c r="L434" s="267"/>
      <c r="M434" s="268" t="s">
        <v>21</v>
      </c>
      <c r="N434" s="269" t="s">
        <v>44</v>
      </c>
      <c r="O434" s="86"/>
      <c r="P434" s="215">
        <f>O434*H434</f>
        <v>0</v>
      </c>
      <c r="Q434" s="215">
        <v>0.058</v>
      </c>
      <c r="R434" s="215">
        <f>Q434*H434</f>
        <v>0.23432</v>
      </c>
      <c r="S434" s="215">
        <v>0</v>
      </c>
      <c r="T434" s="216">
        <f>S434*H434</f>
        <v>0</v>
      </c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R434" s="217" t="s">
        <v>183</v>
      </c>
      <c r="AT434" s="217" t="s">
        <v>287</v>
      </c>
      <c r="AU434" s="217" t="s">
        <v>82</v>
      </c>
      <c r="AY434" s="19" t="s">
        <v>128</v>
      </c>
      <c r="BE434" s="218">
        <f>IF(N434="základní",J434,0)</f>
        <v>0</v>
      </c>
      <c r="BF434" s="218">
        <f>IF(N434="snížená",J434,0)</f>
        <v>0</v>
      </c>
      <c r="BG434" s="218">
        <f>IF(N434="zákl. přenesená",J434,0)</f>
        <v>0</v>
      </c>
      <c r="BH434" s="218">
        <f>IF(N434="sníž. přenesená",J434,0)</f>
        <v>0</v>
      </c>
      <c r="BI434" s="218">
        <f>IF(N434="nulová",J434,0)</f>
        <v>0</v>
      </c>
      <c r="BJ434" s="19" t="s">
        <v>78</v>
      </c>
      <c r="BK434" s="218">
        <f>ROUND(I434*H434,2)</f>
        <v>0</v>
      </c>
      <c r="BL434" s="19" t="s">
        <v>85</v>
      </c>
      <c r="BM434" s="217" t="s">
        <v>1134</v>
      </c>
    </row>
    <row r="435" spans="1:47" s="2" customFormat="1" ht="12">
      <c r="A435" s="40"/>
      <c r="B435" s="41"/>
      <c r="C435" s="42"/>
      <c r="D435" s="219" t="s">
        <v>136</v>
      </c>
      <c r="E435" s="42"/>
      <c r="F435" s="220" t="s">
        <v>595</v>
      </c>
      <c r="G435" s="42"/>
      <c r="H435" s="42"/>
      <c r="I435" s="221"/>
      <c r="J435" s="42"/>
      <c r="K435" s="42"/>
      <c r="L435" s="46"/>
      <c r="M435" s="222"/>
      <c r="N435" s="223"/>
      <c r="O435" s="86"/>
      <c r="P435" s="86"/>
      <c r="Q435" s="86"/>
      <c r="R435" s="86"/>
      <c r="S435" s="86"/>
      <c r="T435" s="87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T435" s="19" t="s">
        <v>136</v>
      </c>
      <c r="AU435" s="19" t="s">
        <v>82</v>
      </c>
    </row>
    <row r="436" spans="1:51" s="13" customFormat="1" ht="12">
      <c r="A436" s="13"/>
      <c r="B436" s="226"/>
      <c r="C436" s="227"/>
      <c r="D436" s="219" t="s">
        <v>140</v>
      </c>
      <c r="E436" s="228" t="s">
        <v>21</v>
      </c>
      <c r="F436" s="229" t="s">
        <v>715</v>
      </c>
      <c r="G436" s="227"/>
      <c r="H436" s="230">
        <v>4.04</v>
      </c>
      <c r="I436" s="231"/>
      <c r="J436" s="227"/>
      <c r="K436" s="227"/>
      <c r="L436" s="232"/>
      <c r="M436" s="233"/>
      <c r="N436" s="234"/>
      <c r="O436" s="234"/>
      <c r="P436" s="234"/>
      <c r="Q436" s="234"/>
      <c r="R436" s="234"/>
      <c r="S436" s="234"/>
      <c r="T436" s="235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36" t="s">
        <v>140</v>
      </c>
      <c r="AU436" s="236" t="s">
        <v>82</v>
      </c>
      <c r="AV436" s="13" t="s">
        <v>82</v>
      </c>
      <c r="AW436" s="13" t="s">
        <v>34</v>
      </c>
      <c r="AX436" s="13" t="s">
        <v>78</v>
      </c>
      <c r="AY436" s="236" t="s">
        <v>128</v>
      </c>
    </row>
    <row r="437" spans="1:65" s="2" customFormat="1" ht="24.15" customHeight="1">
      <c r="A437" s="40"/>
      <c r="B437" s="41"/>
      <c r="C437" s="206" t="s">
        <v>554</v>
      </c>
      <c r="D437" s="206" t="s">
        <v>130</v>
      </c>
      <c r="E437" s="207" t="s">
        <v>1135</v>
      </c>
      <c r="F437" s="208" t="s">
        <v>1136</v>
      </c>
      <c r="G437" s="209" t="s">
        <v>342</v>
      </c>
      <c r="H437" s="210">
        <v>1</v>
      </c>
      <c r="I437" s="211"/>
      <c r="J437" s="212">
        <f>ROUND(I437*H437,2)</f>
        <v>0</v>
      </c>
      <c r="K437" s="208" t="s">
        <v>134</v>
      </c>
      <c r="L437" s="46"/>
      <c r="M437" s="213" t="s">
        <v>21</v>
      </c>
      <c r="N437" s="214" t="s">
        <v>44</v>
      </c>
      <c r="O437" s="86"/>
      <c r="P437" s="215">
        <f>O437*H437</f>
        <v>0</v>
      </c>
      <c r="Q437" s="215">
        <v>0.02972</v>
      </c>
      <c r="R437" s="215">
        <f>Q437*H437</f>
        <v>0.02972</v>
      </c>
      <c r="S437" s="215">
        <v>0</v>
      </c>
      <c r="T437" s="216">
        <f>S437*H437</f>
        <v>0</v>
      </c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R437" s="217" t="s">
        <v>85</v>
      </c>
      <c r="AT437" s="217" t="s">
        <v>130</v>
      </c>
      <c r="AU437" s="217" t="s">
        <v>82</v>
      </c>
      <c r="AY437" s="19" t="s">
        <v>128</v>
      </c>
      <c r="BE437" s="218">
        <f>IF(N437="základní",J437,0)</f>
        <v>0</v>
      </c>
      <c r="BF437" s="218">
        <f>IF(N437="snížená",J437,0)</f>
        <v>0</v>
      </c>
      <c r="BG437" s="218">
        <f>IF(N437="zákl. přenesená",J437,0)</f>
        <v>0</v>
      </c>
      <c r="BH437" s="218">
        <f>IF(N437="sníž. přenesená",J437,0)</f>
        <v>0</v>
      </c>
      <c r="BI437" s="218">
        <f>IF(N437="nulová",J437,0)</f>
        <v>0</v>
      </c>
      <c r="BJ437" s="19" t="s">
        <v>78</v>
      </c>
      <c r="BK437" s="218">
        <f>ROUND(I437*H437,2)</f>
        <v>0</v>
      </c>
      <c r="BL437" s="19" t="s">
        <v>85</v>
      </c>
      <c r="BM437" s="217" t="s">
        <v>1137</v>
      </c>
    </row>
    <row r="438" spans="1:47" s="2" customFormat="1" ht="12">
      <c r="A438" s="40"/>
      <c r="B438" s="41"/>
      <c r="C438" s="42"/>
      <c r="D438" s="219" t="s">
        <v>136</v>
      </c>
      <c r="E438" s="42"/>
      <c r="F438" s="220" t="s">
        <v>1138</v>
      </c>
      <c r="G438" s="42"/>
      <c r="H438" s="42"/>
      <c r="I438" s="221"/>
      <c r="J438" s="42"/>
      <c r="K438" s="42"/>
      <c r="L438" s="46"/>
      <c r="M438" s="222"/>
      <c r="N438" s="223"/>
      <c r="O438" s="86"/>
      <c r="P438" s="86"/>
      <c r="Q438" s="86"/>
      <c r="R438" s="86"/>
      <c r="S438" s="86"/>
      <c r="T438" s="87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T438" s="19" t="s">
        <v>136</v>
      </c>
      <c r="AU438" s="19" t="s">
        <v>82</v>
      </c>
    </row>
    <row r="439" spans="1:47" s="2" customFormat="1" ht="12">
      <c r="A439" s="40"/>
      <c r="B439" s="41"/>
      <c r="C439" s="42"/>
      <c r="D439" s="224" t="s">
        <v>138</v>
      </c>
      <c r="E439" s="42"/>
      <c r="F439" s="225" t="s">
        <v>1139</v>
      </c>
      <c r="G439" s="42"/>
      <c r="H439" s="42"/>
      <c r="I439" s="221"/>
      <c r="J439" s="42"/>
      <c r="K439" s="42"/>
      <c r="L439" s="46"/>
      <c r="M439" s="222"/>
      <c r="N439" s="223"/>
      <c r="O439" s="86"/>
      <c r="P439" s="86"/>
      <c r="Q439" s="86"/>
      <c r="R439" s="86"/>
      <c r="S439" s="86"/>
      <c r="T439" s="87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T439" s="19" t="s">
        <v>138</v>
      </c>
      <c r="AU439" s="19" t="s">
        <v>82</v>
      </c>
    </row>
    <row r="440" spans="1:51" s="13" customFormat="1" ht="12">
      <c r="A440" s="13"/>
      <c r="B440" s="226"/>
      <c r="C440" s="227"/>
      <c r="D440" s="219" t="s">
        <v>140</v>
      </c>
      <c r="E440" s="228" t="s">
        <v>21</v>
      </c>
      <c r="F440" s="229" t="s">
        <v>78</v>
      </c>
      <c r="G440" s="227"/>
      <c r="H440" s="230">
        <v>1</v>
      </c>
      <c r="I440" s="231"/>
      <c r="J440" s="227"/>
      <c r="K440" s="227"/>
      <c r="L440" s="232"/>
      <c r="M440" s="233"/>
      <c r="N440" s="234"/>
      <c r="O440" s="234"/>
      <c r="P440" s="234"/>
      <c r="Q440" s="234"/>
      <c r="R440" s="234"/>
      <c r="S440" s="234"/>
      <c r="T440" s="235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36" t="s">
        <v>140</v>
      </c>
      <c r="AU440" s="236" t="s">
        <v>82</v>
      </c>
      <c r="AV440" s="13" t="s">
        <v>82</v>
      </c>
      <c r="AW440" s="13" t="s">
        <v>34</v>
      </c>
      <c r="AX440" s="13" t="s">
        <v>78</v>
      </c>
      <c r="AY440" s="236" t="s">
        <v>128</v>
      </c>
    </row>
    <row r="441" spans="1:65" s="2" customFormat="1" ht="24.15" customHeight="1">
      <c r="A441" s="40"/>
      <c r="B441" s="41"/>
      <c r="C441" s="260" t="s">
        <v>560</v>
      </c>
      <c r="D441" s="260" t="s">
        <v>287</v>
      </c>
      <c r="E441" s="261" t="s">
        <v>1140</v>
      </c>
      <c r="F441" s="262" t="s">
        <v>1141</v>
      </c>
      <c r="G441" s="263" t="s">
        <v>342</v>
      </c>
      <c r="H441" s="264">
        <v>1.01</v>
      </c>
      <c r="I441" s="265"/>
      <c r="J441" s="266">
        <f>ROUND(I441*H441,2)</f>
        <v>0</v>
      </c>
      <c r="K441" s="262" t="s">
        <v>134</v>
      </c>
      <c r="L441" s="267"/>
      <c r="M441" s="268" t="s">
        <v>21</v>
      </c>
      <c r="N441" s="269" t="s">
        <v>44</v>
      </c>
      <c r="O441" s="86"/>
      <c r="P441" s="215">
        <f>O441*H441</f>
        <v>0</v>
      </c>
      <c r="Q441" s="215">
        <v>0.04</v>
      </c>
      <c r="R441" s="215">
        <f>Q441*H441</f>
        <v>0.0404</v>
      </c>
      <c r="S441" s="215">
        <v>0</v>
      </c>
      <c r="T441" s="216">
        <f>S441*H441</f>
        <v>0</v>
      </c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R441" s="217" t="s">
        <v>183</v>
      </c>
      <c r="AT441" s="217" t="s">
        <v>287</v>
      </c>
      <c r="AU441" s="217" t="s">
        <v>82</v>
      </c>
      <c r="AY441" s="19" t="s">
        <v>128</v>
      </c>
      <c r="BE441" s="218">
        <f>IF(N441="základní",J441,0)</f>
        <v>0</v>
      </c>
      <c r="BF441" s="218">
        <f>IF(N441="snížená",J441,0)</f>
        <v>0</v>
      </c>
      <c r="BG441" s="218">
        <f>IF(N441="zákl. přenesená",J441,0)</f>
        <v>0</v>
      </c>
      <c r="BH441" s="218">
        <f>IF(N441="sníž. přenesená",J441,0)</f>
        <v>0</v>
      </c>
      <c r="BI441" s="218">
        <f>IF(N441="nulová",J441,0)</f>
        <v>0</v>
      </c>
      <c r="BJ441" s="19" t="s">
        <v>78</v>
      </c>
      <c r="BK441" s="218">
        <f>ROUND(I441*H441,2)</f>
        <v>0</v>
      </c>
      <c r="BL441" s="19" t="s">
        <v>85</v>
      </c>
      <c r="BM441" s="217" t="s">
        <v>1142</v>
      </c>
    </row>
    <row r="442" spans="1:47" s="2" customFormat="1" ht="12">
      <c r="A442" s="40"/>
      <c r="B442" s="41"/>
      <c r="C442" s="42"/>
      <c r="D442" s="219" t="s">
        <v>136</v>
      </c>
      <c r="E442" s="42"/>
      <c r="F442" s="220" t="s">
        <v>1141</v>
      </c>
      <c r="G442" s="42"/>
      <c r="H442" s="42"/>
      <c r="I442" s="221"/>
      <c r="J442" s="42"/>
      <c r="K442" s="42"/>
      <c r="L442" s="46"/>
      <c r="M442" s="222"/>
      <c r="N442" s="223"/>
      <c r="O442" s="86"/>
      <c r="P442" s="86"/>
      <c r="Q442" s="86"/>
      <c r="R442" s="86"/>
      <c r="S442" s="86"/>
      <c r="T442" s="87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T442" s="19" t="s">
        <v>136</v>
      </c>
      <c r="AU442" s="19" t="s">
        <v>82</v>
      </c>
    </row>
    <row r="443" spans="1:51" s="13" customFormat="1" ht="12">
      <c r="A443" s="13"/>
      <c r="B443" s="226"/>
      <c r="C443" s="227"/>
      <c r="D443" s="219" t="s">
        <v>140</v>
      </c>
      <c r="E443" s="228" t="s">
        <v>21</v>
      </c>
      <c r="F443" s="229" t="s">
        <v>692</v>
      </c>
      <c r="G443" s="227"/>
      <c r="H443" s="230">
        <v>1.01</v>
      </c>
      <c r="I443" s="231"/>
      <c r="J443" s="227"/>
      <c r="K443" s="227"/>
      <c r="L443" s="232"/>
      <c r="M443" s="233"/>
      <c r="N443" s="234"/>
      <c r="O443" s="234"/>
      <c r="P443" s="234"/>
      <c r="Q443" s="234"/>
      <c r="R443" s="234"/>
      <c r="S443" s="234"/>
      <c r="T443" s="235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36" t="s">
        <v>140</v>
      </c>
      <c r="AU443" s="236" t="s">
        <v>82</v>
      </c>
      <c r="AV443" s="13" t="s">
        <v>82</v>
      </c>
      <c r="AW443" s="13" t="s">
        <v>34</v>
      </c>
      <c r="AX443" s="13" t="s">
        <v>78</v>
      </c>
      <c r="AY443" s="236" t="s">
        <v>128</v>
      </c>
    </row>
    <row r="444" spans="1:65" s="2" customFormat="1" ht="24.15" customHeight="1">
      <c r="A444" s="40"/>
      <c r="B444" s="41"/>
      <c r="C444" s="206" t="s">
        <v>566</v>
      </c>
      <c r="D444" s="206" t="s">
        <v>130</v>
      </c>
      <c r="E444" s="207" t="s">
        <v>567</v>
      </c>
      <c r="F444" s="208" t="s">
        <v>568</v>
      </c>
      <c r="G444" s="209" t="s">
        <v>342</v>
      </c>
      <c r="H444" s="210">
        <v>1</v>
      </c>
      <c r="I444" s="211"/>
      <c r="J444" s="212">
        <f>ROUND(I444*H444,2)</f>
        <v>0</v>
      </c>
      <c r="K444" s="208" t="s">
        <v>134</v>
      </c>
      <c r="L444" s="46"/>
      <c r="M444" s="213" t="s">
        <v>21</v>
      </c>
      <c r="N444" s="214" t="s">
        <v>44</v>
      </c>
      <c r="O444" s="86"/>
      <c r="P444" s="215">
        <f>O444*H444</f>
        <v>0</v>
      </c>
      <c r="Q444" s="215">
        <v>0.02972</v>
      </c>
      <c r="R444" s="215">
        <f>Q444*H444</f>
        <v>0.02972</v>
      </c>
      <c r="S444" s="215">
        <v>0</v>
      </c>
      <c r="T444" s="216">
        <f>S444*H444</f>
        <v>0</v>
      </c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R444" s="217" t="s">
        <v>85</v>
      </c>
      <c r="AT444" s="217" t="s">
        <v>130</v>
      </c>
      <c r="AU444" s="217" t="s">
        <v>82</v>
      </c>
      <c r="AY444" s="19" t="s">
        <v>128</v>
      </c>
      <c r="BE444" s="218">
        <f>IF(N444="základní",J444,0)</f>
        <v>0</v>
      </c>
      <c r="BF444" s="218">
        <f>IF(N444="snížená",J444,0)</f>
        <v>0</v>
      </c>
      <c r="BG444" s="218">
        <f>IF(N444="zákl. přenesená",J444,0)</f>
        <v>0</v>
      </c>
      <c r="BH444" s="218">
        <f>IF(N444="sníž. přenesená",J444,0)</f>
        <v>0</v>
      </c>
      <c r="BI444" s="218">
        <f>IF(N444="nulová",J444,0)</f>
        <v>0</v>
      </c>
      <c r="BJ444" s="19" t="s">
        <v>78</v>
      </c>
      <c r="BK444" s="218">
        <f>ROUND(I444*H444,2)</f>
        <v>0</v>
      </c>
      <c r="BL444" s="19" t="s">
        <v>85</v>
      </c>
      <c r="BM444" s="217" t="s">
        <v>1143</v>
      </c>
    </row>
    <row r="445" spans="1:47" s="2" customFormat="1" ht="12">
      <c r="A445" s="40"/>
      <c r="B445" s="41"/>
      <c r="C445" s="42"/>
      <c r="D445" s="219" t="s">
        <v>136</v>
      </c>
      <c r="E445" s="42"/>
      <c r="F445" s="220" t="s">
        <v>570</v>
      </c>
      <c r="G445" s="42"/>
      <c r="H445" s="42"/>
      <c r="I445" s="221"/>
      <c r="J445" s="42"/>
      <c r="K445" s="42"/>
      <c r="L445" s="46"/>
      <c r="M445" s="222"/>
      <c r="N445" s="223"/>
      <c r="O445" s="86"/>
      <c r="P445" s="86"/>
      <c r="Q445" s="86"/>
      <c r="R445" s="86"/>
      <c r="S445" s="86"/>
      <c r="T445" s="87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T445" s="19" t="s">
        <v>136</v>
      </c>
      <c r="AU445" s="19" t="s">
        <v>82</v>
      </c>
    </row>
    <row r="446" spans="1:47" s="2" customFormat="1" ht="12">
      <c r="A446" s="40"/>
      <c r="B446" s="41"/>
      <c r="C446" s="42"/>
      <c r="D446" s="224" t="s">
        <v>138</v>
      </c>
      <c r="E446" s="42"/>
      <c r="F446" s="225" t="s">
        <v>571</v>
      </c>
      <c r="G446" s="42"/>
      <c r="H446" s="42"/>
      <c r="I446" s="221"/>
      <c r="J446" s="42"/>
      <c r="K446" s="42"/>
      <c r="L446" s="46"/>
      <c r="M446" s="222"/>
      <c r="N446" s="223"/>
      <c r="O446" s="86"/>
      <c r="P446" s="86"/>
      <c r="Q446" s="86"/>
      <c r="R446" s="86"/>
      <c r="S446" s="86"/>
      <c r="T446" s="87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T446" s="19" t="s">
        <v>138</v>
      </c>
      <c r="AU446" s="19" t="s">
        <v>82</v>
      </c>
    </row>
    <row r="447" spans="1:51" s="13" customFormat="1" ht="12">
      <c r="A447" s="13"/>
      <c r="B447" s="226"/>
      <c r="C447" s="227"/>
      <c r="D447" s="219" t="s">
        <v>140</v>
      </c>
      <c r="E447" s="228" t="s">
        <v>21</v>
      </c>
      <c r="F447" s="229" t="s">
        <v>78</v>
      </c>
      <c r="G447" s="227"/>
      <c r="H447" s="230">
        <v>1</v>
      </c>
      <c r="I447" s="231"/>
      <c r="J447" s="227"/>
      <c r="K447" s="227"/>
      <c r="L447" s="232"/>
      <c r="M447" s="233"/>
      <c r="N447" s="234"/>
      <c r="O447" s="234"/>
      <c r="P447" s="234"/>
      <c r="Q447" s="234"/>
      <c r="R447" s="234"/>
      <c r="S447" s="234"/>
      <c r="T447" s="235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36" t="s">
        <v>140</v>
      </c>
      <c r="AU447" s="236" t="s">
        <v>82</v>
      </c>
      <c r="AV447" s="13" t="s">
        <v>82</v>
      </c>
      <c r="AW447" s="13" t="s">
        <v>34</v>
      </c>
      <c r="AX447" s="13" t="s">
        <v>78</v>
      </c>
      <c r="AY447" s="236" t="s">
        <v>128</v>
      </c>
    </row>
    <row r="448" spans="1:65" s="2" customFormat="1" ht="24.15" customHeight="1">
      <c r="A448" s="40"/>
      <c r="B448" s="41"/>
      <c r="C448" s="260" t="s">
        <v>572</v>
      </c>
      <c r="D448" s="260" t="s">
        <v>287</v>
      </c>
      <c r="E448" s="261" t="s">
        <v>1144</v>
      </c>
      <c r="F448" s="262" t="s">
        <v>574</v>
      </c>
      <c r="G448" s="263" t="s">
        <v>342</v>
      </c>
      <c r="H448" s="264">
        <v>1.01</v>
      </c>
      <c r="I448" s="265"/>
      <c r="J448" s="266">
        <f>ROUND(I448*H448,2)</f>
        <v>0</v>
      </c>
      <c r="K448" s="262" t="s">
        <v>134</v>
      </c>
      <c r="L448" s="267"/>
      <c r="M448" s="268" t="s">
        <v>21</v>
      </c>
      <c r="N448" s="269" t="s">
        <v>44</v>
      </c>
      <c r="O448" s="86"/>
      <c r="P448" s="215">
        <f>O448*H448</f>
        <v>0</v>
      </c>
      <c r="Q448" s="215">
        <v>0.08</v>
      </c>
      <c r="R448" s="215">
        <f>Q448*H448</f>
        <v>0.0808</v>
      </c>
      <c r="S448" s="215">
        <v>0</v>
      </c>
      <c r="T448" s="216">
        <f>S448*H448</f>
        <v>0</v>
      </c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R448" s="217" t="s">
        <v>183</v>
      </c>
      <c r="AT448" s="217" t="s">
        <v>287</v>
      </c>
      <c r="AU448" s="217" t="s">
        <v>82</v>
      </c>
      <c r="AY448" s="19" t="s">
        <v>128</v>
      </c>
      <c r="BE448" s="218">
        <f>IF(N448="základní",J448,0)</f>
        <v>0</v>
      </c>
      <c r="BF448" s="218">
        <f>IF(N448="snížená",J448,0)</f>
        <v>0</v>
      </c>
      <c r="BG448" s="218">
        <f>IF(N448="zákl. přenesená",J448,0)</f>
        <v>0</v>
      </c>
      <c r="BH448" s="218">
        <f>IF(N448="sníž. přenesená",J448,0)</f>
        <v>0</v>
      </c>
      <c r="BI448" s="218">
        <f>IF(N448="nulová",J448,0)</f>
        <v>0</v>
      </c>
      <c r="BJ448" s="19" t="s">
        <v>78</v>
      </c>
      <c r="BK448" s="218">
        <f>ROUND(I448*H448,2)</f>
        <v>0</v>
      </c>
      <c r="BL448" s="19" t="s">
        <v>85</v>
      </c>
      <c r="BM448" s="217" t="s">
        <v>1145</v>
      </c>
    </row>
    <row r="449" spans="1:47" s="2" customFormat="1" ht="12">
      <c r="A449" s="40"/>
      <c r="B449" s="41"/>
      <c r="C449" s="42"/>
      <c r="D449" s="219" t="s">
        <v>136</v>
      </c>
      <c r="E449" s="42"/>
      <c r="F449" s="220" t="s">
        <v>574</v>
      </c>
      <c r="G449" s="42"/>
      <c r="H449" s="42"/>
      <c r="I449" s="221"/>
      <c r="J449" s="42"/>
      <c r="K449" s="42"/>
      <c r="L449" s="46"/>
      <c r="M449" s="222"/>
      <c r="N449" s="223"/>
      <c r="O449" s="86"/>
      <c r="P449" s="86"/>
      <c r="Q449" s="86"/>
      <c r="R449" s="86"/>
      <c r="S449" s="86"/>
      <c r="T449" s="87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T449" s="19" t="s">
        <v>136</v>
      </c>
      <c r="AU449" s="19" t="s">
        <v>82</v>
      </c>
    </row>
    <row r="450" spans="1:51" s="13" customFormat="1" ht="12">
      <c r="A450" s="13"/>
      <c r="B450" s="226"/>
      <c r="C450" s="227"/>
      <c r="D450" s="219" t="s">
        <v>140</v>
      </c>
      <c r="E450" s="228" t="s">
        <v>21</v>
      </c>
      <c r="F450" s="229" t="s">
        <v>692</v>
      </c>
      <c r="G450" s="227"/>
      <c r="H450" s="230">
        <v>1.01</v>
      </c>
      <c r="I450" s="231"/>
      <c r="J450" s="227"/>
      <c r="K450" s="227"/>
      <c r="L450" s="232"/>
      <c r="M450" s="233"/>
      <c r="N450" s="234"/>
      <c r="O450" s="234"/>
      <c r="P450" s="234"/>
      <c r="Q450" s="234"/>
      <c r="R450" s="234"/>
      <c r="S450" s="234"/>
      <c r="T450" s="235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36" t="s">
        <v>140</v>
      </c>
      <c r="AU450" s="236" t="s">
        <v>82</v>
      </c>
      <c r="AV450" s="13" t="s">
        <v>82</v>
      </c>
      <c r="AW450" s="13" t="s">
        <v>34</v>
      </c>
      <c r="AX450" s="13" t="s">
        <v>78</v>
      </c>
      <c r="AY450" s="236" t="s">
        <v>128</v>
      </c>
    </row>
    <row r="451" spans="1:65" s="2" customFormat="1" ht="24.15" customHeight="1">
      <c r="A451" s="40"/>
      <c r="B451" s="41"/>
      <c r="C451" s="206" t="s">
        <v>577</v>
      </c>
      <c r="D451" s="206" t="s">
        <v>130</v>
      </c>
      <c r="E451" s="207" t="s">
        <v>598</v>
      </c>
      <c r="F451" s="208" t="s">
        <v>599</v>
      </c>
      <c r="G451" s="209" t="s">
        <v>342</v>
      </c>
      <c r="H451" s="210">
        <v>3</v>
      </c>
      <c r="I451" s="211"/>
      <c r="J451" s="212">
        <f>ROUND(I451*H451,2)</f>
        <v>0</v>
      </c>
      <c r="K451" s="208" t="s">
        <v>134</v>
      </c>
      <c r="L451" s="46"/>
      <c r="M451" s="213" t="s">
        <v>21</v>
      </c>
      <c r="N451" s="214" t="s">
        <v>44</v>
      </c>
      <c r="O451" s="86"/>
      <c r="P451" s="215">
        <f>O451*H451</f>
        <v>0</v>
      </c>
      <c r="Q451" s="215">
        <v>0.02972</v>
      </c>
      <c r="R451" s="215">
        <f>Q451*H451</f>
        <v>0.08916</v>
      </c>
      <c r="S451" s="215">
        <v>0</v>
      </c>
      <c r="T451" s="216">
        <f>S451*H451</f>
        <v>0</v>
      </c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R451" s="217" t="s">
        <v>85</v>
      </c>
      <c r="AT451" s="217" t="s">
        <v>130</v>
      </c>
      <c r="AU451" s="217" t="s">
        <v>82</v>
      </c>
      <c r="AY451" s="19" t="s">
        <v>128</v>
      </c>
      <c r="BE451" s="218">
        <f>IF(N451="základní",J451,0)</f>
        <v>0</v>
      </c>
      <c r="BF451" s="218">
        <f>IF(N451="snížená",J451,0)</f>
        <v>0</v>
      </c>
      <c r="BG451" s="218">
        <f>IF(N451="zákl. přenesená",J451,0)</f>
        <v>0</v>
      </c>
      <c r="BH451" s="218">
        <f>IF(N451="sníž. přenesená",J451,0)</f>
        <v>0</v>
      </c>
      <c r="BI451" s="218">
        <f>IF(N451="nulová",J451,0)</f>
        <v>0</v>
      </c>
      <c r="BJ451" s="19" t="s">
        <v>78</v>
      </c>
      <c r="BK451" s="218">
        <f>ROUND(I451*H451,2)</f>
        <v>0</v>
      </c>
      <c r="BL451" s="19" t="s">
        <v>85</v>
      </c>
      <c r="BM451" s="217" t="s">
        <v>1146</v>
      </c>
    </row>
    <row r="452" spans="1:47" s="2" customFormat="1" ht="12">
      <c r="A452" s="40"/>
      <c r="B452" s="41"/>
      <c r="C452" s="42"/>
      <c r="D452" s="219" t="s">
        <v>136</v>
      </c>
      <c r="E452" s="42"/>
      <c r="F452" s="220" t="s">
        <v>601</v>
      </c>
      <c r="G452" s="42"/>
      <c r="H452" s="42"/>
      <c r="I452" s="221"/>
      <c r="J452" s="42"/>
      <c r="K452" s="42"/>
      <c r="L452" s="46"/>
      <c r="M452" s="222"/>
      <c r="N452" s="223"/>
      <c r="O452" s="86"/>
      <c r="P452" s="86"/>
      <c r="Q452" s="86"/>
      <c r="R452" s="86"/>
      <c r="S452" s="86"/>
      <c r="T452" s="87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T452" s="19" t="s">
        <v>136</v>
      </c>
      <c r="AU452" s="19" t="s">
        <v>82</v>
      </c>
    </row>
    <row r="453" spans="1:47" s="2" customFormat="1" ht="12">
      <c r="A453" s="40"/>
      <c r="B453" s="41"/>
      <c r="C453" s="42"/>
      <c r="D453" s="224" t="s">
        <v>138</v>
      </c>
      <c r="E453" s="42"/>
      <c r="F453" s="225" t="s">
        <v>602</v>
      </c>
      <c r="G453" s="42"/>
      <c r="H453" s="42"/>
      <c r="I453" s="221"/>
      <c r="J453" s="42"/>
      <c r="K453" s="42"/>
      <c r="L453" s="46"/>
      <c r="M453" s="222"/>
      <c r="N453" s="223"/>
      <c r="O453" s="86"/>
      <c r="P453" s="86"/>
      <c r="Q453" s="86"/>
      <c r="R453" s="86"/>
      <c r="S453" s="86"/>
      <c r="T453" s="87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T453" s="19" t="s">
        <v>138</v>
      </c>
      <c r="AU453" s="19" t="s">
        <v>82</v>
      </c>
    </row>
    <row r="454" spans="1:51" s="13" customFormat="1" ht="12">
      <c r="A454" s="13"/>
      <c r="B454" s="226"/>
      <c r="C454" s="227"/>
      <c r="D454" s="219" t="s">
        <v>140</v>
      </c>
      <c r="E454" s="228" t="s">
        <v>21</v>
      </c>
      <c r="F454" s="229" t="s">
        <v>150</v>
      </c>
      <c r="G454" s="227"/>
      <c r="H454" s="230">
        <v>3</v>
      </c>
      <c r="I454" s="231"/>
      <c r="J454" s="227"/>
      <c r="K454" s="227"/>
      <c r="L454" s="232"/>
      <c r="M454" s="233"/>
      <c r="N454" s="234"/>
      <c r="O454" s="234"/>
      <c r="P454" s="234"/>
      <c r="Q454" s="234"/>
      <c r="R454" s="234"/>
      <c r="S454" s="234"/>
      <c r="T454" s="235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36" t="s">
        <v>140</v>
      </c>
      <c r="AU454" s="236" t="s">
        <v>82</v>
      </c>
      <c r="AV454" s="13" t="s">
        <v>82</v>
      </c>
      <c r="AW454" s="13" t="s">
        <v>34</v>
      </c>
      <c r="AX454" s="13" t="s">
        <v>78</v>
      </c>
      <c r="AY454" s="236" t="s">
        <v>128</v>
      </c>
    </row>
    <row r="455" spans="1:65" s="2" customFormat="1" ht="33" customHeight="1">
      <c r="A455" s="40"/>
      <c r="B455" s="41"/>
      <c r="C455" s="260" t="s">
        <v>583</v>
      </c>
      <c r="D455" s="260" t="s">
        <v>287</v>
      </c>
      <c r="E455" s="261" t="s">
        <v>604</v>
      </c>
      <c r="F455" s="262" t="s">
        <v>605</v>
      </c>
      <c r="G455" s="263" t="s">
        <v>342</v>
      </c>
      <c r="H455" s="264">
        <v>3.03</v>
      </c>
      <c r="I455" s="265"/>
      <c r="J455" s="266">
        <f>ROUND(I455*H455,2)</f>
        <v>0</v>
      </c>
      <c r="K455" s="262" t="s">
        <v>134</v>
      </c>
      <c r="L455" s="267"/>
      <c r="M455" s="268" t="s">
        <v>21</v>
      </c>
      <c r="N455" s="269" t="s">
        <v>44</v>
      </c>
      <c r="O455" s="86"/>
      <c r="P455" s="215">
        <f>O455*H455</f>
        <v>0</v>
      </c>
      <c r="Q455" s="215">
        <v>0.298</v>
      </c>
      <c r="R455" s="215">
        <f>Q455*H455</f>
        <v>0.9029399999999999</v>
      </c>
      <c r="S455" s="215">
        <v>0</v>
      </c>
      <c r="T455" s="216">
        <f>S455*H455</f>
        <v>0</v>
      </c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R455" s="217" t="s">
        <v>183</v>
      </c>
      <c r="AT455" s="217" t="s">
        <v>287</v>
      </c>
      <c r="AU455" s="217" t="s">
        <v>82</v>
      </c>
      <c r="AY455" s="19" t="s">
        <v>128</v>
      </c>
      <c r="BE455" s="218">
        <f>IF(N455="základní",J455,0)</f>
        <v>0</v>
      </c>
      <c r="BF455" s="218">
        <f>IF(N455="snížená",J455,0)</f>
        <v>0</v>
      </c>
      <c r="BG455" s="218">
        <f>IF(N455="zákl. přenesená",J455,0)</f>
        <v>0</v>
      </c>
      <c r="BH455" s="218">
        <f>IF(N455="sníž. přenesená",J455,0)</f>
        <v>0</v>
      </c>
      <c r="BI455" s="218">
        <f>IF(N455="nulová",J455,0)</f>
        <v>0</v>
      </c>
      <c r="BJ455" s="19" t="s">
        <v>78</v>
      </c>
      <c r="BK455" s="218">
        <f>ROUND(I455*H455,2)</f>
        <v>0</v>
      </c>
      <c r="BL455" s="19" t="s">
        <v>85</v>
      </c>
      <c r="BM455" s="217" t="s">
        <v>1147</v>
      </c>
    </row>
    <row r="456" spans="1:47" s="2" customFormat="1" ht="12">
      <c r="A456" s="40"/>
      <c r="B456" s="41"/>
      <c r="C456" s="42"/>
      <c r="D456" s="219" t="s">
        <v>136</v>
      </c>
      <c r="E456" s="42"/>
      <c r="F456" s="220" t="s">
        <v>605</v>
      </c>
      <c r="G456" s="42"/>
      <c r="H456" s="42"/>
      <c r="I456" s="221"/>
      <c r="J456" s="42"/>
      <c r="K456" s="42"/>
      <c r="L456" s="46"/>
      <c r="M456" s="222"/>
      <c r="N456" s="223"/>
      <c r="O456" s="86"/>
      <c r="P456" s="86"/>
      <c r="Q456" s="86"/>
      <c r="R456" s="86"/>
      <c r="S456" s="86"/>
      <c r="T456" s="87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T456" s="19" t="s">
        <v>136</v>
      </c>
      <c r="AU456" s="19" t="s">
        <v>82</v>
      </c>
    </row>
    <row r="457" spans="1:51" s="13" customFormat="1" ht="12">
      <c r="A457" s="13"/>
      <c r="B457" s="226"/>
      <c r="C457" s="227"/>
      <c r="D457" s="219" t="s">
        <v>140</v>
      </c>
      <c r="E457" s="228" t="s">
        <v>21</v>
      </c>
      <c r="F457" s="229" t="s">
        <v>1132</v>
      </c>
      <c r="G457" s="227"/>
      <c r="H457" s="230">
        <v>3.03</v>
      </c>
      <c r="I457" s="231"/>
      <c r="J457" s="227"/>
      <c r="K457" s="227"/>
      <c r="L457" s="232"/>
      <c r="M457" s="233"/>
      <c r="N457" s="234"/>
      <c r="O457" s="234"/>
      <c r="P457" s="234"/>
      <c r="Q457" s="234"/>
      <c r="R457" s="234"/>
      <c r="S457" s="234"/>
      <c r="T457" s="235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36" t="s">
        <v>140</v>
      </c>
      <c r="AU457" s="236" t="s">
        <v>82</v>
      </c>
      <c r="AV457" s="13" t="s">
        <v>82</v>
      </c>
      <c r="AW457" s="13" t="s">
        <v>34</v>
      </c>
      <c r="AX457" s="13" t="s">
        <v>78</v>
      </c>
      <c r="AY457" s="236" t="s">
        <v>128</v>
      </c>
    </row>
    <row r="458" spans="1:65" s="2" customFormat="1" ht="24.15" customHeight="1">
      <c r="A458" s="40"/>
      <c r="B458" s="41"/>
      <c r="C458" s="206" t="s">
        <v>587</v>
      </c>
      <c r="D458" s="206" t="s">
        <v>130</v>
      </c>
      <c r="E458" s="207" t="s">
        <v>618</v>
      </c>
      <c r="F458" s="208" t="s">
        <v>619</v>
      </c>
      <c r="G458" s="209" t="s">
        <v>342</v>
      </c>
      <c r="H458" s="210">
        <v>4</v>
      </c>
      <c r="I458" s="211"/>
      <c r="J458" s="212">
        <f>ROUND(I458*H458,2)</f>
        <v>0</v>
      </c>
      <c r="K458" s="208" t="s">
        <v>134</v>
      </c>
      <c r="L458" s="46"/>
      <c r="M458" s="213" t="s">
        <v>21</v>
      </c>
      <c r="N458" s="214" t="s">
        <v>44</v>
      </c>
      <c r="O458" s="86"/>
      <c r="P458" s="215">
        <f>O458*H458</f>
        <v>0</v>
      </c>
      <c r="Q458" s="215">
        <v>0.21734</v>
      </c>
      <c r="R458" s="215">
        <f>Q458*H458</f>
        <v>0.86936</v>
      </c>
      <c r="S458" s="215">
        <v>0</v>
      </c>
      <c r="T458" s="216">
        <f>S458*H458</f>
        <v>0</v>
      </c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R458" s="217" t="s">
        <v>85</v>
      </c>
      <c r="AT458" s="217" t="s">
        <v>130</v>
      </c>
      <c r="AU458" s="217" t="s">
        <v>82</v>
      </c>
      <c r="AY458" s="19" t="s">
        <v>128</v>
      </c>
      <c r="BE458" s="218">
        <f>IF(N458="základní",J458,0)</f>
        <v>0</v>
      </c>
      <c r="BF458" s="218">
        <f>IF(N458="snížená",J458,0)</f>
        <v>0</v>
      </c>
      <c r="BG458" s="218">
        <f>IF(N458="zákl. přenesená",J458,0)</f>
        <v>0</v>
      </c>
      <c r="BH458" s="218">
        <f>IF(N458="sníž. přenesená",J458,0)</f>
        <v>0</v>
      </c>
      <c r="BI458" s="218">
        <f>IF(N458="nulová",J458,0)</f>
        <v>0</v>
      </c>
      <c r="BJ458" s="19" t="s">
        <v>78</v>
      </c>
      <c r="BK458" s="218">
        <f>ROUND(I458*H458,2)</f>
        <v>0</v>
      </c>
      <c r="BL458" s="19" t="s">
        <v>85</v>
      </c>
      <c r="BM458" s="217" t="s">
        <v>1148</v>
      </c>
    </row>
    <row r="459" spans="1:47" s="2" customFormat="1" ht="12">
      <c r="A459" s="40"/>
      <c r="B459" s="41"/>
      <c r="C459" s="42"/>
      <c r="D459" s="219" t="s">
        <v>136</v>
      </c>
      <c r="E459" s="42"/>
      <c r="F459" s="220" t="s">
        <v>619</v>
      </c>
      <c r="G459" s="42"/>
      <c r="H459" s="42"/>
      <c r="I459" s="221"/>
      <c r="J459" s="42"/>
      <c r="K459" s="42"/>
      <c r="L459" s="46"/>
      <c r="M459" s="222"/>
      <c r="N459" s="223"/>
      <c r="O459" s="86"/>
      <c r="P459" s="86"/>
      <c r="Q459" s="86"/>
      <c r="R459" s="86"/>
      <c r="S459" s="86"/>
      <c r="T459" s="87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T459" s="19" t="s">
        <v>136</v>
      </c>
      <c r="AU459" s="19" t="s">
        <v>82</v>
      </c>
    </row>
    <row r="460" spans="1:47" s="2" customFormat="1" ht="12">
      <c r="A460" s="40"/>
      <c r="B460" s="41"/>
      <c r="C460" s="42"/>
      <c r="D460" s="224" t="s">
        <v>138</v>
      </c>
      <c r="E460" s="42"/>
      <c r="F460" s="225" t="s">
        <v>621</v>
      </c>
      <c r="G460" s="42"/>
      <c r="H460" s="42"/>
      <c r="I460" s="221"/>
      <c r="J460" s="42"/>
      <c r="K460" s="42"/>
      <c r="L460" s="46"/>
      <c r="M460" s="222"/>
      <c r="N460" s="223"/>
      <c r="O460" s="86"/>
      <c r="P460" s="86"/>
      <c r="Q460" s="86"/>
      <c r="R460" s="86"/>
      <c r="S460" s="86"/>
      <c r="T460" s="87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T460" s="19" t="s">
        <v>138</v>
      </c>
      <c r="AU460" s="19" t="s">
        <v>82</v>
      </c>
    </row>
    <row r="461" spans="1:51" s="13" customFormat="1" ht="12">
      <c r="A461" s="13"/>
      <c r="B461" s="226"/>
      <c r="C461" s="227"/>
      <c r="D461" s="219" t="s">
        <v>140</v>
      </c>
      <c r="E461" s="228" t="s">
        <v>21</v>
      </c>
      <c r="F461" s="229" t="s">
        <v>85</v>
      </c>
      <c r="G461" s="227"/>
      <c r="H461" s="230">
        <v>4</v>
      </c>
      <c r="I461" s="231"/>
      <c r="J461" s="227"/>
      <c r="K461" s="227"/>
      <c r="L461" s="232"/>
      <c r="M461" s="233"/>
      <c r="N461" s="234"/>
      <c r="O461" s="234"/>
      <c r="P461" s="234"/>
      <c r="Q461" s="234"/>
      <c r="R461" s="234"/>
      <c r="S461" s="234"/>
      <c r="T461" s="235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36" t="s">
        <v>140</v>
      </c>
      <c r="AU461" s="236" t="s">
        <v>82</v>
      </c>
      <c r="AV461" s="13" t="s">
        <v>82</v>
      </c>
      <c r="AW461" s="13" t="s">
        <v>34</v>
      </c>
      <c r="AX461" s="13" t="s">
        <v>78</v>
      </c>
      <c r="AY461" s="236" t="s">
        <v>128</v>
      </c>
    </row>
    <row r="462" spans="1:65" s="2" customFormat="1" ht="16.5" customHeight="1">
      <c r="A462" s="40"/>
      <c r="B462" s="41"/>
      <c r="C462" s="260" t="s">
        <v>593</v>
      </c>
      <c r="D462" s="260" t="s">
        <v>287</v>
      </c>
      <c r="E462" s="261" t="s">
        <v>623</v>
      </c>
      <c r="F462" s="262" t="s">
        <v>624</v>
      </c>
      <c r="G462" s="263" t="s">
        <v>342</v>
      </c>
      <c r="H462" s="264">
        <v>4</v>
      </c>
      <c r="I462" s="265"/>
      <c r="J462" s="266">
        <f>ROUND(I462*H462,2)</f>
        <v>0</v>
      </c>
      <c r="K462" s="262" t="s">
        <v>21</v>
      </c>
      <c r="L462" s="267"/>
      <c r="M462" s="268" t="s">
        <v>21</v>
      </c>
      <c r="N462" s="269" t="s">
        <v>44</v>
      </c>
      <c r="O462" s="86"/>
      <c r="P462" s="215">
        <f>O462*H462</f>
        <v>0</v>
      </c>
      <c r="Q462" s="215">
        <v>0.058</v>
      </c>
      <c r="R462" s="215">
        <f>Q462*H462</f>
        <v>0.232</v>
      </c>
      <c r="S462" s="215">
        <v>0</v>
      </c>
      <c r="T462" s="216">
        <f>S462*H462</f>
        <v>0</v>
      </c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R462" s="217" t="s">
        <v>183</v>
      </c>
      <c r="AT462" s="217" t="s">
        <v>287</v>
      </c>
      <c r="AU462" s="217" t="s">
        <v>82</v>
      </c>
      <c r="AY462" s="19" t="s">
        <v>128</v>
      </c>
      <c r="BE462" s="218">
        <f>IF(N462="základní",J462,0)</f>
        <v>0</v>
      </c>
      <c r="BF462" s="218">
        <f>IF(N462="snížená",J462,0)</f>
        <v>0</v>
      </c>
      <c r="BG462" s="218">
        <f>IF(N462="zákl. přenesená",J462,0)</f>
        <v>0</v>
      </c>
      <c r="BH462" s="218">
        <f>IF(N462="sníž. přenesená",J462,0)</f>
        <v>0</v>
      </c>
      <c r="BI462" s="218">
        <f>IF(N462="nulová",J462,0)</f>
        <v>0</v>
      </c>
      <c r="BJ462" s="19" t="s">
        <v>78</v>
      </c>
      <c r="BK462" s="218">
        <f>ROUND(I462*H462,2)</f>
        <v>0</v>
      </c>
      <c r="BL462" s="19" t="s">
        <v>85</v>
      </c>
      <c r="BM462" s="217" t="s">
        <v>1149</v>
      </c>
    </row>
    <row r="463" spans="1:47" s="2" customFormat="1" ht="12">
      <c r="A463" s="40"/>
      <c r="B463" s="41"/>
      <c r="C463" s="42"/>
      <c r="D463" s="219" t="s">
        <v>136</v>
      </c>
      <c r="E463" s="42"/>
      <c r="F463" s="220" t="s">
        <v>626</v>
      </c>
      <c r="G463" s="42"/>
      <c r="H463" s="42"/>
      <c r="I463" s="221"/>
      <c r="J463" s="42"/>
      <c r="K463" s="42"/>
      <c r="L463" s="46"/>
      <c r="M463" s="222"/>
      <c r="N463" s="223"/>
      <c r="O463" s="86"/>
      <c r="P463" s="86"/>
      <c r="Q463" s="86"/>
      <c r="R463" s="86"/>
      <c r="S463" s="86"/>
      <c r="T463" s="87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T463" s="19" t="s">
        <v>136</v>
      </c>
      <c r="AU463" s="19" t="s">
        <v>82</v>
      </c>
    </row>
    <row r="464" spans="1:51" s="13" customFormat="1" ht="12">
      <c r="A464" s="13"/>
      <c r="B464" s="226"/>
      <c r="C464" s="227"/>
      <c r="D464" s="219" t="s">
        <v>140</v>
      </c>
      <c r="E464" s="228" t="s">
        <v>21</v>
      </c>
      <c r="F464" s="229" t="s">
        <v>85</v>
      </c>
      <c r="G464" s="227"/>
      <c r="H464" s="230">
        <v>4</v>
      </c>
      <c r="I464" s="231"/>
      <c r="J464" s="227"/>
      <c r="K464" s="227"/>
      <c r="L464" s="232"/>
      <c r="M464" s="233"/>
      <c r="N464" s="234"/>
      <c r="O464" s="234"/>
      <c r="P464" s="234"/>
      <c r="Q464" s="234"/>
      <c r="R464" s="234"/>
      <c r="S464" s="234"/>
      <c r="T464" s="235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36" t="s">
        <v>140</v>
      </c>
      <c r="AU464" s="236" t="s">
        <v>82</v>
      </c>
      <c r="AV464" s="13" t="s">
        <v>82</v>
      </c>
      <c r="AW464" s="13" t="s">
        <v>34</v>
      </c>
      <c r="AX464" s="13" t="s">
        <v>78</v>
      </c>
      <c r="AY464" s="236" t="s">
        <v>128</v>
      </c>
    </row>
    <row r="465" spans="1:65" s="2" customFormat="1" ht="16.5" customHeight="1">
      <c r="A465" s="40"/>
      <c r="B465" s="41"/>
      <c r="C465" s="260" t="s">
        <v>597</v>
      </c>
      <c r="D465" s="260" t="s">
        <v>287</v>
      </c>
      <c r="E465" s="261" t="s">
        <v>632</v>
      </c>
      <c r="F465" s="262" t="s">
        <v>633</v>
      </c>
      <c r="G465" s="263" t="s">
        <v>342</v>
      </c>
      <c r="H465" s="264">
        <v>4</v>
      </c>
      <c r="I465" s="265"/>
      <c r="J465" s="266">
        <f>ROUND(I465*H465,2)</f>
        <v>0</v>
      </c>
      <c r="K465" s="262" t="s">
        <v>21</v>
      </c>
      <c r="L465" s="267"/>
      <c r="M465" s="268" t="s">
        <v>21</v>
      </c>
      <c r="N465" s="269" t="s">
        <v>44</v>
      </c>
      <c r="O465" s="86"/>
      <c r="P465" s="215">
        <f>O465*H465</f>
        <v>0</v>
      </c>
      <c r="Q465" s="215">
        <v>0.006</v>
      </c>
      <c r="R465" s="215">
        <f>Q465*H465</f>
        <v>0.024</v>
      </c>
      <c r="S465" s="215">
        <v>0</v>
      </c>
      <c r="T465" s="216">
        <f>S465*H465</f>
        <v>0</v>
      </c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R465" s="217" t="s">
        <v>183</v>
      </c>
      <c r="AT465" s="217" t="s">
        <v>287</v>
      </c>
      <c r="AU465" s="217" t="s">
        <v>82</v>
      </c>
      <c r="AY465" s="19" t="s">
        <v>128</v>
      </c>
      <c r="BE465" s="218">
        <f>IF(N465="základní",J465,0)</f>
        <v>0</v>
      </c>
      <c r="BF465" s="218">
        <f>IF(N465="snížená",J465,0)</f>
        <v>0</v>
      </c>
      <c r="BG465" s="218">
        <f>IF(N465="zákl. přenesená",J465,0)</f>
        <v>0</v>
      </c>
      <c r="BH465" s="218">
        <f>IF(N465="sníž. přenesená",J465,0)</f>
        <v>0</v>
      </c>
      <c r="BI465" s="218">
        <f>IF(N465="nulová",J465,0)</f>
        <v>0</v>
      </c>
      <c r="BJ465" s="19" t="s">
        <v>78</v>
      </c>
      <c r="BK465" s="218">
        <f>ROUND(I465*H465,2)</f>
        <v>0</v>
      </c>
      <c r="BL465" s="19" t="s">
        <v>85</v>
      </c>
      <c r="BM465" s="217" t="s">
        <v>1150</v>
      </c>
    </row>
    <row r="466" spans="1:47" s="2" customFormat="1" ht="12">
      <c r="A466" s="40"/>
      <c r="B466" s="41"/>
      <c r="C466" s="42"/>
      <c r="D466" s="219" t="s">
        <v>136</v>
      </c>
      <c r="E466" s="42"/>
      <c r="F466" s="220" t="s">
        <v>633</v>
      </c>
      <c r="G466" s="42"/>
      <c r="H466" s="42"/>
      <c r="I466" s="221"/>
      <c r="J466" s="42"/>
      <c r="K466" s="42"/>
      <c r="L466" s="46"/>
      <c r="M466" s="222"/>
      <c r="N466" s="223"/>
      <c r="O466" s="86"/>
      <c r="P466" s="86"/>
      <c r="Q466" s="86"/>
      <c r="R466" s="86"/>
      <c r="S466" s="86"/>
      <c r="T466" s="87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T466" s="19" t="s">
        <v>136</v>
      </c>
      <c r="AU466" s="19" t="s">
        <v>82</v>
      </c>
    </row>
    <row r="467" spans="1:51" s="13" customFormat="1" ht="12">
      <c r="A467" s="13"/>
      <c r="B467" s="226"/>
      <c r="C467" s="227"/>
      <c r="D467" s="219" t="s">
        <v>140</v>
      </c>
      <c r="E467" s="228" t="s">
        <v>21</v>
      </c>
      <c r="F467" s="229" t="s">
        <v>85</v>
      </c>
      <c r="G467" s="227"/>
      <c r="H467" s="230">
        <v>4</v>
      </c>
      <c r="I467" s="231"/>
      <c r="J467" s="227"/>
      <c r="K467" s="227"/>
      <c r="L467" s="232"/>
      <c r="M467" s="233"/>
      <c r="N467" s="234"/>
      <c r="O467" s="234"/>
      <c r="P467" s="234"/>
      <c r="Q467" s="234"/>
      <c r="R467" s="234"/>
      <c r="S467" s="234"/>
      <c r="T467" s="235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36" t="s">
        <v>140</v>
      </c>
      <c r="AU467" s="236" t="s">
        <v>82</v>
      </c>
      <c r="AV467" s="13" t="s">
        <v>82</v>
      </c>
      <c r="AW467" s="13" t="s">
        <v>34</v>
      </c>
      <c r="AX467" s="13" t="s">
        <v>78</v>
      </c>
      <c r="AY467" s="236" t="s">
        <v>128</v>
      </c>
    </row>
    <row r="468" spans="1:65" s="2" customFormat="1" ht="24.15" customHeight="1">
      <c r="A468" s="40"/>
      <c r="B468" s="41"/>
      <c r="C468" s="206" t="s">
        <v>603</v>
      </c>
      <c r="D468" s="206" t="s">
        <v>130</v>
      </c>
      <c r="E468" s="207" t="s">
        <v>636</v>
      </c>
      <c r="F468" s="208" t="s">
        <v>637</v>
      </c>
      <c r="G468" s="209" t="s">
        <v>342</v>
      </c>
      <c r="H468" s="210">
        <v>3</v>
      </c>
      <c r="I468" s="211"/>
      <c r="J468" s="212">
        <f>ROUND(I468*H468,2)</f>
        <v>0</v>
      </c>
      <c r="K468" s="208" t="s">
        <v>21</v>
      </c>
      <c r="L468" s="46"/>
      <c r="M468" s="213" t="s">
        <v>21</v>
      </c>
      <c r="N468" s="214" t="s">
        <v>44</v>
      </c>
      <c r="O468" s="86"/>
      <c r="P468" s="215">
        <f>O468*H468</f>
        <v>0</v>
      </c>
      <c r="Q468" s="215">
        <v>0.32974</v>
      </c>
      <c r="R468" s="215">
        <f>Q468*H468</f>
        <v>0.98922</v>
      </c>
      <c r="S468" s="215">
        <v>0</v>
      </c>
      <c r="T468" s="216">
        <f>S468*H468</f>
        <v>0</v>
      </c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R468" s="217" t="s">
        <v>85</v>
      </c>
      <c r="AT468" s="217" t="s">
        <v>130</v>
      </c>
      <c r="AU468" s="217" t="s">
        <v>82</v>
      </c>
      <c r="AY468" s="19" t="s">
        <v>128</v>
      </c>
      <c r="BE468" s="218">
        <f>IF(N468="základní",J468,0)</f>
        <v>0</v>
      </c>
      <c r="BF468" s="218">
        <f>IF(N468="snížená",J468,0)</f>
        <v>0</v>
      </c>
      <c r="BG468" s="218">
        <f>IF(N468="zákl. přenesená",J468,0)</f>
        <v>0</v>
      </c>
      <c r="BH468" s="218">
        <f>IF(N468="sníž. přenesená",J468,0)</f>
        <v>0</v>
      </c>
      <c r="BI468" s="218">
        <f>IF(N468="nulová",J468,0)</f>
        <v>0</v>
      </c>
      <c r="BJ468" s="19" t="s">
        <v>78</v>
      </c>
      <c r="BK468" s="218">
        <f>ROUND(I468*H468,2)</f>
        <v>0</v>
      </c>
      <c r="BL468" s="19" t="s">
        <v>85</v>
      </c>
      <c r="BM468" s="217" t="s">
        <v>1151</v>
      </c>
    </row>
    <row r="469" spans="1:47" s="2" customFormat="1" ht="12">
      <c r="A469" s="40"/>
      <c r="B469" s="41"/>
      <c r="C469" s="42"/>
      <c r="D469" s="219" t="s">
        <v>136</v>
      </c>
      <c r="E469" s="42"/>
      <c r="F469" s="220" t="s">
        <v>637</v>
      </c>
      <c r="G469" s="42"/>
      <c r="H469" s="42"/>
      <c r="I469" s="221"/>
      <c r="J469" s="42"/>
      <c r="K469" s="42"/>
      <c r="L469" s="46"/>
      <c r="M469" s="222"/>
      <c r="N469" s="223"/>
      <c r="O469" s="86"/>
      <c r="P469" s="86"/>
      <c r="Q469" s="86"/>
      <c r="R469" s="86"/>
      <c r="S469" s="86"/>
      <c r="T469" s="87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T469" s="19" t="s">
        <v>136</v>
      </c>
      <c r="AU469" s="19" t="s">
        <v>82</v>
      </c>
    </row>
    <row r="470" spans="1:51" s="13" customFormat="1" ht="12">
      <c r="A470" s="13"/>
      <c r="B470" s="226"/>
      <c r="C470" s="227"/>
      <c r="D470" s="219" t="s">
        <v>140</v>
      </c>
      <c r="E470" s="228" t="s">
        <v>21</v>
      </c>
      <c r="F470" s="229" t="s">
        <v>150</v>
      </c>
      <c r="G470" s="227"/>
      <c r="H470" s="230">
        <v>3</v>
      </c>
      <c r="I470" s="231"/>
      <c r="J470" s="227"/>
      <c r="K470" s="227"/>
      <c r="L470" s="232"/>
      <c r="M470" s="233"/>
      <c r="N470" s="234"/>
      <c r="O470" s="234"/>
      <c r="P470" s="234"/>
      <c r="Q470" s="234"/>
      <c r="R470" s="234"/>
      <c r="S470" s="234"/>
      <c r="T470" s="235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36" t="s">
        <v>140</v>
      </c>
      <c r="AU470" s="236" t="s">
        <v>82</v>
      </c>
      <c r="AV470" s="13" t="s">
        <v>82</v>
      </c>
      <c r="AW470" s="13" t="s">
        <v>34</v>
      </c>
      <c r="AX470" s="13" t="s">
        <v>78</v>
      </c>
      <c r="AY470" s="236" t="s">
        <v>128</v>
      </c>
    </row>
    <row r="471" spans="1:65" s="2" customFormat="1" ht="33" customHeight="1">
      <c r="A471" s="40"/>
      <c r="B471" s="41"/>
      <c r="C471" s="206" t="s">
        <v>607</v>
      </c>
      <c r="D471" s="206" t="s">
        <v>130</v>
      </c>
      <c r="E471" s="207" t="s">
        <v>640</v>
      </c>
      <c r="F471" s="208" t="s">
        <v>641</v>
      </c>
      <c r="G471" s="209" t="s">
        <v>342</v>
      </c>
      <c r="H471" s="210">
        <v>3</v>
      </c>
      <c r="I471" s="211"/>
      <c r="J471" s="212">
        <f>ROUND(I471*H471,2)</f>
        <v>0</v>
      </c>
      <c r="K471" s="208" t="s">
        <v>21</v>
      </c>
      <c r="L471" s="46"/>
      <c r="M471" s="213" t="s">
        <v>21</v>
      </c>
      <c r="N471" s="214" t="s">
        <v>44</v>
      </c>
      <c r="O471" s="86"/>
      <c r="P471" s="215">
        <f>O471*H471</f>
        <v>0</v>
      </c>
      <c r="Q471" s="215">
        <v>0.2647</v>
      </c>
      <c r="R471" s="215">
        <f>Q471*H471</f>
        <v>0.7941</v>
      </c>
      <c r="S471" s="215">
        <v>0</v>
      </c>
      <c r="T471" s="216">
        <f>S471*H471</f>
        <v>0</v>
      </c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R471" s="217" t="s">
        <v>85</v>
      </c>
      <c r="AT471" s="217" t="s">
        <v>130</v>
      </c>
      <c r="AU471" s="217" t="s">
        <v>82</v>
      </c>
      <c r="AY471" s="19" t="s">
        <v>128</v>
      </c>
      <c r="BE471" s="218">
        <f>IF(N471="základní",J471,0)</f>
        <v>0</v>
      </c>
      <c r="BF471" s="218">
        <f>IF(N471="snížená",J471,0)</f>
        <v>0</v>
      </c>
      <c r="BG471" s="218">
        <f>IF(N471="zákl. přenesená",J471,0)</f>
        <v>0</v>
      </c>
      <c r="BH471" s="218">
        <f>IF(N471="sníž. přenesená",J471,0)</f>
        <v>0</v>
      </c>
      <c r="BI471" s="218">
        <f>IF(N471="nulová",J471,0)</f>
        <v>0</v>
      </c>
      <c r="BJ471" s="19" t="s">
        <v>78</v>
      </c>
      <c r="BK471" s="218">
        <f>ROUND(I471*H471,2)</f>
        <v>0</v>
      </c>
      <c r="BL471" s="19" t="s">
        <v>85</v>
      </c>
      <c r="BM471" s="217" t="s">
        <v>1152</v>
      </c>
    </row>
    <row r="472" spans="1:47" s="2" customFormat="1" ht="12">
      <c r="A472" s="40"/>
      <c r="B472" s="41"/>
      <c r="C472" s="42"/>
      <c r="D472" s="219" t="s">
        <v>136</v>
      </c>
      <c r="E472" s="42"/>
      <c r="F472" s="220" t="s">
        <v>643</v>
      </c>
      <c r="G472" s="42"/>
      <c r="H472" s="42"/>
      <c r="I472" s="221"/>
      <c r="J472" s="42"/>
      <c r="K472" s="42"/>
      <c r="L472" s="46"/>
      <c r="M472" s="222"/>
      <c r="N472" s="223"/>
      <c r="O472" s="86"/>
      <c r="P472" s="86"/>
      <c r="Q472" s="86"/>
      <c r="R472" s="86"/>
      <c r="S472" s="86"/>
      <c r="T472" s="87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T472" s="19" t="s">
        <v>136</v>
      </c>
      <c r="AU472" s="19" t="s">
        <v>82</v>
      </c>
    </row>
    <row r="473" spans="1:51" s="13" customFormat="1" ht="12">
      <c r="A473" s="13"/>
      <c r="B473" s="226"/>
      <c r="C473" s="227"/>
      <c r="D473" s="219" t="s">
        <v>140</v>
      </c>
      <c r="E473" s="228" t="s">
        <v>21</v>
      </c>
      <c r="F473" s="229" t="s">
        <v>150</v>
      </c>
      <c r="G473" s="227"/>
      <c r="H473" s="230">
        <v>3</v>
      </c>
      <c r="I473" s="231"/>
      <c r="J473" s="227"/>
      <c r="K473" s="227"/>
      <c r="L473" s="232"/>
      <c r="M473" s="233"/>
      <c r="N473" s="234"/>
      <c r="O473" s="234"/>
      <c r="P473" s="234"/>
      <c r="Q473" s="234"/>
      <c r="R473" s="234"/>
      <c r="S473" s="234"/>
      <c r="T473" s="235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36" t="s">
        <v>140</v>
      </c>
      <c r="AU473" s="236" t="s">
        <v>82</v>
      </c>
      <c r="AV473" s="13" t="s">
        <v>82</v>
      </c>
      <c r="AW473" s="13" t="s">
        <v>34</v>
      </c>
      <c r="AX473" s="13" t="s">
        <v>78</v>
      </c>
      <c r="AY473" s="236" t="s">
        <v>128</v>
      </c>
    </row>
    <row r="474" spans="1:65" s="2" customFormat="1" ht="24.15" customHeight="1">
      <c r="A474" s="40"/>
      <c r="B474" s="41"/>
      <c r="C474" s="206" t="s">
        <v>612</v>
      </c>
      <c r="D474" s="206" t="s">
        <v>130</v>
      </c>
      <c r="E474" s="207" t="s">
        <v>675</v>
      </c>
      <c r="F474" s="208" t="s">
        <v>676</v>
      </c>
      <c r="G474" s="209" t="s">
        <v>186</v>
      </c>
      <c r="H474" s="210">
        <v>1.4</v>
      </c>
      <c r="I474" s="211"/>
      <c r="J474" s="212">
        <f>ROUND(I474*H474,2)</f>
        <v>0</v>
      </c>
      <c r="K474" s="208" t="s">
        <v>21</v>
      </c>
      <c r="L474" s="46"/>
      <c r="M474" s="213" t="s">
        <v>21</v>
      </c>
      <c r="N474" s="214" t="s">
        <v>44</v>
      </c>
      <c r="O474" s="86"/>
      <c r="P474" s="215">
        <f>O474*H474</f>
        <v>0</v>
      </c>
      <c r="Q474" s="215">
        <v>2.436</v>
      </c>
      <c r="R474" s="215">
        <f>Q474*H474</f>
        <v>3.4103999999999997</v>
      </c>
      <c r="S474" s="215">
        <v>0</v>
      </c>
      <c r="T474" s="216">
        <f>S474*H474</f>
        <v>0</v>
      </c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R474" s="217" t="s">
        <v>85</v>
      </c>
      <c r="AT474" s="217" t="s">
        <v>130</v>
      </c>
      <c r="AU474" s="217" t="s">
        <v>82</v>
      </c>
      <c r="AY474" s="19" t="s">
        <v>128</v>
      </c>
      <c r="BE474" s="218">
        <f>IF(N474="základní",J474,0)</f>
        <v>0</v>
      </c>
      <c r="BF474" s="218">
        <f>IF(N474="snížená",J474,0)</f>
        <v>0</v>
      </c>
      <c r="BG474" s="218">
        <f>IF(N474="zákl. přenesená",J474,0)</f>
        <v>0</v>
      </c>
      <c r="BH474" s="218">
        <f>IF(N474="sníž. přenesená",J474,0)</f>
        <v>0</v>
      </c>
      <c r="BI474" s="218">
        <f>IF(N474="nulová",J474,0)</f>
        <v>0</v>
      </c>
      <c r="BJ474" s="19" t="s">
        <v>78</v>
      </c>
      <c r="BK474" s="218">
        <f>ROUND(I474*H474,2)</f>
        <v>0</v>
      </c>
      <c r="BL474" s="19" t="s">
        <v>85</v>
      </c>
      <c r="BM474" s="217" t="s">
        <v>1153</v>
      </c>
    </row>
    <row r="475" spans="1:47" s="2" customFormat="1" ht="12">
      <c r="A475" s="40"/>
      <c r="B475" s="41"/>
      <c r="C475" s="42"/>
      <c r="D475" s="219" t="s">
        <v>136</v>
      </c>
      <c r="E475" s="42"/>
      <c r="F475" s="220" t="s">
        <v>676</v>
      </c>
      <c r="G475" s="42"/>
      <c r="H475" s="42"/>
      <c r="I475" s="221"/>
      <c r="J475" s="42"/>
      <c r="K475" s="42"/>
      <c r="L475" s="46"/>
      <c r="M475" s="222"/>
      <c r="N475" s="223"/>
      <c r="O475" s="86"/>
      <c r="P475" s="86"/>
      <c r="Q475" s="86"/>
      <c r="R475" s="86"/>
      <c r="S475" s="86"/>
      <c r="T475" s="87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T475" s="19" t="s">
        <v>136</v>
      </c>
      <c r="AU475" s="19" t="s">
        <v>82</v>
      </c>
    </row>
    <row r="476" spans="1:51" s="13" customFormat="1" ht="12">
      <c r="A476" s="13"/>
      <c r="B476" s="226"/>
      <c r="C476" s="227"/>
      <c r="D476" s="219" t="s">
        <v>140</v>
      </c>
      <c r="E476" s="228" t="s">
        <v>21</v>
      </c>
      <c r="F476" s="229" t="s">
        <v>1154</v>
      </c>
      <c r="G476" s="227"/>
      <c r="H476" s="230">
        <v>1.4</v>
      </c>
      <c r="I476" s="231"/>
      <c r="J476" s="227"/>
      <c r="K476" s="227"/>
      <c r="L476" s="232"/>
      <c r="M476" s="233"/>
      <c r="N476" s="234"/>
      <c r="O476" s="234"/>
      <c r="P476" s="234"/>
      <c r="Q476" s="234"/>
      <c r="R476" s="234"/>
      <c r="S476" s="234"/>
      <c r="T476" s="235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36" t="s">
        <v>140</v>
      </c>
      <c r="AU476" s="236" t="s">
        <v>82</v>
      </c>
      <c r="AV476" s="13" t="s">
        <v>82</v>
      </c>
      <c r="AW476" s="13" t="s">
        <v>34</v>
      </c>
      <c r="AX476" s="13" t="s">
        <v>73</v>
      </c>
      <c r="AY476" s="236" t="s">
        <v>128</v>
      </c>
    </row>
    <row r="477" spans="1:51" s="14" customFormat="1" ht="12">
      <c r="A477" s="14"/>
      <c r="B477" s="237"/>
      <c r="C477" s="238"/>
      <c r="D477" s="219" t="s">
        <v>140</v>
      </c>
      <c r="E477" s="239" t="s">
        <v>21</v>
      </c>
      <c r="F477" s="240" t="s">
        <v>149</v>
      </c>
      <c r="G477" s="238"/>
      <c r="H477" s="241">
        <v>1.4</v>
      </c>
      <c r="I477" s="242"/>
      <c r="J477" s="238"/>
      <c r="K477" s="238"/>
      <c r="L477" s="243"/>
      <c r="M477" s="244"/>
      <c r="N477" s="245"/>
      <c r="O477" s="245"/>
      <c r="P477" s="245"/>
      <c r="Q477" s="245"/>
      <c r="R477" s="245"/>
      <c r="S477" s="245"/>
      <c r="T477" s="246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47" t="s">
        <v>140</v>
      </c>
      <c r="AU477" s="247" t="s">
        <v>82</v>
      </c>
      <c r="AV477" s="14" t="s">
        <v>85</v>
      </c>
      <c r="AW477" s="14" t="s">
        <v>34</v>
      </c>
      <c r="AX477" s="14" t="s">
        <v>78</v>
      </c>
      <c r="AY477" s="247" t="s">
        <v>128</v>
      </c>
    </row>
    <row r="478" spans="1:63" s="12" customFormat="1" ht="22.8" customHeight="1">
      <c r="A478" s="12"/>
      <c r="B478" s="190"/>
      <c r="C478" s="191"/>
      <c r="D478" s="192" t="s">
        <v>72</v>
      </c>
      <c r="E478" s="204" t="s">
        <v>191</v>
      </c>
      <c r="F478" s="204" t="s">
        <v>679</v>
      </c>
      <c r="G478" s="191"/>
      <c r="H478" s="191"/>
      <c r="I478" s="194"/>
      <c r="J478" s="205">
        <f>BK478</f>
        <v>0</v>
      </c>
      <c r="K478" s="191"/>
      <c r="L478" s="196"/>
      <c r="M478" s="197"/>
      <c r="N478" s="198"/>
      <c r="O478" s="198"/>
      <c r="P478" s="199">
        <f>SUM(P479:P607)</f>
        <v>0</v>
      </c>
      <c r="Q478" s="198"/>
      <c r="R478" s="199">
        <f>SUM(R479:R607)</f>
        <v>485.3211936</v>
      </c>
      <c r="S478" s="198"/>
      <c r="T478" s="200">
        <f>SUM(T479:T607)</f>
        <v>7.1968</v>
      </c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R478" s="201" t="s">
        <v>78</v>
      </c>
      <c r="AT478" s="202" t="s">
        <v>72</v>
      </c>
      <c r="AU478" s="202" t="s">
        <v>78</v>
      </c>
      <c r="AY478" s="201" t="s">
        <v>128</v>
      </c>
      <c r="BK478" s="203">
        <f>SUM(BK479:BK607)</f>
        <v>0</v>
      </c>
    </row>
    <row r="479" spans="1:65" s="2" customFormat="1" ht="33" customHeight="1">
      <c r="A479" s="40"/>
      <c r="B479" s="41"/>
      <c r="C479" s="206" t="s">
        <v>617</v>
      </c>
      <c r="D479" s="206" t="s">
        <v>130</v>
      </c>
      <c r="E479" s="207" t="s">
        <v>1155</v>
      </c>
      <c r="F479" s="208" t="s">
        <v>1156</v>
      </c>
      <c r="G479" s="209" t="s">
        <v>317</v>
      </c>
      <c r="H479" s="210">
        <v>1170</v>
      </c>
      <c r="I479" s="211"/>
      <c r="J479" s="212">
        <f>ROUND(I479*H479,2)</f>
        <v>0</v>
      </c>
      <c r="K479" s="208" t="s">
        <v>134</v>
      </c>
      <c r="L479" s="46"/>
      <c r="M479" s="213" t="s">
        <v>21</v>
      </c>
      <c r="N479" s="214" t="s">
        <v>44</v>
      </c>
      <c r="O479" s="86"/>
      <c r="P479" s="215">
        <f>O479*H479</f>
        <v>0</v>
      </c>
      <c r="Q479" s="215">
        <v>0.1554</v>
      </c>
      <c r="R479" s="215">
        <f>Q479*H479</f>
        <v>181.818</v>
      </c>
      <c r="S479" s="215">
        <v>0</v>
      </c>
      <c r="T479" s="216">
        <f>S479*H479</f>
        <v>0</v>
      </c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R479" s="217" t="s">
        <v>85</v>
      </c>
      <c r="AT479" s="217" t="s">
        <v>130</v>
      </c>
      <c r="AU479" s="217" t="s">
        <v>82</v>
      </c>
      <c r="AY479" s="19" t="s">
        <v>128</v>
      </c>
      <c r="BE479" s="218">
        <f>IF(N479="základní",J479,0)</f>
        <v>0</v>
      </c>
      <c r="BF479" s="218">
        <f>IF(N479="snížená",J479,0)</f>
        <v>0</v>
      </c>
      <c r="BG479" s="218">
        <f>IF(N479="zákl. přenesená",J479,0)</f>
        <v>0</v>
      </c>
      <c r="BH479" s="218">
        <f>IF(N479="sníž. přenesená",J479,0)</f>
        <v>0</v>
      </c>
      <c r="BI479" s="218">
        <f>IF(N479="nulová",J479,0)</f>
        <v>0</v>
      </c>
      <c r="BJ479" s="19" t="s">
        <v>78</v>
      </c>
      <c r="BK479" s="218">
        <f>ROUND(I479*H479,2)</f>
        <v>0</v>
      </c>
      <c r="BL479" s="19" t="s">
        <v>85</v>
      </c>
      <c r="BM479" s="217" t="s">
        <v>1157</v>
      </c>
    </row>
    <row r="480" spans="1:47" s="2" customFormat="1" ht="12">
      <c r="A480" s="40"/>
      <c r="B480" s="41"/>
      <c r="C480" s="42"/>
      <c r="D480" s="219" t="s">
        <v>136</v>
      </c>
      <c r="E480" s="42"/>
      <c r="F480" s="220" t="s">
        <v>1158</v>
      </c>
      <c r="G480" s="42"/>
      <c r="H480" s="42"/>
      <c r="I480" s="221"/>
      <c r="J480" s="42"/>
      <c r="K480" s="42"/>
      <c r="L480" s="46"/>
      <c r="M480" s="222"/>
      <c r="N480" s="223"/>
      <c r="O480" s="86"/>
      <c r="P480" s="86"/>
      <c r="Q480" s="86"/>
      <c r="R480" s="86"/>
      <c r="S480" s="86"/>
      <c r="T480" s="87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T480" s="19" t="s">
        <v>136</v>
      </c>
      <c r="AU480" s="19" t="s">
        <v>82</v>
      </c>
    </row>
    <row r="481" spans="1:47" s="2" customFormat="1" ht="12">
      <c r="A481" s="40"/>
      <c r="B481" s="41"/>
      <c r="C481" s="42"/>
      <c r="D481" s="224" t="s">
        <v>138</v>
      </c>
      <c r="E481" s="42"/>
      <c r="F481" s="225" t="s">
        <v>1159</v>
      </c>
      <c r="G481" s="42"/>
      <c r="H481" s="42"/>
      <c r="I481" s="221"/>
      <c r="J481" s="42"/>
      <c r="K481" s="42"/>
      <c r="L481" s="46"/>
      <c r="M481" s="222"/>
      <c r="N481" s="223"/>
      <c r="O481" s="86"/>
      <c r="P481" s="86"/>
      <c r="Q481" s="86"/>
      <c r="R481" s="86"/>
      <c r="S481" s="86"/>
      <c r="T481" s="87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T481" s="19" t="s">
        <v>138</v>
      </c>
      <c r="AU481" s="19" t="s">
        <v>82</v>
      </c>
    </row>
    <row r="482" spans="1:51" s="13" customFormat="1" ht="12">
      <c r="A482" s="13"/>
      <c r="B482" s="226"/>
      <c r="C482" s="227"/>
      <c r="D482" s="219" t="s">
        <v>140</v>
      </c>
      <c r="E482" s="228" t="s">
        <v>21</v>
      </c>
      <c r="F482" s="229" t="s">
        <v>1160</v>
      </c>
      <c r="G482" s="227"/>
      <c r="H482" s="230">
        <v>795</v>
      </c>
      <c r="I482" s="231"/>
      <c r="J482" s="227"/>
      <c r="K482" s="227"/>
      <c r="L482" s="232"/>
      <c r="M482" s="233"/>
      <c r="N482" s="234"/>
      <c r="O482" s="234"/>
      <c r="P482" s="234"/>
      <c r="Q482" s="234"/>
      <c r="R482" s="234"/>
      <c r="S482" s="234"/>
      <c r="T482" s="235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36" t="s">
        <v>140</v>
      </c>
      <c r="AU482" s="236" t="s">
        <v>82</v>
      </c>
      <c r="AV482" s="13" t="s">
        <v>82</v>
      </c>
      <c r="AW482" s="13" t="s">
        <v>34</v>
      </c>
      <c r="AX482" s="13" t="s">
        <v>73</v>
      </c>
      <c r="AY482" s="236" t="s">
        <v>128</v>
      </c>
    </row>
    <row r="483" spans="1:51" s="15" customFormat="1" ht="12">
      <c r="A483" s="15"/>
      <c r="B483" s="249"/>
      <c r="C483" s="250"/>
      <c r="D483" s="219" t="s">
        <v>140</v>
      </c>
      <c r="E483" s="251" t="s">
        <v>21</v>
      </c>
      <c r="F483" s="252" t="s">
        <v>234</v>
      </c>
      <c r="G483" s="250"/>
      <c r="H483" s="253">
        <v>795</v>
      </c>
      <c r="I483" s="254"/>
      <c r="J483" s="250"/>
      <c r="K483" s="250"/>
      <c r="L483" s="255"/>
      <c r="M483" s="256"/>
      <c r="N483" s="257"/>
      <c r="O483" s="257"/>
      <c r="P483" s="257"/>
      <c r="Q483" s="257"/>
      <c r="R483" s="257"/>
      <c r="S483" s="257"/>
      <c r="T483" s="258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T483" s="259" t="s">
        <v>140</v>
      </c>
      <c r="AU483" s="259" t="s">
        <v>82</v>
      </c>
      <c r="AV483" s="15" t="s">
        <v>150</v>
      </c>
      <c r="AW483" s="15" t="s">
        <v>34</v>
      </c>
      <c r="AX483" s="15" t="s">
        <v>73</v>
      </c>
      <c r="AY483" s="259" t="s">
        <v>128</v>
      </c>
    </row>
    <row r="484" spans="1:51" s="13" customFormat="1" ht="12">
      <c r="A484" s="13"/>
      <c r="B484" s="226"/>
      <c r="C484" s="227"/>
      <c r="D484" s="219" t="s">
        <v>140</v>
      </c>
      <c r="E484" s="228" t="s">
        <v>21</v>
      </c>
      <c r="F484" s="229" t="s">
        <v>1161</v>
      </c>
      <c r="G484" s="227"/>
      <c r="H484" s="230">
        <v>62</v>
      </c>
      <c r="I484" s="231"/>
      <c r="J484" s="227"/>
      <c r="K484" s="227"/>
      <c r="L484" s="232"/>
      <c r="M484" s="233"/>
      <c r="N484" s="234"/>
      <c r="O484" s="234"/>
      <c r="P484" s="234"/>
      <c r="Q484" s="234"/>
      <c r="R484" s="234"/>
      <c r="S484" s="234"/>
      <c r="T484" s="235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36" t="s">
        <v>140</v>
      </c>
      <c r="AU484" s="236" t="s">
        <v>82</v>
      </c>
      <c r="AV484" s="13" t="s">
        <v>82</v>
      </c>
      <c r="AW484" s="13" t="s">
        <v>34</v>
      </c>
      <c r="AX484" s="13" t="s">
        <v>73</v>
      </c>
      <c r="AY484" s="236" t="s">
        <v>128</v>
      </c>
    </row>
    <row r="485" spans="1:51" s="13" customFormat="1" ht="12">
      <c r="A485" s="13"/>
      <c r="B485" s="226"/>
      <c r="C485" s="227"/>
      <c r="D485" s="219" t="s">
        <v>140</v>
      </c>
      <c r="E485" s="228" t="s">
        <v>21</v>
      </c>
      <c r="F485" s="229" t="s">
        <v>1162</v>
      </c>
      <c r="G485" s="227"/>
      <c r="H485" s="230">
        <v>63.5</v>
      </c>
      <c r="I485" s="231"/>
      <c r="J485" s="227"/>
      <c r="K485" s="227"/>
      <c r="L485" s="232"/>
      <c r="M485" s="233"/>
      <c r="N485" s="234"/>
      <c r="O485" s="234"/>
      <c r="P485" s="234"/>
      <c r="Q485" s="234"/>
      <c r="R485" s="234"/>
      <c r="S485" s="234"/>
      <c r="T485" s="235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36" t="s">
        <v>140</v>
      </c>
      <c r="AU485" s="236" t="s">
        <v>82</v>
      </c>
      <c r="AV485" s="13" t="s">
        <v>82</v>
      </c>
      <c r="AW485" s="13" t="s">
        <v>34</v>
      </c>
      <c r="AX485" s="13" t="s">
        <v>73</v>
      </c>
      <c r="AY485" s="236" t="s">
        <v>128</v>
      </c>
    </row>
    <row r="486" spans="1:51" s="13" customFormat="1" ht="12">
      <c r="A486" s="13"/>
      <c r="B486" s="226"/>
      <c r="C486" s="227"/>
      <c r="D486" s="219" t="s">
        <v>140</v>
      </c>
      <c r="E486" s="228" t="s">
        <v>21</v>
      </c>
      <c r="F486" s="229" t="s">
        <v>1163</v>
      </c>
      <c r="G486" s="227"/>
      <c r="H486" s="230">
        <v>53.5</v>
      </c>
      <c r="I486" s="231"/>
      <c r="J486" s="227"/>
      <c r="K486" s="227"/>
      <c r="L486" s="232"/>
      <c r="M486" s="233"/>
      <c r="N486" s="234"/>
      <c r="O486" s="234"/>
      <c r="P486" s="234"/>
      <c r="Q486" s="234"/>
      <c r="R486" s="234"/>
      <c r="S486" s="234"/>
      <c r="T486" s="235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36" t="s">
        <v>140</v>
      </c>
      <c r="AU486" s="236" t="s">
        <v>82</v>
      </c>
      <c r="AV486" s="13" t="s">
        <v>82</v>
      </c>
      <c r="AW486" s="13" t="s">
        <v>34</v>
      </c>
      <c r="AX486" s="13" t="s">
        <v>73</v>
      </c>
      <c r="AY486" s="236" t="s">
        <v>128</v>
      </c>
    </row>
    <row r="487" spans="1:51" s="13" customFormat="1" ht="12">
      <c r="A487" s="13"/>
      <c r="B487" s="226"/>
      <c r="C487" s="227"/>
      <c r="D487" s="219" t="s">
        <v>140</v>
      </c>
      <c r="E487" s="228" t="s">
        <v>21</v>
      </c>
      <c r="F487" s="229" t="s">
        <v>1164</v>
      </c>
      <c r="G487" s="227"/>
      <c r="H487" s="230">
        <v>58</v>
      </c>
      <c r="I487" s="231"/>
      <c r="J487" s="227"/>
      <c r="K487" s="227"/>
      <c r="L487" s="232"/>
      <c r="M487" s="233"/>
      <c r="N487" s="234"/>
      <c r="O487" s="234"/>
      <c r="P487" s="234"/>
      <c r="Q487" s="234"/>
      <c r="R487" s="234"/>
      <c r="S487" s="234"/>
      <c r="T487" s="235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36" t="s">
        <v>140</v>
      </c>
      <c r="AU487" s="236" t="s">
        <v>82</v>
      </c>
      <c r="AV487" s="13" t="s">
        <v>82</v>
      </c>
      <c r="AW487" s="13" t="s">
        <v>34</v>
      </c>
      <c r="AX487" s="13" t="s">
        <v>73</v>
      </c>
      <c r="AY487" s="236" t="s">
        <v>128</v>
      </c>
    </row>
    <row r="488" spans="1:51" s="15" customFormat="1" ht="12">
      <c r="A488" s="15"/>
      <c r="B488" s="249"/>
      <c r="C488" s="250"/>
      <c r="D488" s="219" t="s">
        <v>140</v>
      </c>
      <c r="E488" s="251" t="s">
        <v>21</v>
      </c>
      <c r="F488" s="252" t="s">
        <v>234</v>
      </c>
      <c r="G488" s="250"/>
      <c r="H488" s="253">
        <v>237</v>
      </c>
      <c r="I488" s="254"/>
      <c r="J488" s="250"/>
      <c r="K488" s="250"/>
      <c r="L488" s="255"/>
      <c r="M488" s="256"/>
      <c r="N488" s="257"/>
      <c r="O488" s="257"/>
      <c r="P488" s="257"/>
      <c r="Q488" s="257"/>
      <c r="R488" s="257"/>
      <c r="S488" s="257"/>
      <c r="T488" s="258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T488" s="259" t="s">
        <v>140</v>
      </c>
      <c r="AU488" s="259" t="s">
        <v>82</v>
      </c>
      <c r="AV488" s="15" t="s">
        <v>150</v>
      </c>
      <c r="AW488" s="15" t="s">
        <v>34</v>
      </c>
      <c r="AX488" s="15" t="s">
        <v>73</v>
      </c>
      <c r="AY488" s="259" t="s">
        <v>128</v>
      </c>
    </row>
    <row r="489" spans="1:51" s="13" customFormat="1" ht="12">
      <c r="A489" s="13"/>
      <c r="B489" s="226"/>
      <c r="C489" s="227"/>
      <c r="D489" s="219" t="s">
        <v>140</v>
      </c>
      <c r="E489" s="228" t="s">
        <v>21</v>
      </c>
      <c r="F489" s="229" t="s">
        <v>1165</v>
      </c>
      <c r="G489" s="227"/>
      <c r="H489" s="230">
        <v>110</v>
      </c>
      <c r="I489" s="231"/>
      <c r="J489" s="227"/>
      <c r="K489" s="227"/>
      <c r="L489" s="232"/>
      <c r="M489" s="233"/>
      <c r="N489" s="234"/>
      <c r="O489" s="234"/>
      <c r="P489" s="234"/>
      <c r="Q489" s="234"/>
      <c r="R489" s="234"/>
      <c r="S489" s="234"/>
      <c r="T489" s="235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36" t="s">
        <v>140</v>
      </c>
      <c r="AU489" s="236" t="s">
        <v>82</v>
      </c>
      <c r="AV489" s="13" t="s">
        <v>82</v>
      </c>
      <c r="AW489" s="13" t="s">
        <v>34</v>
      </c>
      <c r="AX489" s="13" t="s">
        <v>73</v>
      </c>
      <c r="AY489" s="236" t="s">
        <v>128</v>
      </c>
    </row>
    <row r="490" spans="1:51" s="13" customFormat="1" ht="12">
      <c r="A490" s="13"/>
      <c r="B490" s="226"/>
      <c r="C490" s="227"/>
      <c r="D490" s="219" t="s">
        <v>140</v>
      </c>
      <c r="E490" s="228" t="s">
        <v>21</v>
      </c>
      <c r="F490" s="229" t="s">
        <v>1166</v>
      </c>
      <c r="G490" s="227"/>
      <c r="H490" s="230">
        <v>20</v>
      </c>
      <c r="I490" s="231"/>
      <c r="J490" s="227"/>
      <c r="K490" s="227"/>
      <c r="L490" s="232"/>
      <c r="M490" s="233"/>
      <c r="N490" s="234"/>
      <c r="O490" s="234"/>
      <c r="P490" s="234"/>
      <c r="Q490" s="234"/>
      <c r="R490" s="234"/>
      <c r="S490" s="234"/>
      <c r="T490" s="235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36" t="s">
        <v>140</v>
      </c>
      <c r="AU490" s="236" t="s">
        <v>82</v>
      </c>
      <c r="AV490" s="13" t="s">
        <v>82</v>
      </c>
      <c r="AW490" s="13" t="s">
        <v>34</v>
      </c>
      <c r="AX490" s="13" t="s">
        <v>73</v>
      </c>
      <c r="AY490" s="236" t="s">
        <v>128</v>
      </c>
    </row>
    <row r="491" spans="1:51" s="13" customFormat="1" ht="12">
      <c r="A491" s="13"/>
      <c r="B491" s="226"/>
      <c r="C491" s="227"/>
      <c r="D491" s="219" t="s">
        <v>140</v>
      </c>
      <c r="E491" s="228" t="s">
        <v>21</v>
      </c>
      <c r="F491" s="229" t="s">
        <v>1167</v>
      </c>
      <c r="G491" s="227"/>
      <c r="H491" s="230">
        <v>8</v>
      </c>
      <c r="I491" s="231"/>
      <c r="J491" s="227"/>
      <c r="K491" s="227"/>
      <c r="L491" s="232"/>
      <c r="M491" s="233"/>
      <c r="N491" s="234"/>
      <c r="O491" s="234"/>
      <c r="P491" s="234"/>
      <c r="Q491" s="234"/>
      <c r="R491" s="234"/>
      <c r="S491" s="234"/>
      <c r="T491" s="235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36" t="s">
        <v>140</v>
      </c>
      <c r="AU491" s="236" t="s">
        <v>82</v>
      </c>
      <c r="AV491" s="13" t="s">
        <v>82</v>
      </c>
      <c r="AW491" s="13" t="s">
        <v>34</v>
      </c>
      <c r="AX491" s="13" t="s">
        <v>73</v>
      </c>
      <c r="AY491" s="236" t="s">
        <v>128</v>
      </c>
    </row>
    <row r="492" spans="1:51" s="15" customFormat="1" ht="12">
      <c r="A492" s="15"/>
      <c r="B492" s="249"/>
      <c r="C492" s="250"/>
      <c r="D492" s="219" t="s">
        <v>140</v>
      </c>
      <c r="E492" s="251" t="s">
        <v>21</v>
      </c>
      <c r="F492" s="252" t="s">
        <v>234</v>
      </c>
      <c r="G492" s="250"/>
      <c r="H492" s="253">
        <v>138</v>
      </c>
      <c r="I492" s="254"/>
      <c r="J492" s="250"/>
      <c r="K492" s="250"/>
      <c r="L492" s="255"/>
      <c r="M492" s="256"/>
      <c r="N492" s="257"/>
      <c r="O492" s="257"/>
      <c r="P492" s="257"/>
      <c r="Q492" s="257"/>
      <c r="R492" s="257"/>
      <c r="S492" s="257"/>
      <c r="T492" s="258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T492" s="259" t="s">
        <v>140</v>
      </c>
      <c r="AU492" s="259" t="s">
        <v>82</v>
      </c>
      <c r="AV492" s="15" t="s">
        <v>150</v>
      </c>
      <c r="AW492" s="15" t="s">
        <v>34</v>
      </c>
      <c r="AX492" s="15" t="s">
        <v>73</v>
      </c>
      <c r="AY492" s="259" t="s">
        <v>128</v>
      </c>
    </row>
    <row r="493" spans="1:51" s="14" customFormat="1" ht="12">
      <c r="A493" s="14"/>
      <c r="B493" s="237"/>
      <c r="C493" s="238"/>
      <c r="D493" s="219" t="s">
        <v>140</v>
      </c>
      <c r="E493" s="239" t="s">
        <v>21</v>
      </c>
      <c r="F493" s="240" t="s">
        <v>149</v>
      </c>
      <c r="G493" s="238"/>
      <c r="H493" s="241">
        <v>1170</v>
      </c>
      <c r="I493" s="242"/>
      <c r="J493" s="238"/>
      <c r="K493" s="238"/>
      <c r="L493" s="243"/>
      <c r="M493" s="244"/>
      <c r="N493" s="245"/>
      <c r="O493" s="245"/>
      <c r="P493" s="245"/>
      <c r="Q493" s="245"/>
      <c r="R493" s="245"/>
      <c r="S493" s="245"/>
      <c r="T493" s="246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47" t="s">
        <v>140</v>
      </c>
      <c r="AU493" s="247" t="s">
        <v>82</v>
      </c>
      <c r="AV493" s="14" t="s">
        <v>85</v>
      </c>
      <c r="AW493" s="14" t="s">
        <v>34</v>
      </c>
      <c r="AX493" s="14" t="s">
        <v>78</v>
      </c>
      <c r="AY493" s="247" t="s">
        <v>128</v>
      </c>
    </row>
    <row r="494" spans="1:65" s="2" customFormat="1" ht="16.5" customHeight="1">
      <c r="A494" s="40"/>
      <c r="B494" s="41"/>
      <c r="C494" s="260" t="s">
        <v>622</v>
      </c>
      <c r="D494" s="260" t="s">
        <v>287</v>
      </c>
      <c r="E494" s="261" t="s">
        <v>1168</v>
      </c>
      <c r="F494" s="262" t="s">
        <v>1169</v>
      </c>
      <c r="G494" s="263" t="s">
        <v>317</v>
      </c>
      <c r="H494" s="264">
        <v>803</v>
      </c>
      <c r="I494" s="265"/>
      <c r="J494" s="266">
        <f>ROUND(I494*H494,2)</f>
        <v>0</v>
      </c>
      <c r="K494" s="262" t="s">
        <v>134</v>
      </c>
      <c r="L494" s="267"/>
      <c r="M494" s="268" t="s">
        <v>21</v>
      </c>
      <c r="N494" s="269" t="s">
        <v>44</v>
      </c>
      <c r="O494" s="86"/>
      <c r="P494" s="215">
        <f>O494*H494</f>
        <v>0</v>
      </c>
      <c r="Q494" s="215">
        <v>0.08</v>
      </c>
      <c r="R494" s="215">
        <f>Q494*H494</f>
        <v>64.24</v>
      </c>
      <c r="S494" s="215">
        <v>0</v>
      </c>
      <c r="T494" s="216">
        <f>S494*H494</f>
        <v>0</v>
      </c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R494" s="217" t="s">
        <v>183</v>
      </c>
      <c r="AT494" s="217" t="s">
        <v>287</v>
      </c>
      <c r="AU494" s="217" t="s">
        <v>82</v>
      </c>
      <c r="AY494" s="19" t="s">
        <v>128</v>
      </c>
      <c r="BE494" s="218">
        <f>IF(N494="základní",J494,0)</f>
        <v>0</v>
      </c>
      <c r="BF494" s="218">
        <f>IF(N494="snížená",J494,0)</f>
        <v>0</v>
      </c>
      <c r="BG494" s="218">
        <f>IF(N494="zákl. přenesená",J494,0)</f>
        <v>0</v>
      </c>
      <c r="BH494" s="218">
        <f>IF(N494="sníž. přenesená",J494,0)</f>
        <v>0</v>
      </c>
      <c r="BI494" s="218">
        <f>IF(N494="nulová",J494,0)</f>
        <v>0</v>
      </c>
      <c r="BJ494" s="19" t="s">
        <v>78</v>
      </c>
      <c r="BK494" s="218">
        <f>ROUND(I494*H494,2)</f>
        <v>0</v>
      </c>
      <c r="BL494" s="19" t="s">
        <v>85</v>
      </c>
      <c r="BM494" s="217" t="s">
        <v>1170</v>
      </c>
    </row>
    <row r="495" spans="1:47" s="2" customFormat="1" ht="12">
      <c r="A495" s="40"/>
      <c r="B495" s="41"/>
      <c r="C495" s="42"/>
      <c r="D495" s="219" t="s">
        <v>136</v>
      </c>
      <c r="E495" s="42"/>
      <c r="F495" s="220" t="s">
        <v>1169</v>
      </c>
      <c r="G495" s="42"/>
      <c r="H495" s="42"/>
      <c r="I495" s="221"/>
      <c r="J495" s="42"/>
      <c r="K495" s="42"/>
      <c r="L495" s="46"/>
      <c r="M495" s="222"/>
      <c r="N495" s="223"/>
      <c r="O495" s="86"/>
      <c r="P495" s="86"/>
      <c r="Q495" s="86"/>
      <c r="R495" s="86"/>
      <c r="S495" s="86"/>
      <c r="T495" s="87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T495" s="19" t="s">
        <v>136</v>
      </c>
      <c r="AU495" s="19" t="s">
        <v>82</v>
      </c>
    </row>
    <row r="496" spans="1:51" s="13" customFormat="1" ht="12">
      <c r="A496" s="13"/>
      <c r="B496" s="226"/>
      <c r="C496" s="227"/>
      <c r="D496" s="219" t="s">
        <v>140</v>
      </c>
      <c r="E496" s="228" t="s">
        <v>21</v>
      </c>
      <c r="F496" s="229" t="s">
        <v>1171</v>
      </c>
      <c r="G496" s="227"/>
      <c r="H496" s="230">
        <v>802.95</v>
      </c>
      <c r="I496" s="231"/>
      <c r="J496" s="227"/>
      <c r="K496" s="227"/>
      <c r="L496" s="232"/>
      <c r="M496" s="233"/>
      <c r="N496" s="234"/>
      <c r="O496" s="234"/>
      <c r="P496" s="234"/>
      <c r="Q496" s="234"/>
      <c r="R496" s="234"/>
      <c r="S496" s="234"/>
      <c r="T496" s="235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36" t="s">
        <v>140</v>
      </c>
      <c r="AU496" s="236" t="s">
        <v>82</v>
      </c>
      <c r="AV496" s="13" t="s">
        <v>82</v>
      </c>
      <c r="AW496" s="13" t="s">
        <v>34</v>
      </c>
      <c r="AX496" s="13" t="s">
        <v>73</v>
      </c>
      <c r="AY496" s="236" t="s">
        <v>128</v>
      </c>
    </row>
    <row r="497" spans="1:51" s="14" customFormat="1" ht="12">
      <c r="A497" s="14"/>
      <c r="B497" s="237"/>
      <c r="C497" s="238"/>
      <c r="D497" s="219" t="s">
        <v>140</v>
      </c>
      <c r="E497" s="239" t="s">
        <v>21</v>
      </c>
      <c r="F497" s="240" t="s">
        <v>149</v>
      </c>
      <c r="G497" s="238"/>
      <c r="H497" s="241">
        <v>802.95</v>
      </c>
      <c r="I497" s="242"/>
      <c r="J497" s="238"/>
      <c r="K497" s="238"/>
      <c r="L497" s="243"/>
      <c r="M497" s="244"/>
      <c r="N497" s="245"/>
      <c r="O497" s="245"/>
      <c r="P497" s="245"/>
      <c r="Q497" s="245"/>
      <c r="R497" s="245"/>
      <c r="S497" s="245"/>
      <c r="T497" s="246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47" t="s">
        <v>140</v>
      </c>
      <c r="AU497" s="247" t="s">
        <v>82</v>
      </c>
      <c r="AV497" s="14" t="s">
        <v>85</v>
      </c>
      <c r="AW497" s="14" t="s">
        <v>34</v>
      </c>
      <c r="AX497" s="14" t="s">
        <v>73</v>
      </c>
      <c r="AY497" s="247" t="s">
        <v>128</v>
      </c>
    </row>
    <row r="498" spans="1:51" s="13" customFormat="1" ht="12">
      <c r="A498" s="13"/>
      <c r="B498" s="226"/>
      <c r="C498" s="227"/>
      <c r="D498" s="219" t="s">
        <v>140</v>
      </c>
      <c r="E498" s="228" t="s">
        <v>21</v>
      </c>
      <c r="F498" s="229" t="s">
        <v>1172</v>
      </c>
      <c r="G498" s="227"/>
      <c r="H498" s="230">
        <v>803</v>
      </c>
      <c r="I498" s="231"/>
      <c r="J498" s="227"/>
      <c r="K498" s="227"/>
      <c r="L498" s="232"/>
      <c r="M498" s="233"/>
      <c r="N498" s="234"/>
      <c r="O498" s="234"/>
      <c r="P498" s="234"/>
      <c r="Q498" s="234"/>
      <c r="R498" s="234"/>
      <c r="S498" s="234"/>
      <c r="T498" s="235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36" t="s">
        <v>140</v>
      </c>
      <c r="AU498" s="236" t="s">
        <v>82</v>
      </c>
      <c r="AV498" s="13" t="s">
        <v>82</v>
      </c>
      <c r="AW498" s="13" t="s">
        <v>34</v>
      </c>
      <c r="AX498" s="13" t="s">
        <v>78</v>
      </c>
      <c r="AY498" s="236" t="s">
        <v>128</v>
      </c>
    </row>
    <row r="499" spans="1:65" s="2" customFormat="1" ht="24.15" customHeight="1">
      <c r="A499" s="40"/>
      <c r="B499" s="41"/>
      <c r="C499" s="260" t="s">
        <v>627</v>
      </c>
      <c r="D499" s="260" t="s">
        <v>287</v>
      </c>
      <c r="E499" s="261" t="s">
        <v>1173</v>
      </c>
      <c r="F499" s="262" t="s">
        <v>1174</v>
      </c>
      <c r="G499" s="263" t="s">
        <v>317</v>
      </c>
      <c r="H499" s="264">
        <v>239.4</v>
      </c>
      <c r="I499" s="265"/>
      <c r="J499" s="266">
        <f>ROUND(I499*H499,2)</f>
        <v>0</v>
      </c>
      <c r="K499" s="262" t="s">
        <v>134</v>
      </c>
      <c r="L499" s="267"/>
      <c r="M499" s="268" t="s">
        <v>21</v>
      </c>
      <c r="N499" s="269" t="s">
        <v>44</v>
      </c>
      <c r="O499" s="86"/>
      <c r="P499" s="215">
        <f>O499*H499</f>
        <v>0</v>
      </c>
      <c r="Q499" s="215">
        <v>0.0483</v>
      </c>
      <c r="R499" s="215">
        <f>Q499*H499</f>
        <v>11.563020000000002</v>
      </c>
      <c r="S499" s="215">
        <v>0</v>
      </c>
      <c r="T499" s="216">
        <f>S499*H499</f>
        <v>0</v>
      </c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R499" s="217" t="s">
        <v>183</v>
      </c>
      <c r="AT499" s="217" t="s">
        <v>287</v>
      </c>
      <c r="AU499" s="217" t="s">
        <v>82</v>
      </c>
      <c r="AY499" s="19" t="s">
        <v>128</v>
      </c>
      <c r="BE499" s="218">
        <f>IF(N499="základní",J499,0)</f>
        <v>0</v>
      </c>
      <c r="BF499" s="218">
        <f>IF(N499="snížená",J499,0)</f>
        <v>0</v>
      </c>
      <c r="BG499" s="218">
        <f>IF(N499="zákl. přenesená",J499,0)</f>
        <v>0</v>
      </c>
      <c r="BH499" s="218">
        <f>IF(N499="sníž. přenesená",J499,0)</f>
        <v>0</v>
      </c>
      <c r="BI499" s="218">
        <f>IF(N499="nulová",J499,0)</f>
        <v>0</v>
      </c>
      <c r="BJ499" s="19" t="s">
        <v>78</v>
      </c>
      <c r="BK499" s="218">
        <f>ROUND(I499*H499,2)</f>
        <v>0</v>
      </c>
      <c r="BL499" s="19" t="s">
        <v>85</v>
      </c>
      <c r="BM499" s="217" t="s">
        <v>1175</v>
      </c>
    </row>
    <row r="500" spans="1:47" s="2" customFormat="1" ht="12">
      <c r="A500" s="40"/>
      <c r="B500" s="41"/>
      <c r="C500" s="42"/>
      <c r="D500" s="219" t="s">
        <v>136</v>
      </c>
      <c r="E500" s="42"/>
      <c r="F500" s="220" t="s">
        <v>1174</v>
      </c>
      <c r="G500" s="42"/>
      <c r="H500" s="42"/>
      <c r="I500" s="221"/>
      <c r="J500" s="42"/>
      <c r="K500" s="42"/>
      <c r="L500" s="46"/>
      <c r="M500" s="222"/>
      <c r="N500" s="223"/>
      <c r="O500" s="86"/>
      <c r="P500" s="86"/>
      <c r="Q500" s="86"/>
      <c r="R500" s="86"/>
      <c r="S500" s="86"/>
      <c r="T500" s="87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T500" s="19" t="s">
        <v>136</v>
      </c>
      <c r="AU500" s="19" t="s">
        <v>82</v>
      </c>
    </row>
    <row r="501" spans="1:51" s="13" customFormat="1" ht="12">
      <c r="A501" s="13"/>
      <c r="B501" s="226"/>
      <c r="C501" s="227"/>
      <c r="D501" s="219" t="s">
        <v>140</v>
      </c>
      <c r="E501" s="228" t="s">
        <v>21</v>
      </c>
      <c r="F501" s="229" t="s">
        <v>1176</v>
      </c>
      <c r="G501" s="227"/>
      <c r="H501" s="230">
        <v>239.37</v>
      </c>
      <c r="I501" s="231"/>
      <c r="J501" s="227"/>
      <c r="K501" s="227"/>
      <c r="L501" s="232"/>
      <c r="M501" s="233"/>
      <c r="N501" s="234"/>
      <c r="O501" s="234"/>
      <c r="P501" s="234"/>
      <c r="Q501" s="234"/>
      <c r="R501" s="234"/>
      <c r="S501" s="234"/>
      <c r="T501" s="235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36" t="s">
        <v>140</v>
      </c>
      <c r="AU501" s="236" t="s">
        <v>82</v>
      </c>
      <c r="AV501" s="13" t="s">
        <v>82</v>
      </c>
      <c r="AW501" s="13" t="s">
        <v>34</v>
      </c>
      <c r="AX501" s="13" t="s">
        <v>73</v>
      </c>
      <c r="AY501" s="236" t="s">
        <v>128</v>
      </c>
    </row>
    <row r="502" spans="1:51" s="14" customFormat="1" ht="12">
      <c r="A502" s="14"/>
      <c r="B502" s="237"/>
      <c r="C502" s="238"/>
      <c r="D502" s="219" t="s">
        <v>140</v>
      </c>
      <c r="E502" s="239" t="s">
        <v>21</v>
      </c>
      <c r="F502" s="240" t="s">
        <v>149</v>
      </c>
      <c r="G502" s="238"/>
      <c r="H502" s="241">
        <v>239.37</v>
      </c>
      <c r="I502" s="242"/>
      <c r="J502" s="238"/>
      <c r="K502" s="238"/>
      <c r="L502" s="243"/>
      <c r="M502" s="244"/>
      <c r="N502" s="245"/>
      <c r="O502" s="245"/>
      <c r="P502" s="245"/>
      <c r="Q502" s="245"/>
      <c r="R502" s="245"/>
      <c r="S502" s="245"/>
      <c r="T502" s="246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47" t="s">
        <v>140</v>
      </c>
      <c r="AU502" s="247" t="s">
        <v>82</v>
      </c>
      <c r="AV502" s="14" t="s">
        <v>85</v>
      </c>
      <c r="AW502" s="14" t="s">
        <v>34</v>
      </c>
      <c r="AX502" s="14" t="s">
        <v>73</v>
      </c>
      <c r="AY502" s="247" t="s">
        <v>128</v>
      </c>
    </row>
    <row r="503" spans="1:51" s="13" customFormat="1" ht="12">
      <c r="A503" s="13"/>
      <c r="B503" s="226"/>
      <c r="C503" s="227"/>
      <c r="D503" s="219" t="s">
        <v>140</v>
      </c>
      <c r="E503" s="228" t="s">
        <v>21</v>
      </c>
      <c r="F503" s="229" t="s">
        <v>1177</v>
      </c>
      <c r="G503" s="227"/>
      <c r="H503" s="230">
        <v>239.4</v>
      </c>
      <c r="I503" s="231"/>
      <c r="J503" s="227"/>
      <c r="K503" s="227"/>
      <c r="L503" s="232"/>
      <c r="M503" s="233"/>
      <c r="N503" s="234"/>
      <c r="O503" s="234"/>
      <c r="P503" s="234"/>
      <c r="Q503" s="234"/>
      <c r="R503" s="234"/>
      <c r="S503" s="234"/>
      <c r="T503" s="235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36" t="s">
        <v>140</v>
      </c>
      <c r="AU503" s="236" t="s">
        <v>82</v>
      </c>
      <c r="AV503" s="13" t="s">
        <v>82</v>
      </c>
      <c r="AW503" s="13" t="s">
        <v>34</v>
      </c>
      <c r="AX503" s="13" t="s">
        <v>78</v>
      </c>
      <c r="AY503" s="236" t="s">
        <v>128</v>
      </c>
    </row>
    <row r="504" spans="1:65" s="2" customFormat="1" ht="24.15" customHeight="1">
      <c r="A504" s="40"/>
      <c r="B504" s="41"/>
      <c r="C504" s="260" t="s">
        <v>631</v>
      </c>
      <c r="D504" s="260" t="s">
        <v>287</v>
      </c>
      <c r="E504" s="261" t="s">
        <v>1178</v>
      </c>
      <c r="F504" s="262" t="s">
        <v>1179</v>
      </c>
      <c r="G504" s="263" t="s">
        <v>317</v>
      </c>
      <c r="H504" s="264">
        <v>111.1</v>
      </c>
      <c r="I504" s="265"/>
      <c r="J504" s="266">
        <f>ROUND(I504*H504,2)</f>
        <v>0</v>
      </c>
      <c r="K504" s="262" t="s">
        <v>134</v>
      </c>
      <c r="L504" s="267"/>
      <c r="M504" s="268" t="s">
        <v>21</v>
      </c>
      <c r="N504" s="269" t="s">
        <v>44</v>
      </c>
      <c r="O504" s="86"/>
      <c r="P504" s="215">
        <f>O504*H504</f>
        <v>0</v>
      </c>
      <c r="Q504" s="215">
        <v>0.06567</v>
      </c>
      <c r="R504" s="215">
        <f>Q504*H504</f>
        <v>7.295937</v>
      </c>
      <c r="S504" s="215">
        <v>0</v>
      </c>
      <c r="T504" s="216">
        <f>S504*H504</f>
        <v>0</v>
      </c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R504" s="217" t="s">
        <v>183</v>
      </c>
      <c r="AT504" s="217" t="s">
        <v>287</v>
      </c>
      <c r="AU504" s="217" t="s">
        <v>82</v>
      </c>
      <c r="AY504" s="19" t="s">
        <v>128</v>
      </c>
      <c r="BE504" s="218">
        <f>IF(N504="základní",J504,0)</f>
        <v>0</v>
      </c>
      <c r="BF504" s="218">
        <f>IF(N504="snížená",J504,0)</f>
        <v>0</v>
      </c>
      <c r="BG504" s="218">
        <f>IF(N504="zákl. přenesená",J504,0)</f>
        <v>0</v>
      </c>
      <c r="BH504" s="218">
        <f>IF(N504="sníž. přenesená",J504,0)</f>
        <v>0</v>
      </c>
      <c r="BI504" s="218">
        <f>IF(N504="nulová",J504,0)</f>
        <v>0</v>
      </c>
      <c r="BJ504" s="19" t="s">
        <v>78</v>
      </c>
      <c r="BK504" s="218">
        <f>ROUND(I504*H504,2)</f>
        <v>0</v>
      </c>
      <c r="BL504" s="19" t="s">
        <v>85</v>
      </c>
      <c r="BM504" s="217" t="s">
        <v>1180</v>
      </c>
    </row>
    <row r="505" spans="1:47" s="2" customFormat="1" ht="12">
      <c r="A505" s="40"/>
      <c r="B505" s="41"/>
      <c r="C505" s="42"/>
      <c r="D505" s="219" t="s">
        <v>136</v>
      </c>
      <c r="E505" s="42"/>
      <c r="F505" s="220" t="s">
        <v>1179</v>
      </c>
      <c r="G505" s="42"/>
      <c r="H505" s="42"/>
      <c r="I505" s="221"/>
      <c r="J505" s="42"/>
      <c r="K505" s="42"/>
      <c r="L505" s="46"/>
      <c r="M505" s="222"/>
      <c r="N505" s="223"/>
      <c r="O505" s="86"/>
      <c r="P505" s="86"/>
      <c r="Q505" s="86"/>
      <c r="R505" s="86"/>
      <c r="S505" s="86"/>
      <c r="T505" s="87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T505" s="19" t="s">
        <v>136</v>
      </c>
      <c r="AU505" s="19" t="s">
        <v>82</v>
      </c>
    </row>
    <row r="506" spans="1:51" s="13" customFormat="1" ht="12">
      <c r="A506" s="13"/>
      <c r="B506" s="226"/>
      <c r="C506" s="227"/>
      <c r="D506" s="219" t="s">
        <v>140</v>
      </c>
      <c r="E506" s="228" t="s">
        <v>21</v>
      </c>
      <c r="F506" s="229" t="s">
        <v>1181</v>
      </c>
      <c r="G506" s="227"/>
      <c r="H506" s="230">
        <v>54.54</v>
      </c>
      <c r="I506" s="231"/>
      <c r="J506" s="227"/>
      <c r="K506" s="227"/>
      <c r="L506" s="232"/>
      <c r="M506" s="233"/>
      <c r="N506" s="234"/>
      <c r="O506" s="234"/>
      <c r="P506" s="234"/>
      <c r="Q506" s="234"/>
      <c r="R506" s="234"/>
      <c r="S506" s="234"/>
      <c r="T506" s="235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36" t="s">
        <v>140</v>
      </c>
      <c r="AU506" s="236" t="s">
        <v>82</v>
      </c>
      <c r="AV506" s="13" t="s">
        <v>82</v>
      </c>
      <c r="AW506" s="13" t="s">
        <v>34</v>
      </c>
      <c r="AX506" s="13" t="s">
        <v>73</v>
      </c>
      <c r="AY506" s="236" t="s">
        <v>128</v>
      </c>
    </row>
    <row r="507" spans="1:51" s="13" customFormat="1" ht="12">
      <c r="A507" s="13"/>
      <c r="B507" s="226"/>
      <c r="C507" s="227"/>
      <c r="D507" s="219" t="s">
        <v>140</v>
      </c>
      <c r="E507" s="228" t="s">
        <v>21</v>
      </c>
      <c r="F507" s="229" t="s">
        <v>1182</v>
      </c>
      <c r="G507" s="227"/>
      <c r="H507" s="230">
        <v>56.56</v>
      </c>
      <c r="I507" s="231"/>
      <c r="J507" s="227"/>
      <c r="K507" s="227"/>
      <c r="L507" s="232"/>
      <c r="M507" s="233"/>
      <c r="N507" s="234"/>
      <c r="O507" s="234"/>
      <c r="P507" s="234"/>
      <c r="Q507" s="234"/>
      <c r="R507" s="234"/>
      <c r="S507" s="234"/>
      <c r="T507" s="235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36" t="s">
        <v>140</v>
      </c>
      <c r="AU507" s="236" t="s">
        <v>82</v>
      </c>
      <c r="AV507" s="13" t="s">
        <v>82</v>
      </c>
      <c r="AW507" s="13" t="s">
        <v>34</v>
      </c>
      <c r="AX507" s="13" t="s">
        <v>73</v>
      </c>
      <c r="AY507" s="236" t="s">
        <v>128</v>
      </c>
    </row>
    <row r="508" spans="1:51" s="14" customFormat="1" ht="12">
      <c r="A508" s="14"/>
      <c r="B508" s="237"/>
      <c r="C508" s="238"/>
      <c r="D508" s="219" t="s">
        <v>140</v>
      </c>
      <c r="E508" s="239" t="s">
        <v>21</v>
      </c>
      <c r="F508" s="240" t="s">
        <v>149</v>
      </c>
      <c r="G508" s="238"/>
      <c r="H508" s="241">
        <v>111.1</v>
      </c>
      <c r="I508" s="242"/>
      <c r="J508" s="238"/>
      <c r="K508" s="238"/>
      <c r="L508" s="243"/>
      <c r="M508" s="244"/>
      <c r="N508" s="245"/>
      <c r="O508" s="245"/>
      <c r="P508" s="245"/>
      <c r="Q508" s="245"/>
      <c r="R508" s="245"/>
      <c r="S508" s="245"/>
      <c r="T508" s="246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47" t="s">
        <v>140</v>
      </c>
      <c r="AU508" s="247" t="s">
        <v>82</v>
      </c>
      <c r="AV508" s="14" t="s">
        <v>85</v>
      </c>
      <c r="AW508" s="14" t="s">
        <v>34</v>
      </c>
      <c r="AX508" s="14" t="s">
        <v>78</v>
      </c>
      <c r="AY508" s="247" t="s">
        <v>128</v>
      </c>
    </row>
    <row r="509" spans="1:65" s="2" customFormat="1" ht="24.15" customHeight="1">
      <c r="A509" s="40"/>
      <c r="B509" s="41"/>
      <c r="C509" s="260" t="s">
        <v>635</v>
      </c>
      <c r="D509" s="260" t="s">
        <v>287</v>
      </c>
      <c r="E509" s="261" t="s">
        <v>1183</v>
      </c>
      <c r="F509" s="262" t="s">
        <v>1184</v>
      </c>
      <c r="G509" s="263" t="s">
        <v>342</v>
      </c>
      <c r="H509" s="264">
        <v>20.2</v>
      </c>
      <c r="I509" s="265"/>
      <c r="J509" s="266">
        <f>ROUND(I509*H509,2)</f>
        <v>0</v>
      </c>
      <c r="K509" s="262" t="s">
        <v>21</v>
      </c>
      <c r="L509" s="267"/>
      <c r="M509" s="268" t="s">
        <v>21</v>
      </c>
      <c r="N509" s="269" t="s">
        <v>44</v>
      </c>
      <c r="O509" s="86"/>
      <c r="P509" s="215">
        <f>O509*H509</f>
        <v>0</v>
      </c>
      <c r="Q509" s="215">
        <v>0.0782</v>
      </c>
      <c r="R509" s="215">
        <f>Q509*H509</f>
        <v>1.5796400000000002</v>
      </c>
      <c r="S509" s="215">
        <v>0</v>
      </c>
      <c r="T509" s="216">
        <f>S509*H509</f>
        <v>0</v>
      </c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R509" s="217" t="s">
        <v>183</v>
      </c>
      <c r="AT509" s="217" t="s">
        <v>287</v>
      </c>
      <c r="AU509" s="217" t="s">
        <v>82</v>
      </c>
      <c r="AY509" s="19" t="s">
        <v>128</v>
      </c>
      <c r="BE509" s="218">
        <f>IF(N509="základní",J509,0)</f>
        <v>0</v>
      </c>
      <c r="BF509" s="218">
        <f>IF(N509="snížená",J509,0)</f>
        <v>0</v>
      </c>
      <c r="BG509" s="218">
        <f>IF(N509="zákl. přenesená",J509,0)</f>
        <v>0</v>
      </c>
      <c r="BH509" s="218">
        <f>IF(N509="sníž. přenesená",J509,0)</f>
        <v>0</v>
      </c>
      <c r="BI509" s="218">
        <f>IF(N509="nulová",J509,0)</f>
        <v>0</v>
      </c>
      <c r="BJ509" s="19" t="s">
        <v>78</v>
      </c>
      <c r="BK509" s="218">
        <f>ROUND(I509*H509,2)</f>
        <v>0</v>
      </c>
      <c r="BL509" s="19" t="s">
        <v>85</v>
      </c>
      <c r="BM509" s="217" t="s">
        <v>1185</v>
      </c>
    </row>
    <row r="510" spans="1:47" s="2" customFormat="1" ht="12">
      <c r="A510" s="40"/>
      <c r="B510" s="41"/>
      <c r="C510" s="42"/>
      <c r="D510" s="219" t="s">
        <v>136</v>
      </c>
      <c r="E510" s="42"/>
      <c r="F510" s="220" t="s">
        <v>1186</v>
      </c>
      <c r="G510" s="42"/>
      <c r="H510" s="42"/>
      <c r="I510" s="221"/>
      <c r="J510" s="42"/>
      <c r="K510" s="42"/>
      <c r="L510" s="46"/>
      <c r="M510" s="222"/>
      <c r="N510" s="223"/>
      <c r="O510" s="86"/>
      <c r="P510" s="86"/>
      <c r="Q510" s="86"/>
      <c r="R510" s="86"/>
      <c r="S510" s="86"/>
      <c r="T510" s="87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T510" s="19" t="s">
        <v>136</v>
      </c>
      <c r="AU510" s="19" t="s">
        <v>82</v>
      </c>
    </row>
    <row r="511" spans="1:51" s="13" customFormat="1" ht="12">
      <c r="A511" s="13"/>
      <c r="B511" s="226"/>
      <c r="C511" s="227"/>
      <c r="D511" s="219" t="s">
        <v>140</v>
      </c>
      <c r="E511" s="228" t="s">
        <v>21</v>
      </c>
      <c r="F511" s="229" t="s">
        <v>1187</v>
      </c>
      <c r="G511" s="227"/>
      <c r="H511" s="230">
        <v>20.2</v>
      </c>
      <c r="I511" s="231"/>
      <c r="J511" s="227"/>
      <c r="K511" s="227"/>
      <c r="L511" s="232"/>
      <c r="M511" s="233"/>
      <c r="N511" s="234"/>
      <c r="O511" s="234"/>
      <c r="P511" s="234"/>
      <c r="Q511" s="234"/>
      <c r="R511" s="234"/>
      <c r="S511" s="234"/>
      <c r="T511" s="235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36" t="s">
        <v>140</v>
      </c>
      <c r="AU511" s="236" t="s">
        <v>82</v>
      </c>
      <c r="AV511" s="13" t="s">
        <v>82</v>
      </c>
      <c r="AW511" s="13" t="s">
        <v>34</v>
      </c>
      <c r="AX511" s="13" t="s">
        <v>73</v>
      </c>
      <c r="AY511" s="236" t="s">
        <v>128</v>
      </c>
    </row>
    <row r="512" spans="1:51" s="14" customFormat="1" ht="12">
      <c r="A512" s="14"/>
      <c r="B512" s="237"/>
      <c r="C512" s="238"/>
      <c r="D512" s="219" t="s">
        <v>140</v>
      </c>
      <c r="E512" s="239" t="s">
        <v>21</v>
      </c>
      <c r="F512" s="240" t="s">
        <v>149</v>
      </c>
      <c r="G512" s="238"/>
      <c r="H512" s="241">
        <v>20.2</v>
      </c>
      <c r="I512" s="242"/>
      <c r="J512" s="238"/>
      <c r="K512" s="238"/>
      <c r="L512" s="243"/>
      <c r="M512" s="244"/>
      <c r="N512" s="245"/>
      <c r="O512" s="245"/>
      <c r="P512" s="245"/>
      <c r="Q512" s="245"/>
      <c r="R512" s="245"/>
      <c r="S512" s="245"/>
      <c r="T512" s="246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47" t="s">
        <v>140</v>
      </c>
      <c r="AU512" s="247" t="s">
        <v>82</v>
      </c>
      <c r="AV512" s="14" t="s">
        <v>85</v>
      </c>
      <c r="AW512" s="14" t="s">
        <v>34</v>
      </c>
      <c r="AX512" s="14" t="s">
        <v>78</v>
      </c>
      <c r="AY512" s="247" t="s">
        <v>128</v>
      </c>
    </row>
    <row r="513" spans="1:65" s="2" customFormat="1" ht="24.15" customHeight="1">
      <c r="A513" s="40"/>
      <c r="B513" s="41"/>
      <c r="C513" s="260" t="s">
        <v>639</v>
      </c>
      <c r="D513" s="260" t="s">
        <v>287</v>
      </c>
      <c r="E513" s="261" t="s">
        <v>1188</v>
      </c>
      <c r="F513" s="262" t="s">
        <v>1189</v>
      </c>
      <c r="G513" s="263" t="s">
        <v>342</v>
      </c>
      <c r="H513" s="264">
        <v>8.1</v>
      </c>
      <c r="I513" s="265"/>
      <c r="J513" s="266">
        <f>ROUND(I513*H513,2)</f>
        <v>0</v>
      </c>
      <c r="K513" s="262" t="s">
        <v>21</v>
      </c>
      <c r="L513" s="267"/>
      <c r="M513" s="268" t="s">
        <v>21</v>
      </c>
      <c r="N513" s="269" t="s">
        <v>44</v>
      </c>
      <c r="O513" s="86"/>
      <c r="P513" s="215">
        <f>O513*H513</f>
        <v>0</v>
      </c>
      <c r="Q513" s="215">
        <v>0.0782</v>
      </c>
      <c r="R513" s="215">
        <f>Q513*H513</f>
        <v>0.63342</v>
      </c>
      <c r="S513" s="215">
        <v>0</v>
      </c>
      <c r="T513" s="216">
        <f>S513*H513</f>
        <v>0</v>
      </c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R513" s="217" t="s">
        <v>183</v>
      </c>
      <c r="AT513" s="217" t="s">
        <v>287</v>
      </c>
      <c r="AU513" s="217" t="s">
        <v>82</v>
      </c>
      <c r="AY513" s="19" t="s">
        <v>128</v>
      </c>
      <c r="BE513" s="218">
        <f>IF(N513="základní",J513,0)</f>
        <v>0</v>
      </c>
      <c r="BF513" s="218">
        <f>IF(N513="snížená",J513,0)</f>
        <v>0</v>
      </c>
      <c r="BG513" s="218">
        <f>IF(N513="zákl. přenesená",J513,0)</f>
        <v>0</v>
      </c>
      <c r="BH513" s="218">
        <f>IF(N513="sníž. přenesená",J513,0)</f>
        <v>0</v>
      </c>
      <c r="BI513" s="218">
        <f>IF(N513="nulová",J513,0)</f>
        <v>0</v>
      </c>
      <c r="BJ513" s="19" t="s">
        <v>78</v>
      </c>
      <c r="BK513" s="218">
        <f>ROUND(I513*H513,2)</f>
        <v>0</v>
      </c>
      <c r="BL513" s="19" t="s">
        <v>85</v>
      </c>
      <c r="BM513" s="217" t="s">
        <v>1190</v>
      </c>
    </row>
    <row r="514" spans="1:47" s="2" customFormat="1" ht="12">
      <c r="A514" s="40"/>
      <c r="B514" s="41"/>
      <c r="C514" s="42"/>
      <c r="D514" s="219" t="s">
        <v>136</v>
      </c>
      <c r="E514" s="42"/>
      <c r="F514" s="220" t="s">
        <v>1191</v>
      </c>
      <c r="G514" s="42"/>
      <c r="H514" s="42"/>
      <c r="I514" s="221"/>
      <c r="J514" s="42"/>
      <c r="K514" s="42"/>
      <c r="L514" s="46"/>
      <c r="M514" s="222"/>
      <c r="N514" s="223"/>
      <c r="O514" s="86"/>
      <c r="P514" s="86"/>
      <c r="Q514" s="86"/>
      <c r="R514" s="86"/>
      <c r="S514" s="86"/>
      <c r="T514" s="87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T514" s="19" t="s">
        <v>136</v>
      </c>
      <c r="AU514" s="19" t="s">
        <v>82</v>
      </c>
    </row>
    <row r="515" spans="1:51" s="13" customFormat="1" ht="12">
      <c r="A515" s="13"/>
      <c r="B515" s="226"/>
      <c r="C515" s="227"/>
      <c r="D515" s="219" t="s">
        <v>140</v>
      </c>
      <c r="E515" s="228" t="s">
        <v>21</v>
      </c>
      <c r="F515" s="229" t="s">
        <v>1192</v>
      </c>
      <c r="G515" s="227"/>
      <c r="H515" s="230">
        <v>8.1</v>
      </c>
      <c r="I515" s="231"/>
      <c r="J515" s="227"/>
      <c r="K515" s="227"/>
      <c r="L515" s="232"/>
      <c r="M515" s="233"/>
      <c r="N515" s="234"/>
      <c r="O515" s="234"/>
      <c r="P515" s="234"/>
      <c r="Q515" s="234"/>
      <c r="R515" s="234"/>
      <c r="S515" s="234"/>
      <c r="T515" s="235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36" t="s">
        <v>140</v>
      </c>
      <c r="AU515" s="236" t="s">
        <v>82</v>
      </c>
      <c r="AV515" s="13" t="s">
        <v>82</v>
      </c>
      <c r="AW515" s="13" t="s">
        <v>34</v>
      </c>
      <c r="AX515" s="13" t="s">
        <v>73</v>
      </c>
      <c r="AY515" s="236" t="s">
        <v>128</v>
      </c>
    </row>
    <row r="516" spans="1:51" s="14" customFormat="1" ht="12">
      <c r="A516" s="14"/>
      <c r="B516" s="237"/>
      <c r="C516" s="238"/>
      <c r="D516" s="219" t="s">
        <v>140</v>
      </c>
      <c r="E516" s="239" t="s">
        <v>21</v>
      </c>
      <c r="F516" s="240" t="s">
        <v>149</v>
      </c>
      <c r="G516" s="238"/>
      <c r="H516" s="241">
        <v>8.1</v>
      </c>
      <c r="I516" s="242"/>
      <c r="J516" s="238"/>
      <c r="K516" s="238"/>
      <c r="L516" s="243"/>
      <c r="M516" s="244"/>
      <c r="N516" s="245"/>
      <c r="O516" s="245"/>
      <c r="P516" s="245"/>
      <c r="Q516" s="245"/>
      <c r="R516" s="245"/>
      <c r="S516" s="245"/>
      <c r="T516" s="246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47" t="s">
        <v>140</v>
      </c>
      <c r="AU516" s="247" t="s">
        <v>82</v>
      </c>
      <c r="AV516" s="14" t="s">
        <v>85</v>
      </c>
      <c r="AW516" s="14" t="s">
        <v>34</v>
      </c>
      <c r="AX516" s="14" t="s">
        <v>78</v>
      </c>
      <c r="AY516" s="247" t="s">
        <v>128</v>
      </c>
    </row>
    <row r="517" spans="1:65" s="2" customFormat="1" ht="33" customHeight="1">
      <c r="A517" s="40"/>
      <c r="B517" s="41"/>
      <c r="C517" s="206" t="s">
        <v>645</v>
      </c>
      <c r="D517" s="206" t="s">
        <v>130</v>
      </c>
      <c r="E517" s="207" t="s">
        <v>1193</v>
      </c>
      <c r="F517" s="208" t="s">
        <v>1194</v>
      </c>
      <c r="G517" s="209" t="s">
        <v>317</v>
      </c>
      <c r="H517" s="210">
        <v>195</v>
      </c>
      <c r="I517" s="211"/>
      <c r="J517" s="212">
        <f>ROUND(I517*H517,2)</f>
        <v>0</v>
      </c>
      <c r="K517" s="208" t="s">
        <v>134</v>
      </c>
      <c r="L517" s="46"/>
      <c r="M517" s="213" t="s">
        <v>21</v>
      </c>
      <c r="N517" s="214" t="s">
        <v>44</v>
      </c>
      <c r="O517" s="86"/>
      <c r="P517" s="215">
        <f>O517*H517</f>
        <v>0</v>
      </c>
      <c r="Q517" s="215">
        <v>0.1295</v>
      </c>
      <c r="R517" s="215">
        <f>Q517*H517</f>
        <v>25.2525</v>
      </c>
      <c r="S517" s="215">
        <v>0</v>
      </c>
      <c r="T517" s="216">
        <f>S517*H517</f>
        <v>0</v>
      </c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R517" s="217" t="s">
        <v>85</v>
      </c>
      <c r="AT517" s="217" t="s">
        <v>130</v>
      </c>
      <c r="AU517" s="217" t="s">
        <v>82</v>
      </c>
      <c r="AY517" s="19" t="s">
        <v>128</v>
      </c>
      <c r="BE517" s="218">
        <f>IF(N517="základní",J517,0)</f>
        <v>0</v>
      </c>
      <c r="BF517" s="218">
        <f>IF(N517="snížená",J517,0)</f>
        <v>0</v>
      </c>
      <c r="BG517" s="218">
        <f>IF(N517="zákl. přenesená",J517,0)</f>
        <v>0</v>
      </c>
      <c r="BH517" s="218">
        <f>IF(N517="sníž. přenesená",J517,0)</f>
        <v>0</v>
      </c>
      <c r="BI517" s="218">
        <f>IF(N517="nulová",J517,0)</f>
        <v>0</v>
      </c>
      <c r="BJ517" s="19" t="s">
        <v>78</v>
      </c>
      <c r="BK517" s="218">
        <f>ROUND(I517*H517,2)</f>
        <v>0</v>
      </c>
      <c r="BL517" s="19" t="s">
        <v>85</v>
      </c>
      <c r="BM517" s="217" t="s">
        <v>1195</v>
      </c>
    </row>
    <row r="518" spans="1:47" s="2" customFormat="1" ht="12">
      <c r="A518" s="40"/>
      <c r="B518" s="41"/>
      <c r="C518" s="42"/>
      <c r="D518" s="219" t="s">
        <v>136</v>
      </c>
      <c r="E518" s="42"/>
      <c r="F518" s="220" t="s">
        <v>1196</v>
      </c>
      <c r="G518" s="42"/>
      <c r="H518" s="42"/>
      <c r="I518" s="221"/>
      <c r="J518" s="42"/>
      <c r="K518" s="42"/>
      <c r="L518" s="46"/>
      <c r="M518" s="222"/>
      <c r="N518" s="223"/>
      <c r="O518" s="86"/>
      <c r="P518" s="86"/>
      <c r="Q518" s="86"/>
      <c r="R518" s="86"/>
      <c r="S518" s="86"/>
      <c r="T518" s="87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T518" s="19" t="s">
        <v>136</v>
      </c>
      <c r="AU518" s="19" t="s">
        <v>82</v>
      </c>
    </row>
    <row r="519" spans="1:47" s="2" customFormat="1" ht="12">
      <c r="A519" s="40"/>
      <c r="B519" s="41"/>
      <c r="C519" s="42"/>
      <c r="D519" s="224" t="s">
        <v>138</v>
      </c>
      <c r="E519" s="42"/>
      <c r="F519" s="225" t="s">
        <v>1197</v>
      </c>
      <c r="G519" s="42"/>
      <c r="H519" s="42"/>
      <c r="I519" s="221"/>
      <c r="J519" s="42"/>
      <c r="K519" s="42"/>
      <c r="L519" s="46"/>
      <c r="M519" s="222"/>
      <c r="N519" s="223"/>
      <c r="O519" s="86"/>
      <c r="P519" s="86"/>
      <c r="Q519" s="86"/>
      <c r="R519" s="86"/>
      <c r="S519" s="86"/>
      <c r="T519" s="87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T519" s="19" t="s">
        <v>138</v>
      </c>
      <c r="AU519" s="19" t="s">
        <v>82</v>
      </c>
    </row>
    <row r="520" spans="1:51" s="13" customFormat="1" ht="12">
      <c r="A520" s="13"/>
      <c r="B520" s="226"/>
      <c r="C520" s="227"/>
      <c r="D520" s="219" t="s">
        <v>140</v>
      </c>
      <c r="E520" s="228" t="s">
        <v>21</v>
      </c>
      <c r="F520" s="229" t="s">
        <v>1198</v>
      </c>
      <c r="G520" s="227"/>
      <c r="H520" s="230">
        <v>195</v>
      </c>
      <c r="I520" s="231"/>
      <c r="J520" s="227"/>
      <c r="K520" s="227"/>
      <c r="L520" s="232"/>
      <c r="M520" s="233"/>
      <c r="N520" s="234"/>
      <c r="O520" s="234"/>
      <c r="P520" s="234"/>
      <c r="Q520" s="234"/>
      <c r="R520" s="234"/>
      <c r="S520" s="234"/>
      <c r="T520" s="235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36" t="s">
        <v>140</v>
      </c>
      <c r="AU520" s="236" t="s">
        <v>82</v>
      </c>
      <c r="AV520" s="13" t="s">
        <v>82</v>
      </c>
      <c r="AW520" s="13" t="s">
        <v>34</v>
      </c>
      <c r="AX520" s="13" t="s">
        <v>78</v>
      </c>
      <c r="AY520" s="236" t="s">
        <v>128</v>
      </c>
    </row>
    <row r="521" spans="1:65" s="2" customFormat="1" ht="16.5" customHeight="1">
      <c r="A521" s="40"/>
      <c r="B521" s="41"/>
      <c r="C521" s="260" t="s">
        <v>658</v>
      </c>
      <c r="D521" s="260" t="s">
        <v>287</v>
      </c>
      <c r="E521" s="261" t="s">
        <v>1199</v>
      </c>
      <c r="F521" s="262" t="s">
        <v>1200</v>
      </c>
      <c r="G521" s="263" t="s">
        <v>317</v>
      </c>
      <c r="H521" s="264">
        <v>197</v>
      </c>
      <c r="I521" s="265"/>
      <c r="J521" s="266">
        <f>ROUND(I521*H521,2)</f>
        <v>0</v>
      </c>
      <c r="K521" s="262" t="s">
        <v>134</v>
      </c>
      <c r="L521" s="267"/>
      <c r="M521" s="268" t="s">
        <v>21</v>
      </c>
      <c r="N521" s="269" t="s">
        <v>44</v>
      </c>
      <c r="O521" s="86"/>
      <c r="P521" s="215">
        <f>O521*H521</f>
        <v>0</v>
      </c>
      <c r="Q521" s="215">
        <v>0.045</v>
      </c>
      <c r="R521" s="215">
        <f>Q521*H521</f>
        <v>8.865</v>
      </c>
      <c r="S521" s="215">
        <v>0</v>
      </c>
      <c r="T521" s="216">
        <f>S521*H521</f>
        <v>0</v>
      </c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R521" s="217" t="s">
        <v>183</v>
      </c>
      <c r="AT521" s="217" t="s">
        <v>287</v>
      </c>
      <c r="AU521" s="217" t="s">
        <v>82</v>
      </c>
      <c r="AY521" s="19" t="s">
        <v>128</v>
      </c>
      <c r="BE521" s="218">
        <f>IF(N521="základní",J521,0)</f>
        <v>0</v>
      </c>
      <c r="BF521" s="218">
        <f>IF(N521="snížená",J521,0)</f>
        <v>0</v>
      </c>
      <c r="BG521" s="218">
        <f>IF(N521="zákl. přenesená",J521,0)</f>
        <v>0</v>
      </c>
      <c r="BH521" s="218">
        <f>IF(N521="sníž. přenesená",J521,0)</f>
        <v>0</v>
      </c>
      <c r="BI521" s="218">
        <f>IF(N521="nulová",J521,0)</f>
        <v>0</v>
      </c>
      <c r="BJ521" s="19" t="s">
        <v>78</v>
      </c>
      <c r="BK521" s="218">
        <f>ROUND(I521*H521,2)</f>
        <v>0</v>
      </c>
      <c r="BL521" s="19" t="s">
        <v>85</v>
      </c>
      <c r="BM521" s="217" t="s">
        <v>1201</v>
      </c>
    </row>
    <row r="522" spans="1:47" s="2" customFormat="1" ht="12">
      <c r="A522" s="40"/>
      <c r="B522" s="41"/>
      <c r="C522" s="42"/>
      <c r="D522" s="219" t="s">
        <v>136</v>
      </c>
      <c r="E522" s="42"/>
      <c r="F522" s="220" t="s">
        <v>1200</v>
      </c>
      <c r="G522" s="42"/>
      <c r="H522" s="42"/>
      <c r="I522" s="221"/>
      <c r="J522" s="42"/>
      <c r="K522" s="42"/>
      <c r="L522" s="46"/>
      <c r="M522" s="222"/>
      <c r="N522" s="223"/>
      <c r="O522" s="86"/>
      <c r="P522" s="86"/>
      <c r="Q522" s="86"/>
      <c r="R522" s="86"/>
      <c r="S522" s="86"/>
      <c r="T522" s="87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T522" s="19" t="s">
        <v>136</v>
      </c>
      <c r="AU522" s="19" t="s">
        <v>82</v>
      </c>
    </row>
    <row r="523" spans="1:51" s="13" customFormat="1" ht="12">
      <c r="A523" s="13"/>
      <c r="B523" s="226"/>
      <c r="C523" s="227"/>
      <c r="D523" s="219" t="s">
        <v>140</v>
      </c>
      <c r="E523" s="228" t="s">
        <v>21</v>
      </c>
      <c r="F523" s="229" t="s">
        <v>1202</v>
      </c>
      <c r="G523" s="227"/>
      <c r="H523" s="230">
        <v>196.95</v>
      </c>
      <c r="I523" s="231"/>
      <c r="J523" s="227"/>
      <c r="K523" s="227"/>
      <c r="L523" s="232"/>
      <c r="M523" s="233"/>
      <c r="N523" s="234"/>
      <c r="O523" s="234"/>
      <c r="P523" s="234"/>
      <c r="Q523" s="234"/>
      <c r="R523" s="234"/>
      <c r="S523" s="234"/>
      <c r="T523" s="235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36" t="s">
        <v>140</v>
      </c>
      <c r="AU523" s="236" t="s">
        <v>82</v>
      </c>
      <c r="AV523" s="13" t="s">
        <v>82</v>
      </c>
      <c r="AW523" s="13" t="s">
        <v>34</v>
      </c>
      <c r="AX523" s="13" t="s">
        <v>73</v>
      </c>
      <c r="AY523" s="236" t="s">
        <v>128</v>
      </c>
    </row>
    <row r="524" spans="1:51" s="14" customFormat="1" ht="12">
      <c r="A524" s="14"/>
      <c r="B524" s="237"/>
      <c r="C524" s="238"/>
      <c r="D524" s="219" t="s">
        <v>140</v>
      </c>
      <c r="E524" s="239" t="s">
        <v>21</v>
      </c>
      <c r="F524" s="240" t="s">
        <v>149</v>
      </c>
      <c r="G524" s="238"/>
      <c r="H524" s="241">
        <v>196.95</v>
      </c>
      <c r="I524" s="242"/>
      <c r="J524" s="238"/>
      <c r="K524" s="238"/>
      <c r="L524" s="243"/>
      <c r="M524" s="244"/>
      <c r="N524" s="245"/>
      <c r="O524" s="245"/>
      <c r="P524" s="245"/>
      <c r="Q524" s="245"/>
      <c r="R524" s="245"/>
      <c r="S524" s="245"/>
      <c r="T524" s="246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47" t="s">
        <v>140</v>
      </c>
      <c r="AU524" s="247" t="s">
        <v>82</v>
      </c>
      <c r="AV524" s="14" t="s">
        <v>85</v>
      </c>
      <c r="AW524" s="14" t="s">
        <v>34</v>
      </c>
      <c r="AX524" s="14" t="s">
        <v>73</v>
      </c>
      <c r="AY524" s="247" t="s">
        <v>128</v>
      </c>
    </row>
    <row r="525" spans="1:51" s="13" customFormat="1" ht="12">
      <c r="A525" s="13"/>
      <c r="B525" s="226"/>
      <c r="C525" s="227"/>
      <c r="D525" s="219" t="s">
        <v>140</v>
      </c>
      <c r="E525" s="228" t="s">
        <v>21</v>
      </c>
      <c r="F525" s="229" t="s">
        <v>1203</v>
      </c>
      <c r="G525" s="227"/>
      <c r="H525" s="230">
        <v>197</v>
      </c>
      <c r="I525" s="231"/>
      <c r="J525" s="227"/>
      <c r="K525" s="227"/>
      <c r="L525" s="232"/>
      <c r="M525" s="233"/>
      <c r="N525" s="234"/>
      <c r="O525" s="234"/>
      <c r="P525" s="234"/>
      <c r="Q525" s="234"/>
      <c r="R525" s="234"/>
      <c r="S525" s="234"/>
      <c r="T525" s="235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36" t="s">
        <v>140</v>
      </c>
      <c r="AU525" s="236" t="s">
        <v>82</v>
      </c>
      <c r="AV525" s="13" t="s">
        <v>82</v>
      </c>
      <c r="AW525" s="13" t="s">
        <v>34</v>
      </c>
      <c r="AX525" s="13" t="s">
        <v>78</v>
      </c>
      <c r="AY525" s="236" t="s">
        <v>128</v>
      </c>
    </row>
    <row r="526" spans="1:65" s="2" customFormat="1" ht="24.15" customHeight="1">
      <c r="A526" s="40"/>
      <c r="B526" s="41"/>
      <c r="C526" s="206" t="s">
        <v>664</v>
      </c>
      <c r="D526" s="206" t="s">
        <v>130</v>
      </c>
      <c r="E526" s="207" t="s">
        <v>1204</v>
      </c>
      <c r="F526" s="208" t="s">
        <v>1205</v>
      </c>
      <c r="G526" s="209" t="s">
        <v>317</v>
      </c>
      <c r="H526" s="210">
        <v>117</v>
      </c>
      <c r="I526" s="211"/>
      <c r="J526" s="212">
        <f>ROUND(I526*H526,2)</f>
        <v>0</v>
      </c>
      <c r="K526" s="208" t="s">
        <v>134</v>
      </c>
      <c r="L526" s="46"/>
      <c r="M526" s="213" t="s">
        <v>21</v>
      </c>
      <c r="N526" s="214" t="s">
        <v>44</v>
      </c>
      <c r="O526" s="86"/>
      <c r="P526" s="215">
        <f>O526*H526</f>
        <v>0</v>
      </c>
      <c r="Q526" s="215">
        <v>0.10095</v>
      </c>
      <c r="R526" s="215">
        <f>Q526*H526</f>
        <v>11.81115</v>
      </c>
      <c r="S526" s="215">
        <v>0</v>
      </c>
      <c r="T526" s="216">
        <f>S526*H526</f>
        <v>0</v>
      </c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R526" s="217" t="s">
        <v>85</v>
      </c>
      <c r="AT526" s="217" t="s">
        <v>130</v>
      </c>
      <c r="AU526" s="217" t="s">
        <v>82</v>
      </c>
      <c r="AY526" s="19" t="s">
        <v>128</v>
      </c>
      <c r="BE526" s="218">
        <f>IF(N526="základní",J526,0)</f>
        <v>0</v>
      </c>
      <c r="BF526" s="218">
        <f>IF(N526="snížená",J526,0)</f>
        <v>0</v>
      </c>
      <c r="BG526" s="218">
        <f>IF(N526="zákl. přenesená",J526,0)</f>
        <v>0</v>
      </c>
      <c r="BH526" s="218">
        <f>IF(N526="sníž. přenesená",J526,0)</f>
        <v>0</v>
      </c>
      <c r="BI526" s="218">
        <f>IF(N526="nulová",J526,0)</f>
        <v>0</v>
      </c>
      <c r="BJ526" s="19" t="s">
        <v>78</v>
      </c>
      <c r="BK526" s="218">
        <f>ROUND(I526*H526,2)</f>
        <v>0</v>
      </c>
      <c r="BL526" s="19" t="s">
        <v>85</v>
      </c>
      <c r="BM526" s="217" t="s">
        <v>1206</v>
      </c>
    </row>
    <row r="527" spans="1:47" s="2" customFormat="1" ht="12">
      <c r="A527" s="40"/>
      <c r="B527" s="41"/>
      <c r="C527" s="42"/>
      <c r="D527" s="219" t="s">
        <v>136</v>
      </c>
      <c r="E527" s="42"/>
      <c r="F527" s="220" t="s">
        <v>1207</v>
      </c>
      <c r="G527" s="42"/>
      <c r="H527" s="42"/>
      <c r="I527" s="221"/>
      <c r="J527" s="42"/>
      <c r="K527" s="42"/>
      <c r="L527" s="46"/>
      <c r="M527" s="222"/>
      <c r="N527" s="223"/>
      <c r="O527" s="86"/>
      <c r="P527" s="86"/>
      <c r="Q527" s="86"/>
      <c r="R527" s="86"/>
      <c r="S527" s="86"/>
      <c r="T527" s="87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T527" s="19" t="s">
        <v>136</v>
      </c>
      <c r="AU527" s="19" t="s">
        <v>82</v>
      </c>
    </row>
    <row r="528" spans="1:47" s="2" customFormat="1" ht="12">
      <c r="A528" s="40"/>
      <c r="B528" s="41"/>
      <c r="C528" s="42"/>
      <c r="D528" s="224" t="s">
        <v>138</v>
      </c>
      <c r="E528" s="42"/>
      <c r="F528" s="225" t="s">
        <v>1208</v>
      </c>
      <c r="G528" s="42"/>
      <c r="H528" s="42"/>
      <c r="I528" s="221"/>
      <c r="J528" s="42"/>
      <c r="K528" s="42"/>
      <c r="L528" s="46"/>
      <c r="M528" s="222"/>
      <c r="N528" s="223"/>
      <c r="O528" s="86"/>
      <c r="P528" s="86"/>
      <c r="Q528" s="86"/>
      <c r="R528" s="86"/>
      <c r="S528" s="86"/>
      <c r="T528" s="87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T528" s="19" t="s">
        <v>138</v>
      </c>
      <c r="AU528" s="19" t="s">
        <v>82</v>
      </c>
    </row>
    <row r="529" spans="1:51" s="13" customFormat="1" ht="12">
      <c r="A529" s="13"/>
      <c r="B529" s="226"/>
      <c r="C529" s="227"/>
      <c r="D529" s="219" t="s">
        <v>140</v>
      </c>
      <c r="E529" s="228" t="s">
        <v>21</v>
      </c>
      <c r="F529" s="229" t="s">
        <v>908</v>
      </c>
      <c r="G529" s="227"/>
      <c r="H529" s="230">
        <v>117</v>
      </c>
      <c r="I529" s="231"/>
      <c r="J529" s="227"/>
      <c r="K529" s="227"/>
      <c r="L529" s="232"/>
      <c r="M529" s="233"/>
      <c r="N529" s="234"/>
      <c r="O529" s="234"/>
      <c r="P529" s="234"/>
      <c r="Q529" s="234"/>
      <c r="R529" s="234"/>
      <c r="S529" s="234"/>
      <c r="T529" s="235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36" t="s">
        <v>140</v>
      </c>
      <c r="AU529" s="236" t="s">
        <v>82</v>
      </c>
      <c r="AV529" s="13" t="s">
        <v>82</v>
      </c>
      <c r="AW529" s="13" t="s">
        <v>34</v>
      </c>
      <c r="AX529" s="13" t="s">
        <v>73</v>
      </c>
      <c r="AY529" s="236" t="s">
        <v>128</v>
      </c>
    </row>
    <row r="530" spans="1:51" s="14" customFormat="1" ht="12">
      <c r="A530" s="14"/>
      <c r="B530" s="237"/>
      <c r="C530" s="238"/>
      <c r="D530" s="219" t="s">
        <v>140</v>
      </c>
      <c r="E530" s="239" t="s">
        <v>21</v>
      </c>
      <c r="F530" s="240" t="s">
        <v>149</v>
      </c>
      <c r="G530" s="238"/>
      <c r="H530" s="241">
        <v>117</v>
      </c>
      <c r="I530" s="242"/>
      <c r="J530" s="238"/>
      <c r="K530" s="238"/>
      <c r="L530" s="243"/>
      <c r="M530" s="244"/>
      <c r="N530" s="245"/>
      <c r="O530" s="245"/>
      <c r="P530" s="245"/>
      <c r="Q530" s="245"/>
      <c r="R530" s="245"/>
      <c r="S530" s="245"/>
      <c r="T530" s="246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47" t="s">
        <v>140</v>
      </c>
      <c r="AU530" s="247" t="s">
        <v>82</v>
      </c>
      <c r="AV530" s="14" t="s">
        <v>85</v>
      </c>
      <c r="AW530" s="14" t="s">
        <v>34</v>
      </c>
      <c r="AX530" s="14" t="s">
        <v>78</v>
      </c>
      <c r="AY530" s="247" t="s">
        <v>128</v>
      </c>
    </row>
    <row r="531" spans="1:65" s="2" customFormat="1" ht="16.5" customHeight="1">
      <c r="A531" s="40"/>
      <c r="B531" s="41"/>
      <c r="C531" s="260" t="s">
        <v>674</v>
      </c>
      <c r="D531" s="260" t="s">
        <v>287</v>
      </c>
      <c r="E531" s="261" t="s">
        <v>1209</v>
      </c>
      <c r="F531" s="262" t="s">
        <v>1210</v>
      </c>
      <c r="G531" s="263" t="s">
        <v>317</v>
      </c>
      <c r="H531" s="264">
        <v>118.2</v>
      </c>
      <c r="I531" s="265"/>
      <c r="J531" s="266">
        <f>ROUND(I531*H531,2)</f>
        <v>0</v>
      </c>
      <c r="K531" s="262" t="s">
        <v>134</v>
      </c>
      <c r="L531" s="267"/>
      <c r="M531" s="268" t="s">
        <v>21</v>
      </c>
      <c r="N531" s="269" t="s">
        <v>44</v>
      </c>
      <c r="O531" s="86"/>
      <c r="P531" s="215">
        <f>O531*H531</f>
        <v>0</v>
      </c>
      <c r="Q531" s="215">
        <v>0.024</v>
      </c>
      <c r="R531" s="215">
        <f>Q531*H531</f>
        <v>2.8368</v>
      </c>
      <c r="S531" s="215">
        <v>0</v>
      </c>
      <c r="T531" s="216">
        <f>S531*H531</f>
        <v>0</v>
      </c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R531" s="217" t="s">
        <v>183</v>
      </c>
      <c r="AT531" s="217" t="s">
        <v>287</v>
      </c>
      <c r="AU531" s="217" t="s">
        <v>82</v>
      </c>
      <c r="AY531" s="19" t="s">
        <v>128</v>
      </c>
      <c r="BE531" s="218">
        <f>IF(N531="základní",J531,0)</f>
        <v>0</v>
      </c>
      <c r="BF531" s="218">
        <f>IF(N531="snížená",J531,0)</f>
        <v>0</v>
      </c>
      <c r="BG531" s="218">
        <f>IF(N531="zákl. přenesená",J531,0)</f>
        <v>0</v>
      </c>
      <c r="BH531" s="218">
        <f>IF(N531="sníž. přenesená",J531,0)</f>
        <v>0</v>
      </c>
      <c r="BI531" s="218">
        <f>IF(N531="nulová",J531,0)</f>
        <v>0</v>
      </c>
      <c r="BJ531" s="19" t="s">
        <v>78</v>
      </c>
      <c r="BK531" s="218">
        <f>ROUND(I531*H531,2)</f>
        <v>0</v>
      </c>
      <c r="BL531" s="19" t="s">
        <v>85</v>
      </c>
      <c r="BM531" s="217" t="s">
        <v>1211</v>
      </c>
    </row>
    <row r="532" spans="1:47" s="2" customFormat="1" ht="12">
      <c r="A532" s="40"/>
      <c r="B532" s="41"/>
      <c r="C532" s="42"/>
      <c r="D532" s="219" t="s">
        <v>136</v>
      </c>
      <c r="E532" s="42"/>
      <c r="F532" s="220" t="s">
        <v>1210</v>
      </c>
      <c r="G532" s="42"/>
      <c r="H532" s="42"/>
      <c r="I532" s="221"/>
      <c r="J532" s="42"/>
      <c r="K532" s="42"/>
      <c r="L532" s="46"/>
      <c r="M532" s="222"/>
      <c r="N532" s="223"/>
      <c r="O532" s="86"/>
      <c r="P532" s="86"/>
      <c r="Q532" s="86"/>
      <c r="R532" s="86"/>
      <c r="S532" s="86"/>
      <c r="T532" s="87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T532" s="19" t="s">
        <v>136</v>
      </c>
      <c r="AU532" s="19" t="s">
        <v>82</v>
      </c>
    </row>
    <row r="533" spans="1:51" s="13" customFormat="1" ht="12">
      <c r="A533" s="13"/>
      <c r="B533" s="226"/>
      <c r="C533" s="227"/>
      <c r="D533" s="219" t="s">
        <v>140</v>
      </c>
      <c r="E533" s="228" t="s">
        <v>21</v>
      </c>
      <c r="F533" s="229" t="s">
        <v>1212</v>
      </c>
      <c r="G533" s="227"/>
      <c r="H533" s="230">
        <v>118.17</v>
      </c>
      <c r="I533" s="231"/>
      <c r="J533" s="227"/>
      <c r="K533" s="227"/>
      <c r="L533" s="232"/>
      <c r="M533" s="233"/>
      <c r="N533" s="234"/>
      <c r="O533" s="234"/>
      <c r="P533" s="234"/>
      <c r="Q533" s="234"/>
      <c r="R533" s="234"/>
      <c r="S533" s="234"/>
      <c r="T533" s="235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36" t="s">
        <v>140</v>
      </c>
      <c r="AU533" s="236" t="s">
        <v>82</v>
      </c>
      <c r="AV533" s="13" t="s">
        <v>82</v>
      </c>
      <c r="AW533" s="13" t="s">
        <v>34</v>
      </c>
      <c r="AX533" s="13" t="s">
        <v>73</v>
      </c>
      <c r="AY533" s="236" t="s">
        <v>128</v>
      </c>
    </row>
    <row r="534" spans="1:51" s="14" customFormat="1" ht="12">
      <c r="A534" s="14"/>
      <c r="B534" s="237"/>
      <c r="C534" s="238"/>
      <c r="D534" s="219" t="s">
        <v>140</v>
      </c>
      <c r="E534" s="239" t="s">
        <v>21</v>
      </c>
      <c r="F534" s="240" t="s">
        <v>149</v>
      </c>
      <c r="G534" s="238"/>
      <c r="H534" s="241">
        <v>118.17</v>
      </c>
      <c r="I534" s="242"/>
      <c r="J534" s="238"/>
      <c r="K534" s="238"/>
      <c r="L534" s="243"/>
      <c r="M534" s="244"/>
      <c r="N534" s="245"/>
      <c r="O534" s="245"/>
      <c r="P534" s="245"/>
      <c r="Q534" s="245"/>
      <c r="R534" s="245"/>
      <c r="S534" s="245"/>
      <c r="T534" s="246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47" t="s">
        <v>140</v>
      </c>
      <c r="AU534" s="247" t="s">
        <v>82</v>
      </c>
      <c r="AV534" s="14" t="s">
        <v>85</v>
      </c>
      <c r="AW534" s="14" t="s">
        <v>34</v>
      </c>
      <c r="AX534" s="14" t="s">
        <v>73</v>
      </c>
      <c r="AY534" s="247" t="s">
        <v>128</v>
      </c>
    </row>
    <row r="535" spans="1:51" s="13" customFormat="1" ht="12">
      <c r="A535" s="13"/>
      <c r="B535" s="226"/>
      <c r="C535" s="227"/>
      <c r="D535" s="219" t="s">
        <v>140</v>
      </c>
      <c r="E535" s="228" t="s">
        <v>21</v>
      </c>
      <c r="F535" s="229" t="s">
        <v>1213</v>
      </c>
      <c r="G535" s="227"/>
      <c r="H535" s="230">
        <v>118.2</v>
      </c>
      <c r="I535" s="231"/>
      <c r="J535" s="227"/>
      <c r="K535" s="227"/>
      <c r="L535" s="232"/>
      <c r="M535" s="233"/>
      <c r="N535" s="234"/>
      <c r="O535" s="234"/>
      <c r="P535" s="234"/>
      <c r="Q535" s="234"/>
      <c r="R535" s="234"/>
      <c r="S535" s="234"/>
      <c r="T535" s="235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36" t="s">
        <v>140</v>
      </c>
      <c r="AU535" s="236" t="s">
        <v>82</v>
      </c>
      <c r="AV535" s="13" t="s">
        <v>82</v>
      </c>
      <c r="AW535" s="13" t="s">
        <v>34</v>
      </c>
      <c r="AX535" s="13" t="s">
        <v>78</v>
      </c>
      <c r="AY535" s="236" t="s">
        <v>128</v>
      </c>
    </row>
    <row r="536" spans="1:65" s="2" customFormat="1" ht="24.15" customHeight="1">
      <c r="A536" s="40"/>
      <c r="B536" s="41"/>
      <c r="C536" s="206" t="s">
        <v>680</v>
      </c>
      <c r="D536" s="206" t="s">
        <v>130</v>
      </c>
      <c r="E536" s="207" t="s">
        <v>1214</v>
      </c>
      <c r="F536" s="208" t="s">
        <v>1215</v>
      </c>
      <c r="G536" s="209" t="s">
        <v>186</v>
      </c>
      <c r="H536" s="210">
        <v>74.3</v>
      </c>
      <c r="I536" s="211"/>
      <c r="J536" s="212">
        <f>ROUND(I536*H536,2)</f>
        <v>0</v>
      </c>
      <c r="K536" s="208" t="s">
        <v>134</v>
      </c>
      <c r="L536" s="46"/>
      <c r="M536" s="213" t="s">
        <v>21</v>
      </c>
      <c r="N536" s="214" t="s">
        <v>44</v>
      </c>
      <c r="O536" s="86"/>
      <c r="P536" s="215">
        <f>O536*H536</f>
        <v>0</v>
      </c>
      <c r="Q536" s="215">
        <v>2.25634</v>
      </c>
      <c r="R536" s="215">
        <f>Q536*H536</f>
        <v>167.64606199999997</v>
      </c>
      <c r="S536" s="215">
        <v>0</v>
      </c>
      <c r="T536" s="216">
        <f>S536*H536</f>
        <v>0</v>
      </c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R536" s="217" t="s">
        <v>85</v>
      </c>
      <c r="AT536" s="217" t="s">
        <v>130</v>
      </c>
      <c r="AU536" s="217" t="s">
        <v>82</v>
      </c>
      <c r="AY536" s="19" t="s">
        <v>128</v>
      </c>
      <c r="BE536" s="218">
        <f>IF(N536="základní",J536,0)</f>
        <v>0</v>
      </c>
      <c r="BF536" s="218">
        <f>IF(N536="snížená",J536,0)</f>
        <v>0</v>
      </c>
      <c r="BG536" s="218">
        <f>IF(N536="zákl. přenesená",J536,0)</f>
        <v>0</v>
      </c>
      <c r="BH536" s="218">
        <f>IF(N536="sníž. přenesená",J536,0)</f>
        <v>0</v>
      </c>
      <c r="BI536" s="218">
        <f>IF(N536="nulová",J536,0)</f>
        <v>0</v>
      </c>
      <c r="BJ536" s="19" t="s">
        <v>78</v>
      </c>
      <c r="BK536" s="218">
        <f>ROUND(I536*H536,2)</f>
        <v>0</v>
      </c>
      <c r="BL536" s="19" t="s">
        <v>85</v>
      </c>
      <c r="BM536" s="217" t="s">
        <v>1216</v>
      </c>
    </row>
    <row r="537" spans="1:47" s="2" customFormat="1" ht="12">
      <c r="A537" s="40"/>
      <c r="B537" s="41"/>
      <c r="C537" s="42"/>
      <c r="D537" s="219" t="s">
        <v>136</v>
      </c>
      <c r="E537" s="42"/>
      <c r="F537" s="220" t="s">
        <v>1217</v>
      </c>
      <c r="G537" s="42"/>
      <c r="H537" s="42"/>
      <c r="I537" s="221"/>
      <c r="J537" s="42"/>
      <c r="K537" s="42"/>
      <c r="L537" s="46"/>
      <c r="M537" s="222"/>
      <c r="N537" s="223"/>
      <c r="O537" s="86"/>
      <c r="P537" s="86"/>
      <c r="Q537" s="86"/>
      <c r="R537" s="86"/>
      <c r="S537" s="86"/>
      <c r="T537" s="87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T537" s="19" t="s">
        <v>136</v>
      </c>
      <c r="AU537" s="19" t="s">
        <v>82</v>
      </c>
    </row>
    <row r="538" spans="1:47" s="2" customFormat="1" ht="12">
      <c r="A538" s="40"/>
      <c r="B538" s="41"/>
      <c r="C538" s="42"/>
      <c r="D538" s="224" t="s">
        <v>138</v>
      </c>
      <c r="E538" s="42"/>
      <c r="F538" s="225" t="s">
        <v>1218</v>
      </c>
      <c r="G538" s="42"/>
      <c r="H538" s="42"/>
      <c r="I538" s="221"/>
      <c r="J538" s="42"/>
      <c r="K538" s="42"/>
      <c r="L538" s="46"/>
      <c r="M538" s="222"/>
      <c r="N538" s="223"/>
      <c r="O538" s="86"/>
      <c r="P538" s="86"/>
      <c r="Q538" s="86"/>
      <c r="R538" s="86"/>
      <c r="S538" s="86"/>
      <c r="T538" s="87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  <c r="AT538" s="19" t="s">
        <v>138</v>
      </c>
      <c r="AU538" s="19" t="s">
        <v>82</v>
      </c>
    </row>
    <row r="539" spans="1:51" s="13" customFormat="1" ht="12">
      <c r="A539" s="13"/>
      <c r="B539" s="226"/>
      <c r="C539" s="227"/>
      <c r="D539" s="219" t="s">
        <v>140</v>
      </c>
      <c r="E539" s="228" t="s">
        <v>21</v>
      </c>
      <c r="F539" s="229" t="s">
        <v>1219</v>
      </c>
      <c r="G539" s="227"/>
      <c r="H539" s="230">
        <v>68.25</v>
      </c>
      <c r="I539" s="231"/>
      <c r="J539" s="227"/>
      <c r="K539" s="227"/>
      <c r="L539" s="232"/>
      <c r="M539" s="233"/>
      <c r="N539" s="234"/>
      <c r="O539" s="234"/>
      <c r="P539" s="234"/>
      <c r="Q539" s="234"/>
      <c r="R539" s="234"/>
      <c r="S539" s="234"/>
      <c r="T539" s="235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36" t="s">
        <v>140</v>
      </c>
      <c r="AU539" s="236" t="s">
        <v>82</v>
      </c>
      <c r="AV539" s="13" t="s">
        <v>82</v>
      </c>
      <c r="AW539" s="13" t="s">
        <v>34</v>
      </c>
      <c r="AX539" s="13" t="s">
        <v>73</v>
      </c>
      <c r="AY539" s="236" t="s">
        <v>128</v>
      </c>
    </row>
    <row r="540" spans="1:51" s="13" customFormat="1" ht="12">
      <c r="A540" s="13"/>
      <c r="B540" s="226"/>
      <c r="C540" s="227"/>
      <c r="D540" s="219" t="s">
        <v>140</v>
      </c>
      <c r="E540" s="228" t="s">
        <v>21</v>
      </c>
      <c r="F540" s="229" t="s">
        <v>1220</v>
      </c>
      <c r="G540" s="227"/>
      <c r="H540" s="230">
        <v>6.05</v>
      </c>
      <c r="I540" s="231"/>
      <c r="J540" s="227"/>
      <c r="K540" s="227"/>
      <c r="L540" s="232"/>
      <c r="M540" s="233"/>
      <c r="N540" s="234"/>
      <c r="O540" s="234"/>
      <c r="P540" s="234"/>
      <c r="Q540" s="234"/>
      <c r="R540" s="234"/>
      <c r="S540" s="234"/>
      <c r="T540" s="235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36" t="s">
        <v>140</v>
      </c>
      <c r="AU540" s="236" t="s">
        <v>82</v>
      </c>
      <c r="AV540" s="13" t="s">
        <v>82</v>
      </c>
      <c r="AW540" s="13" t="s">
        <v>34</v>
      </c>
      <c r="AX540" s="13" t="s">
        <v>73</v>
      </c>
      <c r="AY540" s="236" t="s">
        <v>128</v>
      </c>
    </row>
    <row r="541" spans="1:51" s="14" customFormat="1" ht="12">
      <c r="A541" s="14"/>
      <c r="B541" s="237"/>
      <c r="C541" s="238"/>
      <c r="D541" s="219" t="s">
        <v>140</v>
      </c>
      <c r="E541" s="239" t="s">
        <v>21</v>
      </c>
      <c r="F541" s="240" t="s">
        <v>149</v>
      </c>
      <c r="G541" s="238"/>
      <c r="H541" s="241">
        <v>74.3</v>
      </c>
      <c r="I541" s="242"/>
      <c r="J541" s="238"/>
      <c r="K541" s="238"/>
      <c r="L541" s="243"/>
      <c r="M541" s="244"/>
      <c r="N541" s="245"/>
      <c r="O541" s="245"/>
      <c r="P541" s="245"/>
      <c r="Q541" s="245"/>
      <c r="R541" s="245"/>
      <c r="S541" s="245"/>
      <c r="T541" s="246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47" t="s">
        <v>140</v>
      </c>
      <c r="AU541" s="247" t="s">
        <v>82</v>
      </c>
      <c r="AV541" s="14" t="s">
        <v>85</v>
      </c>
      <c r="AW541" s="14" t="s">
        <v>34</v>
      </c>
      <c r="AX541" s="14" t="s">
        <v>78</v>
      </c>
      <c r="AY541" s="247" t="s">
        <v>128</v>
      </c>
    </row>
    <row r="542" spans="1:65" s="2" customFormat="1" ht="44.25" customHeight="1">
      <c r="A542" s="40"/>
      <c r="B542" s="41"/>
      <c r="C542" s="206" t="s">
        <v>687</v>
      </c>
      <c r="D542" s="206" t="s">
        <v>130</v>
      </c>
      <c r="E542" s="207" t="s">
        <v>744</v>
      </c>
      <c r="F542" s="208" t="s">
        <v>745</v>
      </c>
      <c r="G542" s="209" t="s">
        <v>133</v>
      </c>
      <c r="H542" s="210">
        <v>72.41</v>
      </c>
      <c r="I542" s="211"/>
      <c r="J542" s="212">
        <f>ROUND(I542*H542,2)</f>
        <v>0</v>
      </c>
      <c r="K542" s="208" t="s">
        <v>21</v>
      </c>
      <c r="L542" s="46"/>
      <c r="M542" s="213" t="s">
        <v>21</v>
      </c>
      <c r="N542" s="214" t="s">
        <v>44</v>
      </c>
      <c r="O542" s="86"/>
      <c r="P542" s="215">
        <f>O542*H542</f>
        <v>0</v>
      </c>
      <c r="Q542" s="215">
        <v>0.00036</v>
      </c>
      <c r="R542" s="215">
        <f>Q542*H542</f>
        <v>0.0260676</v>
      </c>
      <c r="S542" s="215">
        <v>0</v>
      </c>
      <c r="T542" s="216">
        <f>S542*H542</f>
        <v>0</v>
      </c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R542" s="217" t="s">
        <v>85</v>
      </c>
      <c r="AT542" s="217" t="s">
        <v>130</v>
      </c>
      <c r="AU542" s="217" t="s">
        <v>82</v>
      </c>
      <c r="AY542" s="19" t="s">
        <v>128</v>
      </c>
      <c r="BE542" s="218">
        <f>IF(N542="základní",J542,0)</f>
        <v>0</v>
      </c>
      <c r="BF542" s="218">
        <f>IF(N542="snížená",J542,0)</f>
        <v>0</v>
      </c>
      <c r="BG542" s="218">
        <f>IF(N542="zákl. přenesená",J542,0)</f>
        <v>0</v>
      </c>
      <c r="BH542" s="218">
        <f>IF(N542="sníž. přenesená",J542,0)</f>
        <v>0</v>
      </c>
      <c r="BI542" s="218">
        <f>IF(N542="nulová",J542,0)</f>
        <v>0</v>
      </c>
      <c r="BJ542" s="19" t="s">
        <v>78</v>
      </c>
      <c r="BK542" s="218">
        <f>ROUND(I542*H542,2)</f>
        <v>0</v>
      </c>
      <c r="BL542" s="19" t="s">
        <v>85</v>
      </c>
      <c r="BM542" s="217" t="s">
        <v>1221</v>
      </c>
    </row>
    <row r="543" spans="1:47" s="2" customFormat="1" ht="12">
      <c r="A543" s="40"/>
      <c r="B543" s="41"/>
      <c r="C543" s="42"/>
      <c r="D543" s="219" t="s">
        <v>136</v>
      </c>
      <c r="E543" s="42"/>
      <c r="F543" s="220" t="s">
        <v>747</v>
      </c>
      <c r="G543" s="42"/>
      <c r="H543" s="42"/>
      <c r="I543" s="221"/>
      <c r="J543" s="42"/>
      <c r="K543" s="42"/>
      <c r="L543" s="46"/>
      <c r="M543" s="222"/>
      <c r="N543" s="223"/>
      <c r="O543" s="86"/>
      <c r="P543" s="86"/>
      <c r="Q543" s="86"/>
      <c r="R543" s="86"/>
      <c r="S543" s="86"/>
      <c r="T543" s="87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  <c r="AE543" s="40"/>
      <c r="AT543" s="19" t="s">
        <v>136</v>
      </c>
      <c r="AU543" s="19" t="s">
        <v>82</v>
      </c>
    </row>
    <row r="544" spans="1:51" s="13" customFormat="1" ht="12">
      <c r="A544" s="13"/>
      <c r="B544" s="226"/>
      <c r="C544" s="227"/>
      <c r="D544" s="219" t="s">
        <v>140</v>
      </c>
      <c r="E544" s="228" t="s">
        <v>21</v>
      </c>
      <c r="F544" s="229" t="s">
        <v>1222</v>
      </c>
      <c r="G544" s="227"/>
      <c r="H544" s="230">
        <v>72.409</v>
      </c>
      <c r="I544" s="231"/>
      <c r="J544" s="227"/>
      <c r="K544" s="227"/>
      <c r="L544" s="232"/>
      <c r="M544" s="233"/>
      <c r="N544" s="234"/>
      <c r="O544" s="234"/>
      <c r="P544" s="234"/>
      <c r="Q544" s="234"/>
      <c r="R544" s="234"/>
      <c r="S544" s="234"/>
      <c r="T544" s="235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36" t="s">
        <v>140</v>
      </c>
      <c r="AU544" s="236" t="s">
        <v>82</v>
      </c>
      <c r="AV544" s="13" t="s">
        <v>82</v>
      </c>
      <c r="AW544" s="13" t="s">
        <v>34</v>
      </c>
      <c r="AX544" s="13" t="s">
        <v>73</v>
      </c>
      <c r="AY544" s="236" t="s">
        <v>128</v>
      </c>
    </row>
    <row r="545" spans="1:51" s="14" customFormat="1" ht="12">
      <c r="A545" s="14"/>
      <c r="B545" s="237"/>
      <c r="C545" s="238"/>
      <c r="D545" s="219" t="s">
        <v>140</v>
      </c>
      <c r="E545" s="239" t="s">
        <v>21</v>
      </c>
      <c r="F545" s="240" t="s">
        <v>149</v>
      </c>
      <c r="G545" s="238"/>
      <c r="H545" s="241">
        <v>72.409</v>
      </c>
      <c r="I545" s="242"/>
      <c r="J545" s="238"/>
      <c r="K545" s="238"/>
      <c r="L545" s="243"/>
      <c r="M545" s="244"/>
      <c r="N545" s="245"/>
      <c r="O545" s="245"/>
      <c r="P545" s="245"/>
      <c r="Q545" s="245"/>
      <c r="R545" s="245"/>
      <c r="S545" s="245"/>
      <c r="T545" s="246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47" t="s">
        <v>140</v>
      </c>
      <c r="AU545" s="247" t="s">
        <v>82</v>
      </c>
      <c r="AV545" s="14" t="s">
        <v>85</v>
      </c>
      <c r="AW545" s="14" t="s">
        <v>34</v>
      </c>
      <c r="AX545" s="14" t="s">
        <v>73</v>
      </c>
      <c r="AY545" s="247" t="s">
        <v>128</v>
      </c>
    </row>
    <row r="546" spans="1:51" s="13" customFormat="1" ht="12">
      <c r="A546" s="13"/>
      <c r="B546" s="226"/>
      <c r="C546" s="227"/>
      <c r="D546" s="219" t="s">
        <v>140</v>
      </c>
      <c r="E546" s="228" t="s">
        <v>21</v>
      </c>
      <c r="F546" s="229" t="s">
        <v>1223</v>
      </c>
      <c r="G546" s="227"/>
      <c r="H546" s="230">
        <v>72.41</v>
      </c>
      <c r="I546" s="231"/>
      <c r="J546" s="227"/>
      <c r="K546" s="227"/>
      <c r="L546" s="232"/>
      <c r="M546" s="233"/>
      <c r="N546" s="234"/>
      <c r="O546" s="234"/>
      <c r="P546" s="234"/>
      <c r="Q546" s="234"/>
      <c r="R546" s="234"/>
      <c r="S546" s="234"/>
      <c r="T546" s="235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36" t="s">
        <v>140</v>
      </c>
      <c r="AU546" s="236" t="s">
        <v>82</v>
      </c>
      <c r="AV546" s="13" t="s">
        <v>82</v>
      </c>
      <c r="AW546" s="13" t="s">
        <v>34</v>
      </c>
      <c r="AX546" s="13" t="s">
        <v>78</v>
      </c>
      <c r="AY546" s="236" t="s">
        <v>128</v>
      </c>
    </row>
    <row r="547" spans="1:65" s="2" customFormat="1" ht="24.15" customHeight="1">
      <c r="A547" s="40"/>
      <c r="B547" s="41"/>
      <c r="C547" s="206" t="s">
        <v>693</v>
      </c>
      <c r="D547" s="206" t="s">
        <v>130</v>
      </c>
      <c r="E547" s="207" t="s">
        <v>751</v>
      </c>
      <c r="F547" s="208" t="s">
        <v>1224</v>
      </c>
      <c r="G547" s="209" t="s">
        <v>317</v>
      </c>
      <c r="H547" s="210">
        <v>66.1</v>
      </c>
      <c r="I547" s="211"/>
      <c r="J547" s="212">
        <f>ROUND(I547*H547,2)</f>
        <v>0</v>
      </c>
      <c r="K547" s="208" t="s">
        <v>134</v>
      </c>
      <c r="L547" s="46"/>
      <c r="M547" s="213" t="s">
        <v>21</v>
      </c>
      <c r="N547" s="214" t="s">
        <v>44</v>
      </c>
      <c r="O547" s="86"/>
      <c r="P547" s="215">
        <f>O547*H547</f>
        <v>0</v>
      </c>
      <c r="Q547" s="215">
        <v>0</v>
      </c>
      <c r="R547" s="215">
        <f>Q547*H547</f>
        <v>0</v>
      </c>
      <c r="S547" s="215">
        <v>0</v>
      </c>
      <c r="T547" s="216">
        <f>S547*H547</f>
        <v>0</v>
      </c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  <c r="AR547" s="217" t="s">
        <v>85</v>
      </c>
      <c r="AT547" s="217" t="s">
        <v>130</v>
      </c>
      <c r="AU547" s="217" t="s">
        <v>82</v>
      </c>
      <c r="AY547" s="19" t="s">
        <v>128</v>
      </c>
      <c r="BE547" s="218">
        <f>IF(N547="základní",J547,0)</f>
        <v>0</v>
      </c>
      <c r="BF547" s="218">
        <f>IF(N547="snížená",J547,0)</f>
        <v>0</v>
      </c>
      <c r="BG547" s="218">
        <f>IF(N547="zákl. přenesená",J547,0)</f>
        <v>0</v>
      </c>
      <c r="BH547" s="218">
        <f>IF(N547="sníž. přenesená",J547,0)</f>
        <v>0</v>
      </c>
      <c r="BI547" s="218">
        <f>IF(N547="nulová",J547,0)</f>
        <v>0</v>
      </c>
      <c r="BJ547" s="19" t="s">
        <v>78</v>
      </c>
      <c r="BK547" s="218">
        <f>ROUND(I547*H547,2)</f>
        <v>0</v>
      </c>
      <c r="BL547" s="19" t="s">
        <v>85</v>
      </c>
      <c r="BM547" s="217" t="s">
        <v>1225</v>
      </c>
    </row>
    <row r="548" spans="1:47" s="2" customFormat="1" ht="12">
      <c r="A548" s="40"/>
      <c r="B548" s="41"/>
      <c r="C548" s="42"/>
      <c r="D548" s="219" t="s">
        <v>136</v>
      </c>
      <c r="E548" s="42"/>
      <c r="F548" s="220" t="s">
        <v>754</v>
      </c>
      <c r="G548" s="42"/>
      <c r="H548" s="42"/>
      <c r="I548" s="221"/>
      <c r="J548" s="42"/>
      <c r="K548" s="42"/>
      <c r="L548" s="46"/>
      <c r="M548" s="222"/>
      <c r="N548" s="223"/>
      <c r="O548" s="86"/>
      <c r="P548" s="86"/>
      <c r="Q548" s="86"/>
      <c r="R548" s="86"/>
      <c r="S548" s="86"/>
      <c r="T548" s="87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T548" s="19" t="s">
        <v>136</v>
      </c>
      <c r="AU548" s="19" t="s">
        <v>82</v>
      </c>
    </row>
    <row r="549" spans="1:47" s="2" customFormat="1" ht="12">
      <c r="A549" s="40"/>
      <c r="B549" s="41"/>
      <c r="C549" s="42"/>
      <c r="D549" s="224" t="s">
        <v>138</v>
      </c>
      <c r="E549" s="42"/>
      <c r="F549" s="225" t="s">
        <v>1226</v>
      </c>
      <c r="G549" s="42"/>
      <c r="H549" s="42"/>
      <c r="I549" s="221"/>
      <c r="J549" s="42"/>
      <c r="K549" s="42"/>
      <c r="L549" s="46"/>
      <c r="M549" s="222"/>
      <c r="N549" s="223"/>
      <c r="O549" s="86"/>
      <c r="P549" s="86"/>
      <c r="Q549" s="86"/>
      <c r="R549" s="86"/>
      <c r="S549" s="86"/>
      <c r="T549" s="87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T549" s="19" t="s">
        <v>138</v>
      </c>
      <c r="AU549" s="19" t="s">
        <v>82</v>
      </c>
    </row>
    <row r="550" spans="1:51" s="13" customFormat="1" ht="12">
      <c r="A550" s="13"/>
      <c r="B550" s="226"/>
      <c r="C550" s="227"/>
      <c r="D550" s="219" t="s">
        <v>140</v>
      </c>
      <c r="E550" s="228" t="s">
        <v>21</v>
      </c>
      <c r="F550" s="229" t="s">
        <v>1227</v>
      </c>
      <c r="G550" s="227"/>
      <c r="H550" s="230">
        <v>66.1</v>
      </c>
      <c r="I550" s="231"/>
      <c r="J550" s="227"/>
      <c r="K550" s="227"/>
      <c r="L550" s="232"/>
      <c r="M550" s="233"/>
      <c r="N550" s="234"/>
      <c r="O550" s="234"/>
      <c r="P550" s="234"/>
      <c r="Q550" s="234"/>
      <c r="R550" s="234"/>
      <c r="S550" s="234"/>
      <c r="T550" s="235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36" t="s">
        <v>140</v>
      </c>
      <c r="AU550" s="236" t="s">
        <v>82</v>
      </c>
      <c r="AV550" s="13" t="s">
        <v>82</v>
      </c>
      <c r="AW550" s="13" t="s">
        <v>34</v>
      </c>
      <c r="AX550" s="13" t="s">
        <v>73</v>
      </c>
      <c r="AY550" s="236" t="s">
        <v>128</v>
      </c>
    </row>
    <row r="551" spans="1:51" s="14" customFormat="1" ht="12">
      <c r="A551" s="14"/>
      <c r="B551" s="237"/>
      <c r="C551" s="238"/>
      <c r="D551" s="219" t="s">
        <v>140</v>
      </c>
      <c r="E551" s="239" t="s">
        <v>21</v>
      </c>
      <c r="F551" s="240" t="s">
        <v>149</v>
      </c>
      <c r="G551" s="238"/>
      <c r="H551" s="241">
        <v>66.1</v>
      </c>
      <c r="I551" s="242"/>
      <c r="J551" s="238"/>
      <c r="K551" s="238"/>
      <c r="L551" s="243"/>
      <c r="M551" s="244"/>
      <c r="N551" s="245"/>
      <c r="O551" s="245"/>
      <c r="P551" s="245"/>
      <c r="Q551" s="245"/>
      <c r="R551" s="245"/>
      <c r="S551" s="245"/>
      <c r="T551" s="246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47" t="s">
        <v>140</v>
      </c>
      <c r="AU551" s="247" t="s">
        <v>82</v>
      </c>
      <c r="AV551" s="14" t="s">
        <v>85</v>
      </c>
      <c r="AW551" s="14" t="s">
        <v>34</v>
      </c>
      <c r="AX551" s="14" t="s">
        <v>78</v>
      </c>
      <c r="AY551" s="247" t="s">
        <v>128</v>
      </c>
    </row>
    <row r="552" spans="1:65" s="2" customFormat="1" ht="24.15" customHeight="1">
      <c r="A552" s="40"/>
      <c r="B552" s="41"/>
      <c r="C552" s="206" t="s">
        <v>699</v>
      </c>
      <c r="D552" s="206" t="s">
        <v>130</v>
      </c>
      <c r="E552" s="207" t="s">
        <v>771</v>
      </c>
      <c r="F552" s="208" t="s">
        <v>772</v>
      </c>
      <c r="G552" s="209" t="s">
        <v>317</v>
      </c>
      <c r="H552" s="210">
        <v>221</v>
      </c>
      <c r="I552" s="211"/>
      <c r="J552" s="212">
        <f>ROUND(I552*H552,2)</f>
        <v>0</v>
      </c>
      <c r="K552" s="208" t="s">
        <v>134</v>
      </c>
      <c r="L552" s="46"/>
      <c r="M552" s="213" t="s">
        <v>21</v>
      </c>
      <c r="N552" s="214" t="s">
        <v>44</v>
      </c>
      <c r="O552" s="86"/>
      <c r="P552" s="215">
        <f>O552*H552</f>
        <v>0</v>
      </c>
      <c r="Q552" s="215">
        <v>0</v>
      </c>
      <c r="R552" s="215">
        <f>Q552*H552</f>
        <v>0</v>
      </c>
      <c r="S552" s="215">
        <v>0</v>
      </c>
      <c r="T552" s="216">
        <f>S552*H552</f>
        <v>0</v>
      </c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R552" s="217" t="s">
        <v>85</v>
      </c>
      <c r="AT552" s="217" t="s">
        <v>130</v>
      </c>
      <c r="AU552" s="217" t="s">
        <v>82</v>
      </c>
      <c r="AY552" s="19" t="s">
        <v>128</v>
      </c>
      <c r="BE552" s="218">
        <f>IF(N552="základní",J552,0)</f>
        <v>0</v>
      </c>
      <c r="BF552" s="218">
        <f>IF(N552="snížená",J552,0)</f>
        <v>0</v>
      </c>
      <c r="BG552" s="218">
        <f>IF(N552="zákl. přenesená",J552,0)</f>
        <v>0</v>
      </c>
      <c r="BH552" s="218">
        <f>IF(N552="sníž. přenesená",J552,0)</f>
        <v>0</v>
      </c>
      <c r="BI552" s="218">
        <f>IF(N552="nulová",J552,0)</f>
        <v>0</v>
      </c>
      <c r="BJ552" s="19" t="s">
        <v>78</v>
      </c>
      <c r="BK552" s="218">
        <f>ROUND(I552*H552,2)</f>
        <v>0</v>
      </c>
      <c r="BL552" s="19" t="s">
        <v>85</v>
      </c>
      <c r="BM552" s="217" t="s">
        <v>1228</v>
      </c>
    </row>
    <row r="553" spans="1:47" s="2" customFormat="1" ht="12">
      <c r="A553" s="40"/>
      <c r="B553" s="41"/>
      <c r="C553" s="42"/>
      <c r="D553" s="219" t="s">
        <v>136</v>
      </c>
      <c r="E553" s="42"/>
      <c r="F553" s="220" t="s">
        <v>774</v>
      </c>
      <c r="G553" s="42"/>
      <c r="H553" s="42"/>
      <c r="I553" s="221"/>
      <c r="J553" s="42"/>
      <c r="K553" s="42"/>
      <c r="L553" s="46"/>
      <c r="M553" s="222"/>
      <c r="N553" s="223"/>
      <c r="O553" s="86"/>
      <c r="P553" s="86"/>
      <c r="Q553" s="86"/>
      <c r="R553" s="86"/>
      <c r="S553" s="86"/>
      <c r="T553" s="87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T553" s="19" t="s">
        <v>136</v>
      </c>
      <c r="AU553" s="19" t="s">
        <v>82</v>
      </c>
    </row>
    <row r="554" spans="1:47" s="2" customFormat="1" ht="12">
      <c r="A554" s="40"/>
      <c r="B554" s="41"/>
      <c r="C554" s="42"/>
      <c r="D554" s="224" t="s">
        <v>138</v>
      </c>
      <c r="E554" s="42"/>
      <c r="F554" s="225" t="s">
        <v>775</v>
      </c>
      <c r="G554" s="42"/>
      <c r="H554" s="42"/>
      <c r="I554" s="221"/>
      <c r="J554" s="42"/>
      <c r="K554" s="42"/>
      <c r="L554" s="46"/>
      <c r="M554" s="222"/>
      <c r="N554" s="223"/>
      <c r="O554" s="86"/>
      <c r="P554" s="86"/>
      <c r="Q554" s="86"/>
      <c r="R554" s="86"/>
      <c r="S554" s="86"/>
      <c r="T554" s="87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T554" s="19" t="s">
        <v>138</v>
      </c>
      <c r="AU554" s="19" t="s">
        <v>82</v>
      </c>
    </row>
    <row r="555" spans="1:51" s="13" customFormat="1" ht="12">
      <c r="A555" s="13"/>
      <c r="B555" s="226"/>
      <c r="C555" s="227"/>
      <c r="D555" s="219" t="s">
        <v>140</v>
      </c>
      <c r="E555" s="228" t="s">
        <v>21</v>
      </c>
      <c r="F555" s="229" t="s">
        <v>1229</v>
      </c>
      <c r="G555" s="227"/>
      <c r="H555" s="230">
        <v>221</v>
      </c>
      <c r="I555" s="231"/>
      <c r="J555" s="227"/>
      <c r="K555" s="227"/>
      <c r="L555" s="232"/>
      <c r="M555" s="233"/>
      <c r="N555" s="234"/>
      <c r="O555" s="234"/>
      <c r="P555" s="234"/>
      <c r="Q555" s="234"/>
      <c r="R555" s="234"/>
      <c r="S555" s="234"/>
      <c r="T555" s="235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36" t="s">
        <v>140</v>
      </c>
      <c r="AU555" s="236" t="s">
        <v>82</v>
      </c>
      <c r="AV555" s="13" t="s">
        <v>82</v>
      </c>
      <c r="AW555" s="13" t="s">
        <v>34</v>
      </c>
      <c r="AX555" s="13" t="s">
        <v>73</v>
      </c>
      <c r="AY555" s="236" t="s">
        <v>128</v>
      </c>
    </row>
    <row r="556" spans="1:51" s="14" customFormat="1" ht="12">
      <c r="A556" s="14"/>
      <c r="B556" s="237"/>
      <c r="C556" s="238"/>
      <c r="D556" s="219" t="s">
        <v>140</v>
      </c>
      <c r="E556" s="239" t="s">
        <v>21</v>
      </c>
      <c r="F556" s="240" t="s">
        <v>149</v>
      </c>
      <c r="G556" s="238"/>
      <c r="H556" s="241">
        <v>221</v>
      </c>
      <c r="I556" s="242"/>
      <c r="J556" s="238"/>
      <c r="K556" s="238"/>
      <c r="L556" s="243"/>
      <c r="M556" s="244"/>
      <c r="N556" s="245"/>
      <c r="O556" s="245"/>
      <c r="P556" s="245"/>
      <c r="Q556" s="245"/>
      <c r="R556" s="245"/>
      <c r="S556" s="245"/>
      <c r="T556" s="246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47" t="s">
        <v>140</v>
      </c>
      <c r="AU556" s="247" t="s">
        <v>82</v>
      </c>
      <c r="AV556" s="14" t="s">
        <v>85</v>
      </c>
      <c r="AW556" s="14" t="s">
        <v>34</v>
      </c>
      <c r="AX556" s="14" t="s">
        <v>78</v>
      </c>
      <c r="AY556" s="247" t="s">
        <v>128</v>
      </c>
    </row>
    <row r="557" spans="1:65" s="2" customFormat="1" ht="44.25" customHeight="1">
      <c r="A557" s="40"/>
      <c r="B557" s="41"/>
      <c r="C557" s="206" t="s">
        <v>703</v>
      </c>
      <c r="D557" s="206" t="s">
        <v>130</v>
      </c>
      <c r="E557" s="207" t="s">
        <v>1230</v>
      </c>
      <c r="F557" s="208" t="s">
        <v>1231</v>
      </c>
      <c r="G557" s="209" t="s">
        <v>317</v>
      </c>
      <c r="H557" s="210">
        <v>4</v>
      </c>
      <c r="I557" s="211"/>
      <c r="J557" s="212">
        <f>ROUND(I557*H557,2)</f>
        <v>0</v>
      </c>
      <c r="K557" s="208" t="s">
        <v>21</v>
      </c>
      <c r="L557" s="46"/>
      <c r="M557" s="213" t="s">
        <v>21</v>
      </c>
      <c r="N557" s="214" t="s">
        <v>44</v>
      </c>
      <c r="O557" s="86"/>
      <c r="P557" s="215">
        <f>O557*H557</f>
        <v>0</v>
      </c>
      <c r="Q557" s="215">
        <v>0.43819</v>
      </c>
      <c r="R557" s="215">
        <f>Q557*H557</f>
        <v>1.75276</v>
      </c>
      <c r="S557" s="215">
        <v>0</v>
      </c>
      <c r="T557" s="216">
        <f>S557*H557</f>
        <v>0</v>
      </c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R557" s="217" t="s">
        <v>85</v>
      </c>
      <c r="AT557" s="217" t="s">
        <v>130</v>
      </c>
      <c r="AU557" s="217" t="s">
        <v>82</v>
      </c>
      <c r="AY557" s="19" t="s">
        <v>128</v>
      </c>
      <c r="BE557" s="218">
        <f>IF(N557="základní",J557,0)</f>
        <v>0</v>
      </c>
      <c r="BF557" s="218">
        <f>IF(N557="snížená",J557,0)</f>
        <v>0</v>
      </c>
      <c r="BG557" s="218">
        <f>IF(N557="zákl. přenesená",J557,0)</f>
        <v>0</v>
      </c>
      <c r="BH557" s="218">
        <f>IF(N557="sníž. přenesená",J557,0)</f>
        <v>0</v>
      </c>
      <c r="BI557" s="218">
        <f>IF(N557="nulová",J557,0)</f>
        <v>0</v>
      </c>
      <c r="BJ557" s="19" t="s">
        <v>78</v>
      </c>
      <c r="BK557" s="218">
        <f>ROUND(I557*H557,2)</f>
        <v>0</v>
      </c>
      <c r="BL557" s="19" t="s">
        <v>85</v>
      </c>
      <c r="BM557" s="217" t="s">
        <v>1232</v>
      </c>
    </row>
    <row r="558" spans="1:47" s="2" customFormat="1" ht="12">
      <c r="A558" s="40"/>
      <c r="B558" s="41"/>
      <c r="C558" s="42"/>
      <c r="D558" s="219" t="s">
        <v>136</v>
      </c>
      <c r="E558" s="42"/>
      <c r="F558" s="220" t="s">
        <v>1233</v>
      </c>
      <c r="G558" s="42"/>
      <c r="H558" s="42"/>
      <c r="I558" s="221"/>
      <c r="J558" s="42"/>
      <c r="K558" s="42"/>
      <c r="L558" s="46"/>
      <c r="M558" s="222"/>
      <c r="N558" s="223"/>
      <c r="O558" s="86"/>
      <c r="P558" s="86"/>
      <c r="Q558" s="86"/>
      <c r="R558" s="86"/>
      <c r="S558" s="86"/>
      <c r="T558" s="87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T558" s="19" t="s">
        <v>136</v>
      </c>
      <c r="AU558" s="19" t="s">
        <v>82</v>
      </c>
    </row>
    <row r="559" spans="1:51" s="13" customFormat="1" ht="12">
      <c r="A559" s="13"/>
      <c r="B559" s="226"/>
      <c r="C559" s="227"/>
      <c r="D559" s="219" t="s">
        <v>140</v>
      </c>
      <c r="E559" s="228" t="s">
        <v>21</v>
      </c>
      <c r="F559" s="229" t="s">
        <v>85</v>
      </c>
      <c r="G559" s="227"/>
      <c r="H559" s="230">
        <v>4</v>
      </c>
      <c r="I559" s="231"/>
      <c r="J559" s="227"/>
      <c r="K559" s="227"/>
      <c r="L559" s="232"/>
      <c r="M559" s="233"/>
      <c r="N559" s="234"/>
      <c r="O559" s="234"/>
      <c r="P559" s="234"/>
      <c r="Q559" s="234"/>
      <c r="R559" s="234"/>
      <c r="S559" s="234"/>
      <c r="T559" s="235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36" t="s">
        <v>140</v>
      </c>
      <c r="AU559" s="236" t="s">
        <v>82</v>
      </c>
      <c r="AV559" s="13" t="s">
        <v>82</v>
      </c>
      <c r="AW559" s="13" t="s">
        <v>34</v>
      </c>
      <c r="AX559" s="13" t="s">
        <v>78</v>
      </c>
      <c r="AY559" s="236" t="s">
        <v>128</v>
      </c>
    </row>
    <row r="560" spans="1:65" s="2" customFormat="1" ht="24.15" customHeight="1">
      <c r="A560" s="40"/>
      <c r="B560" s="41"/>
      <c r="C560" s="206" t="s">
        <v>710</v>
      </c>
      <c r="D560" s="206" t="s">
        <v>130</v>
      </c>
      <c r="E560" s="207" t="s">
        <v>791</v>
      </c>
      <c r="F560" s="208" t="s">
        <v>792</v>
      </c>
      <c r="G560" s="209" t="s">
        <v>133</v>
      </c>
      <c r="H560" s="210">
        <v>79</v>
      </c>
      <c r="I560" s="211"/>
      <c r="J560" s="212">
        <f>ROUND(I560*H560,2)</f>
        <v>0</v>
      </c>
      <c r="K560" s="208" t="s">
        <v>134</v>
      </c>
      <c r="L560" s="46"/>
      <c r="M560" s="213" t="s">
        <v>21</v>
      </c>
      <c r="N560" s="214" t="s">
        <v>44</v>
      </c>
      <c r="O560" s="86"/>
      <c r="P560" s="215">
        <f>O560*H560</f>
        <v>0</v>
      </c>
      <c r="Q560" s="215">
        <v>0</v>
      </c>
      <c r="R560" s="215">
        <f>Q560*H560</f>
        <v>0</v>
      </c>
      <c r="S560" s="215">
        <v>0.02</v>
      </c>
      <c r="T560" s="216">
        <f>S560*H560</f>
        <v>1.58</v>
      </c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R560" s="217" t="s">
        <v>85</v>
      </c>
      <c r="AT560" s="217" t="s">
        <v>130</v>
      </c>
      <c r="AU560" s="217" t="s">
        <v>82</v>
      </c>
      <c r="AY560" s="19" t="s">
        <v>128</v>
      </c>
      <c r="BE560" s="218">
        <f>IF(N560="základní",J560,0)</f>
        <v>0</v>
      </c>
      <c r="BF560" s="218">
        <f>IF(N560="snížená",J560,0)</f>
        <v>0</v>
      </c>
      <c r="BG560" s="218">
        <f>IF(N560="zákl. přenesená",J560,0)</f>
        <v>0</v>
      </c>
      <c r="BH560" s="218">
        <f>IF(N560="sníž. přenesená",J560,0)</f>
        <v>0</v>
      </c>
      <c r="BI560" s="218">
        <f>IF(N560="nulová",J560,0)</f>
        <v>0</v>
      </c>
      <c r="BJ560" s="19" t="s">
        <v>78</v>
      </c>
      <c r="BK560" s="218">
        <f>ROUND(I560*H560,2)</f>
        <v>0</v>
      </c>
      <c r="BL560" s="19" t="s">
        <v>85</v>
      </c>
      <c r="BM560" s="217" t="s">
        <v>1234</v>
      </c>
    </row>
    <row r="561" spans="1:47" s="2" customFormat="1" ht="12">
      <c r="A561" s="40"/>
      <c r="B561" s="41"/>
      <c r="C561" s="42"/>
      <c r="D561" s="219" t="s">
        <v>136</v>
      </c>
      <c r="E561" s="42"/>
      <c r="F561" s="220" t="s">
        <v>794</v>
      </c>
      <c r="G561" s="42"/>
      <c r="H561" s="42"/>
      <c r="I561" s="221"/>
      <c r="J561" s="42"/>
      <c r="K561" s="42"/>
      <c r="L561" s="46"/>
      <c r="M561" s="222"/>
      <c r="N561" s="223"/>
      <c r="O561" s="86"/>
      <c r="P561" s="86"/>
      <c r="Q561" s="86"/>
      <c r="R561" s="86"/>
      <c r="S561" s="86"/>
      <c r="T561" s="87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T561" s="19" t="s">
        <v>136</v>
      </c>
      <c r="AU561" s="19" t="s">
        <v>82</v>
      </c>
    </row>
    <row r="562" spans="1:47" s="2" customFormat="1" ht="12">
      <c r="A562" s="40"/>
      <c r="B562" s="41"/>
      <c r="C562" s="42"/>
      <c r="D562" s="224" t="s">
        <v>138</v>
      </c>
      <c r="E562" s="42"/>
      <c r="F562" s="225" t="s">
        <v>795</v>
      </c>
      <c r="G562" s="42"/>
      <c r="H562" s="42"/>
      <c r="I562" s="221"/>
      <c r="J562" s="42"/>
      <c r="K562" s="42"/>
      <c r="L562" s="46"/>
      <c r="M562" s="222"/>
      <c r="N562" s="223"/>
      <c r="O562" s="86"/>
      <c r="P562" s="86"/>
      <c r="Q562" s="86"/>
      <c r="R562" s="86"/>
      <c r="S562" s="86"/>
      <c r="T562" s="87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T562" s="19" t="s">
        <v>138</v>
      </c>
      <c r="AU562" s="19" t="s">
        <v>82</v>
      </c>
    </row>
    <row r="563" spans="1:51" s="13" customFormat="1" ht="12">
      <c r="A563" s="13"/>
      <c r="B563" s="226"/>
      <c r="C563" s="227"/>
      <c r="D563" s="219" t="s">
        <v>140</v>
      </c>
      <c r="E563" s="228" t="s">
        <v>21</v>
      </c>
      <c r="F563" s="229" t="s">
        <v>645</v>
      </c>
      <c r="G563" s="227"/>
      <c r="H563" s="230">
        <v>79</v>
      </c>
      <c r="I563" s="231"/>
      <c r="J563" s="227"/>
      <c r="K563" s="227"/>
      <c r="L563" s="232"/>
      <c r="M563" s="233"/>
      <c r="N563" s="234"/>
      <c r="O563" s="234"/>
      <c r="P563" s="234"/>
      <c r="Q563" s="234"/>
      <c r="R563" s="234"/>
      <c r="S563" s="234"/>
      <c r="T563" s="235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36" t="s">
        <v>140</v>
      </c>
      <c r="AU563" s="236" t="s">
        <v>82</v>
      </c>
      <c r="AV563" s="13" t="s">
        <v>82</v>
      </c>
      <c r="AW563" s="13" t="s">
        <v>34</v>
      </c>
      <c r="AX563" s="13" t="s">
        <v>78</v>
      </c>
      <c r="AY563" s="236" t="s">
        <v>128</v>
      </c>
    </row>
    <row r="564" spans="1:65" s="2" customFormat="1" ht="24.15" customHeight="1">
      <c r="A564" s="40"/>
      <c r="B564" s="41"/>
      <c r="C564" s="206" t="s">
        <v>716</v>
      </c>
      <c r="D564" s="206" t="s">
        <v>130</v>
      </c>
      <c r="E564" s="207" t="s">
        <v>1235</v>
      </c>
      <c r="F564" s="208" t="s">
        <v>1236</v>
      </c>
      <c r="G564" s="209" t="s">
        <v>317</v>
      </c>
      <c r="H564" s="210">
        <v>16</v>
      </c>
      <c r="I564" s="211"/>
      <c r="J564" s="212">
        <f>ROUND(I564*H564,2)</f>
        <v>0</v>
      </c>
      <c r="K564" s="208" t="s">
        <v>134</v>
      </c>
      <c r="L564" s="46"/>
      <c r="M564" s="213" t="s">
        <v>21</v>
      </c>
      <c r="N564" s="214" t="s">
        <v>44</v>
      </c>
      <c r="O564" s="86"/>
      <c r="P564" s="215">
        <f>O564*H564</f>
        <v>0</v>
      </c>
      <c r="Q564" s="215">
        <v>0</v>
      </c>
      <c r="R564" s="215">
        <f>Q564*H564</f>
        <v>0</v>
      </c>
      <c r="S564" s="215">
        <v>0.35</v>
      </c>
      <c r="T564" s="216">
        <f>S564*H564</f>
        <v>5.6</v>
      </c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R564" s="217" t="s">
        <v>85</v>
      </c>
      <c r="AT564" s="217" t="s">
        <v>130</v>
      </c>
      <c r="AU564" s="217" t="s">
        <v>82</v>
      </c>
      <c r="AY564" s="19" t="s">
        <v>128</v>
      </c>
      <c r="BE564" s="218">
        <f>IF(N564="základní",J564,0)</f>
        <v>0</v>
      </c>
      <c r="BF564" s="218">
        <f>IF(N564="snížená",J564,0)</f>
        <v>0</v>
      </c>
      <c r="BG564" s="218">
        <f>IF(N564="zákl. přenesená",J564,0)</f>
        <v>0</v>
      </c>
      <c r="BH564" s="218">
        <f>IF(N564="sníž. přenesená",J564,0)</f>
        <v>0</v>
      </c>
      <c r="BI564" s="218">
        <f>IF(N564="nulová",J564,0)</f>
        <v>0</v>
      </c>
      <c r="BJ564" s="19" t="s">
        <v>78</v>
      </c>
      <c r="BK564" s="218">
        <f>ROUND(I564*H564,2)</f>
        <v>0</v>
      </c>
      <c r="BL564" s="19" t="s">
        <v>85</v>
      </c>
      <c r="BM564" s="217" t="s">
        <v>1237</v>
      </c>
    </row>
    <row r="565" spans="1:47" s="2" customFormat="1" ht="12">
      <c r="A565" s="40"/>
      <c r="B565" s="41"/>
      <c r="C565" s="42"/>
      <c r="D565" s="219" t="s">
        <v>136</v>
      </c>
      <c r="E565" s="42"/>
      <c r="F565" s="220" t="s">
        <v>1238</v>
      </c>
      <c r="G565" s="42"/>
      <c r="H565" s="42"/>
      <c r="I565" s="221"/>
      <c r="J565" s="42"/>
      <c r="K565" s="42"/>
      <c r="L565" s="46"/>
      <c r="M565" s="222"/>
      <c r="N565" s="223"/>
      <c r="O565" s="86"/>
      <c r="P565" s="86"/>
      <c r="Q565" s="86"/>
      <c r="R565" s="86"/>
      <c r="S565" s="86"/>
      <c r="T565" s="87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T565" s="19" t="s">
        <v>136</v>
      </c>
      <c r="AU565" s="19" t="s">
        <v>82</v>
      </c>
    </row>
    <row r="566" spans="1:47" s="2" customFormat="1" ht="12">
      <c r="A566" s="40"/>
      <c r="B566" s="41"/>
      <c r="C566" s="42"/>
      <c r="D566" s="224" t="s">
        <v>138</v>
      </c>
      <c r="E566" s="42"/>
      <c r="F566" s="225" t="s">
        <v>1239</v>
      </c>
      <c r="G566" s="42"/>
      <c r="H566" s="42"/>
      <c r="I566" s="221"/>
      <c r="J566" s="42"/>
      <c r="K566" s="42"/>
      <c r="L566" s="46"/>
      <c r="M566" s="222"/>
      <c r="N566" s="223"/>
      <c r="O566" s="86"/>
      <c r="P566" s="86"/>
      <c r="Q566" s="86"/>
      <c r="R566" s="86"/>
      <c r="S566" s="86"/>
      <c r="T566" s="87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T566" s="19" t="s">
        <v>138</v>
      </c>
      <c r="AU566" s="19" t="s">
        <v>82</v>
      </c>
    </row>
    <row r="567" spans="1:51" s="13" customFormat="1" ht="12">
      <c r="A567" s="13"/>
      <c r="B567" s="226"/>
      <c r="C567" s="227"/>
      <c r="D567" s="219" t="s">
        <v>140</v>
      </c>
      <c r="E567" s="228" t="s">
        <v>21</v>
      </c>
      <c r="F567" s="229" t="s">
        <v>1240</v>
      </c>
      <c r="G567" s="227"/>
      <c r="H567" s="230">
        <v>16</v>
      </c>
      <c r="I567" s="231"/>
      <c r="J567" s="227"/>
      <c r="K567" s="227"/>
      <c r="L567" s="232"/>
      <c r="M567" s="233"/>
      <c r="N567" s="234"/>
      <c r="O567" s="234"/>
      <c r="P567" s="234"/>
      <c r="Q567" s="234"/>
      <c r="R567" s="234"/>
      <c r="S567" s="234"/>
      <c r="T567" s="235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36" t="s">
        <v>140</v>
      </c>
      <c r="AU567" s="236" t="s">
        <v>82</v>
      </c>
      <c r="AV567" s="13" t="s">
        <v>82</v>
      </c>
      <c r="AW567" s="13" t="s">
        <v>34</v>
      </c>
      <c r="AX567" s="13" t="s">
        <v>78</v>
      </c>
      <c r="AY567" s="236" t="s">
        <v>128</v>
      </c>
    </row>
    <row r="568" spans="1:65" s="2" customFormat="1" ht="24.15" customHeight="1">
      <c r="A568" s="40"/>
      <c r="B568" s="41"/>
      <c r="C568" s="206" t="s">
        <v>723</v>
      </c>
      <c r="D568" s="206" t="s">
        <v>130</v>
      </c>
      <c r="E568" s="207" t="s">
        <v>1241</v>
      </c>
      <c r="F568" s="208" t="s">
        <v>1242</v>
      </c>
      <c r="G568" s="209" t="s">
        <v>317</v>
      </c>
      <c r="H568" s="210">
        <v>0.3</v>
      </c>
      <c r="I568" s="211"/>
      <c r="J568" s="212">
        <f>ROUND(I568*H568,2)</f>
        <v>0</v>
      </c>
      <c r="K568" s="208" t="s">
        <v>134</v>
      </c>
      <c r="L568" s="46"/>
      <c r="M568" s="213" t="s">
        <v>21</v>
      </c>
      <c r="N568" s="214" t="s">
        <v>44</v>
      </c>
      <c r="O568" s="86"/>
      <c r="P568" s="215">
        <f>O568*H568</f>
        <v>0</v>
      </c>
      <c r="Q568" s="215">
        <v>0.00279</v>
      </c>
      <c r="R568" s="215">
        <f>Q568*H568</f>
        <v>0.000837</v>
      </c>
      <c r="S568" s="215">
        <v>0.056</v>
      </c>
      <c r="T568" s="216">
        <f>S568*H568</f>
        <v>0.0168</v>
      </c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R568" s="217" t="s">
        <v>85</v>
      </c>
      <c r="AT568" s="217" t="s">
        <v>130</v>
      </c>
      <c r="AU568" s="217" t="s">
        <v>82</v>
      </c>
      <c r="AY568" s="19" t="s">
        <v>128</v>
      </c>
      <c r="BE568" s="218">
        <f>IF(N568="základní",J568,0)</f>
        <v>0</v>
      </c>
      <c r="BF568" s="218">
        <f>IF(N568="snížená",J568,0)</f>
        <v>0</v>
      </c>
      <c r="BG568" s="218">
        <f>IF(N568="zákl. přenesená",J568,0)</f>
        <v>0</v>
      </c>
      <c r="BH568" s="218">
        <f>IF(N568="sníž. přenesená",J568,0)</f>
        <v>0</v>
      </c>
      <c r="BI568" s="218">
        <f>IF(N568="nulová",J568,0)</f>
        <v>0</v>
      </c>
      <c r="BJ568" s="19" t="s">
        <v>78</v>
      </c>
      <c r="BK568" s="218">
        <f>ROUND(I568*H568,2)</f>
        <v>0</v>
      </c>
      <c r="BL568" s="19" t="s">
        <v>85</v>
      </c>
      <c r="BM568" s="217" t="s">
        <v>1243</v>
      </c>
    </row>
    <row r="569" spans="1:47" s="2" customFormat="1" ht="12">
      <c r="A569" s="40"/>
      <c r="B569" s="41"/>
      <c r="C569" s="42"/>
      <c r="D569" s="219" t="s">
        <v>136</v>
      </c>
      <c r="E569" s="42"/>
      <c r="F569" s="220" t="s">
        <v>1244</v>
      </c>
      <c r="G569" s="42"/>
      <c r="H569" s="42"/>
      <c r="I569" s="221"/>
      <c r="J569" s="42"/>
      <c r="K569" s="42"/>
      <c r="L569" s="46"/>
      <c r="M569" s="222"/>
      <c r="N569" s="223"/>
      <c r="O569" s="86"/>
      <c r="P569" s="86"/>
      <c r="Q569" s="86"/>
      <c r="R569" s="86"/>
      <c r="S569" s="86"/>
      <c r="T569" s="87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T569" s="19" t="s">
        <v>136</v>
      </c>
      <c r="AU569" s="19" t="s">
        <v>82</v>
      </c>
    </row>
    <row r="570" spans="1:47" s="2" customFormat="1" ht="12">
      <c r="A570" s="40"/>
      <c r="B570" s="41"/>
      <c r="C570" s="42"/>
      <c r="D570" s="224" t="s">
        <v>138</v>
      </c>
      <c r="E570" s="42"/>
      <c r="F570" s="225" t="s">
        <v>1245</v>
      </c>
      <c r="G570" s="42"/>
      <c r="H570" s="42"/>
      <c r="I570" s="221"/>
      <c r="J570" s="42"/>
      <c r="K570" s="42"/>
      <c r="L570" s="46"/>
      <c r="M570" s="222"/>
      <c r="N570" s="223"/>
      <c r="O570" s="86"/>
      <c r="P570" s="86"/>
      <c r="Q570" s="86"/>
      <c r="R570" s="86"/>
      <c r="S570" s="86"/>
      <c r="T570" s="87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T570" s="19" t="s">
        <v>138</v>
      </c>
      <c r="AU570" s="19" t="s">
        <v>82</v>
      </c>
    </row>
    <row r="571" spans="1:51" s="13" customFormat="1" ht="12">
      <c r="A571" s="13"/>
      <c r="B571" s="226"/>
      <c r="C571" s="227"/>
      <c r="D571" s="219" t="s">
        <v>140</v>
      </c>
      <c r="E571" s="228" t="s">
        <v>21</v>
      </c>
      <c r="F571" s="229" t="s">
        <v>1246</v>
      </c>
      <c r="G571" s="227"/>
      <c r="H571" s="230">
        <v>0.3</v>
      </c>
      <c r="I571" s="231"/>
      <c r="J571" s="227"/>
      <c r="K571" s="227"/>
      <c r="L571" s="232"/>
      <c r="M571" s="233"/>
      <c r="N571" s="234"/>
      <c r="O571" s="234"/>
      <c r="P571" s="234"/>
      <c r="Q571" s="234"/>
      <c r="R571" s="234"/>
      <c r="S571" s="234"/>
      <c r="T571" s="235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36" t="s">
        <v>140</v>
      </c>
      <c r="AU571" s="236" t="s">
        <v>82</v>
      </c>
      <c r="AV571" s="13" t="s">
        <v>82</v>
      </c>
      <c r="AW571" s="13" t="s">
        <v>34</v>
      </c>
      <c r="AX571" s="13" t="s">
        <v>78</v>
      </c>
      <c r="AY571" s="236" t="s">
        <v>128</v>
      </c>
    </row>
    <row r="572" spans="1:65" s="2" customFormat="1" ht="33" customHeight="1">
      <c r="A572" s="40"/>
      <c r="B572" s="41"/>
      <c r="C572" s="206" t="s">
        <v>730</v>
      </c>
      <c r="D572" s="206" t="s">
        <v>130</v>
      </c>
      <c r="E572" s="207" t="s">
        <v>1247</v>
      </c>
      <c r="F572" s="208" t="s">
        <v>1248</v>
      </c>
      <c r="G572" s="209" t="s">
        <v>133</v>
      </c>
      <c r="H572" s="210">
        <v>15.5</v>
      </c>
      <c r="I572" s="211"/>
      <c r="J572" s="212">
        <f>ROUND(I572*H572,2)</f>
        <v>0</v>
      </c>
      <c r="K572" s="208" t="s">
        <v>134</v>
      </c>
      <c r="L572" s="46"/>
      <c r="M572" s="213" t="s">
        <v>21</v>
      </c>
      <c r="N572" s="214" t="s">
        <v>44</v>
      </c>
      <c r="O572" s="86"/>
      <c r="P572" s="215">
        <f>O572*H572</f>
        <v>0</v>
      </c>
      <c r="Q572" s="215">
        <v>0</v>
      </c>
      <c r="R572" s="215">
        <f>Q572*H572</f>
        <v>0</v>
      </c>
      <c r="S572" s="215">
        <v>0</v>
      </c>
      <c r="T572" s="216">
        <f>S572*H572</f>
        <v>0</v>
      </c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R572" s="217" t="s">
        <v>85</v>
      </c>
      <c r="AT572" s="217" t="s">
        <v>130</v>
      </c>
      <c r="AU572" s="217" t="s">
        <v>82</v>
      </c>
      <c r="AY572" s="19" t="s">
        <v>128</v>
      </c>
      <c r="BE572" s="218">
        <f>IF(N572="základní",J572,0)</f>
        <v>0</v>
      </c>
      <c r="BF572" s="218">
        <f>IF(N572="snížená",J572,0)</f>
        <v>0</v>
      </c>
      <c r="BG572" s="218">
        <f>IF(N572="zákl. přenesená",J572,0)</f>
        <v>0</v>
      </c>
      <c r="BH572" s="218">
        <f>IF(N572="sníž. přenesená",J572,0)</f>
        <v>0</v>
      </c>
      <c r="BI572" s="218">
        <f>IF(N572="nulová",J572,0)</f>
        <v>0</v>
      </c>
      <c r="BJ572" s="19" t="s">
        <v>78</v>
      </c>
      <c r="BK572" s="218">
        <f>ROUND(I572*H572,2)</f>
        <v>0</v>
      </c>
      <c r="BL572" s="19" t="s">
        <v>85</v>
      </c>
      <c r="BM572" s="217" t="s">
        <v>1249</v>
      </c>
    </row>
    <row r="573" spans="1:47" s="2" customFormat="1" ht="12">
      <c r="A573" s="40"/>
      <c r="B573" s="41"/>
      <c r="C573" s="42"/>
      <c r="D573" s="219" t="s">
        <v>136</v>
      </c>
      <c r="E573" s="42"/>
      <c r="F573" s="220" t="s">
        <v>1250</v>
      </c>
      <c r="G573" s="42"/>
      <c r="H573" s="42"/>
      <c r="I573" s="221"/>
      <c r="J573" s="42"/>
      <c r="K573" s="42"/>
      <c r="L573" s="46"/>
      <c r="M573" s="222"/>
      <c r="N573" s="223"/>
      <c r="O573" s="86"/>
      <c r="P573" s="86"/>
      <c r="Q573" s="86"/>
      <c r="R573" s="86"/>
      <c r="S573" s="86"/>
      <c r="T573" s="87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T573" s="19" t="s">
        <v>136</v>
      </c>
      <c r="AU573" s="19" t="s">
        <v>82</v>
      </c>
    </row>
    <row r="574" spans="1:47" s="2" customFormat="1" ht="12">
      <c r="A574" s="40"/>
      <c r="B574" s="41"/>
      <c r="C574" s="42"/>
      <c r="D574" s="224" t="s">
        <v>138</v>
      </c>
      <c r="E574" s="42"/>
      <c r="F574" s="225" t="s">
        <v>1251</v>
      </c>
      <c r="G574" s="42"/>
      <c r="H574" s="42"/>
      <c r="I574" s="221"/>
      <c r="J574" s="42"/>
      <c r="K574" s="42"/>
      <c r="L574" s="46"/>
      <c r="M574" s="222"/>
      <c r="N574" s="223"/>
      <c r="O574" s="86"/>
      <c r="P574" s="86"/>
      <c r="Q574" s="86"/>
      <c r="R574" s="86"/>
      <c r="S574" s="86"/>
      <c r="T574" s="87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  <c r="AE574" s="40"/>
      <c r="AT574" s="19" t="s">
        <v>138</v>
      </c>
      <c r="AU574" s="19" t="s">
        <v>82</v>
      </c>
    </row>
    <row r="575" spans="1:51" s="13" customFormat="1" ht="12">
      <c r="A575" s="13"/>
      <c r="B575" s="226"/>
      <c r="C575" s="227"/>
      <c r="D575" s="219" t="s">
        <v>140</v>
      </c>
      <c r="E575" s="228" t="s">
        <v>21</v>
      </c>
      <c r="F575" s="229" t="s">
        <v>1252</v>
      </c>
      <c r="G575" s="227"/>
      <c r="H575" s="230">
        <v>15.5</v>
      </c>
      <c r="I575" s="231"/>
      <c r="J575" s="227"/>
      <c r="K575" s="227"/>
      <c r="L575" s="232"/>
      <c r="M575" s="233"/>
      <c r="N575" s="234"/>
      <c r="O575" s="234"/>
      <c r="P575" s="234"/>
      <c r="Q575" s="234"/>
      <c r="R575" s="234"/>
      <c r="S575" s="234"/>
      <c r="T575" s="235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36" t="s">
        <v>140</v>
      </c>
      <c r="AU575" s="236" t="s">
        <v>82</v>
      </c>
      <c r="AV575" s="13" t="s">
        <v>82</v>
      </c>
      <c r="AW575" s="13" t="s">
        <v>34</v>
      </c>
      <c r="AX575" s="13" t="s">
        <v>78</v>
      </c>
      <c r="AY575" s="236" t="s">
        <v>128</v>
      </c>
    </row>
    <row r="576" spans="1:65" s="2" customFormat="1" ht="21.75" customHeight="1">
      <c r="A576" s="40"/>
      <c r="B576" s="41"/>
      <c r="C576" s="206" t="s">
        <v>737</v>
      </c>
      <c r="D576" s="206" t="s">
        <v>130</v>
      </c>
      <c r="E576" s="207" t="s">
        <v>824</v>
      </c>
      <c r="F576" s="208" t="s">
        <v>825</v>
      </c>
      <c r="G576" s="209" t="s">
        <v>269</v>
      </c>
      <c r="H576" s="210">
        <v>291.605</v>
      </c>
      <c r="I576" s="211"/>
      <c r="J576" s="212">
        <f>ROUND(I576*H576,2)</f>
        <v>0</v>
      </c>
      <c r="K576" s="208" t="s">
        <v>134</v>
      </c>
      <c r="L576" s="46"/>
      <c r="M576" s="213" t="s">
        <v>21</v>
      </c>
      <c r="N576" s="214" t="s">
        <v>44</v>
      </c>
      <c r="O576" s="86"/>
      <c r="P576" s="215">
        <f>O576*H576</f>
        <v>0</v>
      </c>
      <c r="Q576" s="215">
        <v>0</v>
      </c>
      <c r="R576" s="215">
        <f>Q576*H576</f>
        <v>0</v>
      </c>
      <c r="S576" s="215">
        <v>0</v>
      </c>
      <c r="T576" s="216">
        <f>S576*H576</f>
        <v>0</v>
      </c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R576" s="217" t="s">
        <v>85</v>
      </c>
      <c r="AT576" s="217" t="s">
        <v>130</v>
      </c>
      <c r="AU576" s="217" t="s">
        <v>82</v>
      </c>
      <c r="AY576" s="19" t="s">
        <v>128</v>
      </c>
      <c r="BE576" s="218">
        <f>IF(N576="základní",J576,0)</f>
        <v>0</v>
      </c>
      <c r="BF576" s="218">
        <f>IF(N576="snížená",J576,0)</f>
        <v>0</v>
      </c>
      <c r="BG576" s="218">
        <f>IF(N576="zákl. přenesená",J576,0)</f>
        <v>0</v>
      </c>
      <c r="BH576" s="218">
        <f>IF(N576="sníž. přenesená",J576,0)</f>
        <v>0</v>
      </c>
      <c r="BI576" s="218">
        <f>IF(N576="nulová",J576,0)</f>
        <v>0</v>
      </c>
      <c r="BJ576" s="19" t="s">
        <v>78</v>
      </c>
      <c r="BK576" s="218">
        <f>ROUND(I576*H576,2)</f>
        <v>0</v>
      </c>
      <c r="BL576" s="19" t="s">
        <v>85</v>
      </c>
      <c r="BM576" s="217" t="s">
        <v>1253</v>
      </c>
    </row>
    <row r="577" spans="1:47" s="2" customFormat="1" ht="12">
      <c r="A577" s="40"/>
      <c r="B577" s="41"/>
      <c r="C577" s="42"/>
      <c r="D577" s="219" t="s">
        <v>136</v>
      </c>
      <c r="E577" s="42"/>
      <c r="F577" s="220" t="s">
        <v>827</v>
      </c>
      <c r="G577" s="42"/>
      <c r="H577" s="42"/>
      <c r="I577" s="221"/>
      <c r="J577" s="42"/>
      <c r="K577" s="42"/>
      <c r="L577" s="46"/>
      <c r="M577" s="222"/>
      <c r="N577" s="223"/>
      <c r="O577" s="86"/>
      <c r="P577" s="86"/>
      <c r="Q577" s="86"/>
      <c r="R577" s="86"/>
      <c r="S577" s="86"/>
      <c r="T577" s="87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T577" s="19" t="s">
        <v>136</v>
      </c>
      <c r="AU577" s="19" t="s">
        <v>82</v>
      </c>
    </row>
    <row r="578" spans="1:47" s="2" customFormat="1" ht="12">
      <c r="A578" s="40"/>
      <c r="B578" s="41"/>
      <c r="C578" s="42"/>
      <c r="D578" s="224" t="s">
        <v>138</v>
      </c>
      <c r="E578" s="42"/>
      <c r="F578" s="225" t="s">
        <v>828</v>
      </c>
      <c r="G578" s="42"/>
      <c r="H578" s="42"/>
      <c r="I578" s="221"/>
      <c r="J578" s="42"/>
      <c r="K578" s="42"/>
      <c r="L578" s="46"/>
      <c r="M578" s="222"/>
      <c r="N578" s="223"/>
      <c r="O578" s="86"/>
      <c r="P578" s="86"/>
      <c r="Q578" s="86"/>
      <c r="R578" s="86"/>
      <c r="S578" s="86"/>
      <c r="T578" s="87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T578" s="19" t="s">
        <v>138</v>
      </c>
      <c r="AU578" s="19" t="s">
        <v>82</v>
      </c>
    </row>
    <row r="579" spans="1:51" s="13" customFormat="1" ht="12">
      <c r="A579" s="13"/>
      <c r="B579" s="226"/>
      <c r="C579" s="227"/>
      <c r="D579" s="219" t="s">
        <v>140</v>
      </c>
      <c r="E579" s="228" t="s">
        <v>21</v>
      </c>
      <c r="F579" s="229" t="s">
        <v>1254</v>
      </c>
      <c r="G579" s="227"/>
      <c r="H579" s="230">
        <v>276.54</v>
      </c>
      <c r="I579" s="231"/>
      <c r="J579" s="227"/>
      <c r="K579" s="227"/>
      <c r="L579" s="232"/>
      <c r="M579" s="233"/>
      <c r="N579" s="234"/>
      <c r="O579" s="234"/>
      <c r="P579" s="234"/>
      <c r="Q579" s="234"/>
      <c r="R579" s="234"/>
      <c r="S579" s="234"/>
      <c r="T579" s="235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36" t="s">
        <v>140</v>
      </c>
      <c r="AU579" s="236" t="s">
        <v>82</v>
      </c>
      <c r="AV579" s="13" t="s">
        <v>82</v>
      </c>
      <c r="AW579" s="13" t="s">
        <v>34</v>
      </c>
      <c r="AX579" s="13" t="s">
        <v>73</v>
      </c>
      <c r="AY579" s="236" t="s">
        <v>128</v>
      </c>
    </row>
    <row r="580" spans="1:51" s="13" customFormat="1" ht="12">
      <c r="A580" s="13"/>
      <c r="B580" s="226"/>
      <c r="C580" s="227"/>
      <c r="D580" s="219" t="s">
        <v>140</v>
      </c>
      <c r="E580" s="228" t="s">
        <v>21</v>
      </c>
      <c r="F580" s="229" t="s">
        <v>1255</v>
      </c>
      <c r="G580" s="227"/>
      <c r="H580" s="230">
        <v>15.065</v>
      </c>
      <c r="I580" s="231"/>
      <c r="J580" s="227"/>
      <c r="K580" s="227"/>
      <c r="L580" s="232"/>
      <c r="M580" s="233"/>
      <c r="N580" s="234"/>
      <c r="O580" s="234"/>
      <c r="P580" s="234"/>
      <c r="Q580" s="234"/>
      <c r="R580" s="234"/>
      <c r="S580" s="234"/>
      <c r="T580" s="235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36" t="s">
        <v>140</v>
      </c>
      <c r="AU580" s="236" t="s">
        <v>82</v>
      </c>
      <c r="AV580" s="13" t="s">
        <v>82</v>
      </c>
      <c r="AW580" s="13" t="s">
        <v>34</v>
      </c>
      <c r="AX580" s="13" t="s">
        <v>73</v>
      </c>
      <c r="AY580" s="236" t="s">
        <v>128</v>
      </c>
    </row>
    <row r="581" spans="1:51" s="14" customFormat="1" ht="12">
      <c r="A581" s="14"/>
      <c r="B581" s="237"/>
      <c r="C581" s="238"/>
      <c r="D581" s="219" t="s">
        <v>140</v>
      </c>
      <c r="E581" s="239" t="s">
        <v>21</v>
      </c>
      <c r="F581" s="240" t="s">
        <v>149</v>
      </c>
      <c r="G581" s="238"/>
      <c r="H581" s="241">
        <v>291.605</v>
      </c>
      <c r="I581" s="242"/>
      <c r="J581" s="238"/>
      <c r="K581" s="238"/>
      <c r="L581" s="243"/>
      <c r="M581" s="244"/>
      <c r="N581" s="245"/>
      <c r="O581" s="245"/>
      <c r="P581" s="245"/>
      <c r="Q581" s="245"/>
      <c r="R581" s="245"/>
      <c r="S581" s="245"/>
      <c r="T581" s="246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47" t="s">
        <v>140</v>
      </c>
      <c r="AU581" s="247" t="s">
        <v>82</v>
      </c>
      <c r="AV581" s="14" t="s">
        <v>85</v>
      </c>
      <c r="AW581" s="14" t="s">
        <v>34</v>
      </c>
      <c r="AX581" s="14" t="s">
        <v>78</v>
      </c>
      <c r="AY581" s="247" t="s">
        <v>128</v>
      </c>
    </row>
    <row r="582" spans="1:65" s="2" customFormat="1" ht="24.15" customHeight="1">
      <c r="A582" s="40"/>
      <c r="B582" s="41"/>
      <c r="C582" s="206" t="s">
        <v>743</v>
      </c>
      <c r="D582" s="206" t="s">
        <v>130</v>
      </c>
      <c r="E582" s="207" t="s">
        <v>836</v>
      </c>
      <c r="F582" s="208" t="s">
        <v>837</v>
      </c>
      <c r="G582" s="209" t="s">
        <v>269</v>
      </c>
      <c r="H582" s="210">
        <v>5540.495</v>
      </c>
      <c r="I582" s="211"/>
      <c r="J582" s="212">
        <f>ROUND(I582*H582,2)</f>
        <v>0</v>
      </c>
      <c r="K582" s="208" t="s">
        <v>134</v>
      </c>
      <c r="L582" s="46"/>
      <c r="M582" s="213" t="s">
        <v>21</v>
      </c>
      <c r="N582" s="214" t="s">
        <v>44</v>
      </c>
      <c r="O582" s="86"/>
      <c r="P582" s="215">
        <f>O582*H582</f>
        <v>0</v>
      </c>
      <c r="Q582" s="215">
        <v>0</v>
      </c>
      <c r="R582" s="215">
        <f>Q582*H582</f>
        <v>0</v>
      </c>
      <c r="S582" s="215">
        <v>0</v>
      </c>
      <c r="T582" s="216">
        <f>S582*H582</f>
        <v>0</v>
      </c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R582" s="217" t="s">
        <v>85</v>
      </c>
      <c r="AT582" s="217" t="s">
        <v>130</v>
      </c>
      <c r="AU582" s="217" t="s">
        <v>82</v>
      </c>
      <c r="AY582" s="19" t="s">
        <v>128</v>
      </c>
      <c r="BE582" s="218">
        <f>IF(N582="základní",J582,0)</f>
        <v>0</v>
      </c>
      <c r="BF582" s="218">
        <f>IF(N582="snížená",J582,0)</f>
        <v>0</v>
      </c>
      <c r="BG582" s="218">
        <f>IF(N582="zákl. přenesená",J582,0)</f>
        <v>0</v>
      </c>
      <c r="BH582" s="218">
        <f>IF(N582="sníž. přenesená",J582,0)</f>
        <v>0</v>
      </c>
      <c r="BI582" s="218">
        <f>IF(N582="nulová",J582,0)</f>
        <v>0</v>
      </c>
      <c r="BJ582" s="19" t="s">
        <v>78</v>
      </c>
      <c r="BK582" s="218">
        <f>ROUND(I582*H582,2)</f>
        <v>0</v>
      </c>
      <c r="BL582" s="19" t="s">
        <v>85</v>
      </c>
      <c r="BM582" s="217" t="s">
        <v>1256</v>
      </c>
    </row>
    <row r="583" spans="1:47" s="2" customFormat="1" ht="12">
      <c r="A583" s="40"/>
      <c r="B583" s="41"/>
      <c r="C583" s="42"/>
      <c r="D583" s="219" t="s">
        <v>136</v>
      </c>
      <c r="E583" s="42"/>
      <c r="F583" s="220" t="s">
        <v>839</v>
      </c>
      <c r="G583" s="42"/>
      <c r="H583" s="42"/>
      <c r="I583" s="221"/>
      <c r="J583" s="42"/>
      <c r="K583" s="42"/>
      <c r="L583" s="46"/>
      <c r="M583" s="222"/>
      <c r="N583" s="223"/>
      <c r="O583" s="86"/>
      <c r="P583" s="86"/>
      <c r="Q583" s="86"/>
      <c r="R583" s="86"/>
      <c r="S583" s="86"/>
      <c r="T583" s="87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T583" s="19" t="s">
        <v>136</v>
      </c>
      <c r="AU583" s="19" t="s">
        <v>82</v>
      </c>
    </row>
    <row r="584" spans="1:47" s="2" customFormat="1" ht="12">
      <c r="A584" s="40"/>
      <c r="B584" s="41"/>
      <c r="C584" s="42"/>
      <c r="D584" s="224" t="s">
        <v>138</v>
      </c>
      <c r="E584" s="42"/>
      <c r="F584" s="225" t="s">
        <v>840</v>
      </c>
      <c r="G584" s="42"/>
      <c r="H584" s="42"/>
      <c r="I584" s="221"/>
      <c r="J584" s="42"/>
      <c r="K584" s="42"/>
      <c r="L584" s="46"/>
      <c r="M584" s="222"/>
      <c r="N584" s="223"/>
      <c r="O584" s="86"/>
      <c r="P584" s="86"/>
      <c r="Q584" s="86"/>
      <c r="R584" s="86"/>
      <c r="S584" s="86"/>
      <c r="T584" s="87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T584" s="19" t="s">
        <v>138</v>
      </c>
      <c r="AU584" s="19" t="s">
        <v>82</v>
      </c>
    </row>
    <row r="585" spans="1:51" s="13" customFormat="1" ht="12">
      <c r="A585" s="13"/>
      <c r="B585" s="226"/>
      <c r="C585" s="227"/>
      <c r="D585" s="219" t="s">
        <v>140</v>
      </c>
      <c r="E585" s="228" t="s">
        <v>21</v>
      </c>
      <c r="F585" s="229" t="s">
        <v>1257</v>
      </c>
      <c r="G585" s="227"/>
      <c r="H585" s="230">
        <v>5540.495</v>
      </c>
      <c r="I585" s="231"/>
      <c r="J585" s="227"/>
      <c r="K585" s="227"/>
      <c r="L585" s="232"/>
      <c r="M585" s="233"/>
      <c r="N585" s="234"/>
      <c r="O585" s="234"/>
      <c r="P585" s="234"/>
      <c r="Q585" s="234"/>
      <c r="R585" s="234"/>
      <c r="S585" s="234"/>
      <c r="T585" s="235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36" t="s">
        <v>140</v>
      </c>
      <c r="AU585" s="236" t="s">
        <v>82</v>
      </c>
      <c r="AV585" s="13" t="s">
        <v>82</v>
      </c>
      <c r="AW585" s="13" t="s">
        <v>34</v>
      </c>
      <c r="AX585" s="13" t="s">
        <v>73</v>
      </c>
      <c r="AY585" s="236" t="s">
        <v>128</v>
      </c>
    </row>
    <row r="586" spans="1:51" s="14" customFormat="1" ht="12">
      <c r="A586" s="14"/>
      <c r="B586" s="237"/>
      <c r="C586" s="238"/>
      <c r="D586" s="219" t="s">
        <v>140</v>
      </c>
      <c r="E586" s="239" t="s">
        <v>21</v>
      </c>
      <c r="F586" s="240" t="s">
        <v>149</v>
      </c>
      <c r="G586" s="238"/>
      <c r="H586" s="241">
        <v>5540.495</v>
      </c>
      <c r="I586" s="242"/>
      <c r="J586" s="238"/>
      <c r="K586" s="238"/>
      <c r="L586" s="243"/>
      <c r="M586" s="244"/>
      <c r="N586" s="245"/>
      <c r="O586" s="245"/>
      <c r="P586" s="245"/>
      <c r="Q586" s="245"/>
      <c r="R586" s="245"/>
      <c r="S586" s="245"/>
      <c r="T586" s="246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47" t="s">
        <v>140</v>
      </c>
      <c r="AU586" s="247" t="s">
        <v>82</v>
      </c>
      <c r="AV586" s="14" t="s">
        <v>85</v>
      </c>
      <c r="AW586" s="14" t="s">
        <v>34</v>
      </c>
      <c r="AX586" s="14" t="s">
        <v>78</v>
      </c>
      <c r="AY586" s="247" t="s">
        <v>128</v>
      </c>
    </row>
    <row r="587" spans="1:65" s="2" customFormat="1" ht="16.5" customHeight="1">
      <c r="A587" s="40"/>
      <c r="B587" s="41"/>
      <c r="C587" s="206" t="s">
        <v>750</v>
      </c>
      <c r="D587" s="206" t="s">
        <v>130</v>
      </c>
      <c r="E587" s="207" t="s">
        <v>850</v>
      </c>
      <c r="F587" s="208" t="s">
        <v>851</v>
      </c>
      <c r="G587" s="209" t="s">
        <v>269</v>
      </c>
      <c r="H587" s="210">
        <v>44.9</v>
      </c>
      <c r="I587" s="211"/>
      <c r="J587" s="212">
        <f>ROUND(I587*H587,2)</f>
        <v>0</v>
      </c>
      <c r="K587" s="208" t="s">
        <v>134</v>
      </c>
      <c r="L587" s="46"/>
      <c r="M587" s="213" t="s">
        <v>21</v>
      </c>
      <c r="N587" s="214" t="s">
        <v>44</v>
      </c>
      <c r="O587" s="86"/>
      <c r="P587" s="215">
        <f>O587*H587</f>
        <v>0</v>
      </c>
      <c r="Q587" s="215">
        <v>0</v>
      </c>
      <c r="R587" s="215">
        <f>Q587*H587</f>
        <v>0</v>
      </c>
      <c r="S587" s="215">
        <v>0</v>
      </c>
      <c r="T587" s="216">
        <f>S587*H587</f>
        <v>0</v>
      </c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R587" s="217" t="s">
        <v>85</v>
      </c>
      <c r="AT587" s="217" t="s">
        <v>130</v>
      </c>
      <c r="AU587" s="217" t="s">
        <v>82</v>
      </c>
      <c r="AY587" s="19" t="s">
        <v>128</v>
      </c>
      <c r="BE587" s="218">
        <f>IF(N587="základní",J587,0)</f>
        <v>0</v>
      </c>
      <c r="BF587" s="218">
        <f>IF(N587="snížená",J587,0)</f>
        <v>0</v>
      </c>
      <c r="BG587" s="218">
        <f>IF(N587="zákl. přenesená",J587,0)</f>
        <v>0</v>
      </c>
      <c r="BH587" s="218">
        <f>IF(N587="sníž. přenesená",J587,0)</f>
        <v>0</v>
      </c>
      <c r="BI587" s="218">
        <f>IF(N587="nulová",J587,0)</f>
        <v>0</v>
      </c>
      <c r="BJ587" s="19" t="s">
        <v>78</v>
      </c>
      <c r="BK587" s="218">
        <f>ROUND(I587*H587,2)</f>
        <v>0</v>
      </c>
      <c r="BL587" s="19" t="s">
        <v>85</v>
      </c>
      <c r="BM587" s="217" t="s">
        <v>1258</v>
      </c>
    </row>
    <row r="588" spans="1:47" s="2" customFormat="1" ht="12">
      <c r="A588" s="40"/>
      <c r="B588" s="41"/>
      <c r="C588" s="42"/>
      <c r="D588" s="219" t="s">
        <v>136</v>
      </c>
      <c r="E588" s="42"/>
      <c r="F588" s="220" t="s">
        <v>853</v>
      </c>
      <c r="G588" s="42"/>
      <c r="H588" s="42"/>
      <c r="I588" s="221"/>
      <c r="J588" s="42"/>
      <c r="K588" s="42"/>
      <c r="L588" s="46"/>
      <c r="M588" s="222"/>
      <c r="N588" s="223"/>
      <c r="O588" s="86"/>
      <c r="P588" s="86"/>
      <c r="Q588" s="86"/>
      <c r="R588" s="86"/>
      <c r="S588" s="86"/>
      <c r="T588" s="87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T588" s="19" t="s">
        <v>136</v>
      </c>
      <c r="AU588" s="19" t="s">
        <v>82</v>
      </c>
    </row>
    <row r="589" spans="1:47" s="2" customFormat="1" ht="12">
      <c r="A589" s="40"/>
      <c r="B589" s="41"/>
      <c r="C589" s="42"/>
      <c r="D589" s="224" t="s">
        <v>138</v>
      </c>
      <c r="E589" s="42"/>
      <c r="F589" s="225" t="s">
        <v>854</v>
      </c>
      <c r="G589" s="42"/>
      <c r="H589" s="42"/>
      <c r="I589" s="221"/>
      <c r="J589" s="42"/>
      <c r="K589" s="42"/>
      <c r="L589" s="46"/>
      <c r="M589" s="222"/>
      <c r="N589" s="223"/>
      <c r="O589" s="86"/>
      <c r="P589" s="86"/>
      <c r="Q589" s="86"/>
      <c r="R589" s="86"/>
      <c r="S589" s="86"/>
      <c r="T589" s="87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T589" s="19" t="s">
        <v>138</v>
      </c>
      <c r="AU589" s="19" t="s">
        <v>82</v>
      </c>
    </row>
    <row r="590" spans="1:51" s="13" customFormat="1" ht="12">
      <c r="A590" s="13"/>
      <c r="B590" s="226"/>
      <c r="C590" s="227"/>
      <c r="D590" s="219" t="s">
        <v>140</v>
      </c>
      <c r="E590" s="228" t="s">
        <v>21</v>
      </c>
      <c r="F590" s="229" t="s">
        <v>1259</v>
      </c>
      <c r="G590" s="227"/>
      <c r="H590" s="230">
        <v>39.27</v>
      </c>
      <c r="I590" s="231"/>
      <c r="J590" s="227"/>
      <c r="K590" s="227"/>
      <c r="L590" s="232"/>
      <c r="M590" s="233"/>
      <c r="N590" s="234"/>
      <c r="O590" s="234"/>
      <c r="P590" s="234"/>
      <c r="Q590" s="234"/>
      <c r="R590" s="234"/>
      <c r="S590" s="234"/>
      <c r="T590" s="235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36" t="s">
        <v>140</v>
      </c>
      <c r="AU590" s="236" t="s">
        <v>82</v>
      </c>
      <c r="AV590" s="13" t="s">
        <v>82</v>
      </c>
      <c r="AW590" s="13" t="s">
        <v>34</v>
      </c>
      <c r="AX590" s="13" t="s">
        <v>73</v>
      </c>
      <c r="AY590" s="236" t="s">
        <v>128</v>
      </c>
    </row>
    <row r="591" spans="1:51" s="13" customFormat="1" ht="12">
      <c r="A591" s="13"/>
      <c r="B591" s="226"/>
      <c r="C591" s="227"/>
      <c r="D591" s="219" t="s">
        <v>140</v>
      </c>
      <c r="E591" s="228" t="s">
        <v>21</v>
      </c>
      <c r="F591" s="229" t="s">
        <v>1260</v>
      </c>
      <c r="G591" s="227"/>
      <c r="H591" s="230">
        <v>5.63</v>
      </c>
      <c r="I591" s="231"/>
      <c r="J591" s="227"/>
      <c r="K591" s="227"/>
      <c r="L591" s="232"/>
      <c r="M591" s="233"/>
      <c r="N591" s="234"/>
      <c r="O591" s="234"/>
      <c r="P591" s="234"/>
      <c r="Q591" s="234"/>
      <c r="R591" s="234"/>
      <c r="S591" s="234"/>
      <c r="T591" s="235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36" t="s">
        <v>140</v>
      </c>
      <c r="AU591" s="236" t="s">
        <v>82</v>
      </c>
      <c r="AV591" s="13" t="s">
        <v>82</v>
      </c>
      <c r="AW591" s="13" t="s">
        <v>34</v>
      </c>
      <c r="AX591" s="13" t="s">
        <v>73</v>
      </c>
      <c r="AY591" s="236" t="s">
        <v>128</v>
      </c>
    </row>
    <row r="592" spans="1:51" s="14" customFormat="1" ht="12">
      <c r="A592" s="14"/>
      <c r="B592" s="237"/>
      <c r="C592" s="238"/>
      <c r="D592" s="219" t="s">
        <v>140</v>
      </c>
      <c r="E592" s="239" t="s">
        <v>21</v>
      </c>
      <c r="F592" s="240" t="s">
        <v>149</v>
      </c>
      <c r="G592" s="238"/>
      <c r="H592" s="241">
        <v>44.9</v>
      </c>
      <c r="I592" s="242"/>
      <c r="J592" s="238"/>
      <c r="K592" s="238"/>
      <c r="L592" s="243"/>
      <c r="M592" s="244"/>
      <c r="N592" s="245"/>
      <c r="O592" s="245"/>
      <c r="P592" s="245"/>
      <c r="Q592" s="245"/>
      <c r="R592" s="245"/>
      <c r="S592" s="245"/>
      <c r="T592" s="246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47" t="s">
        <v>140</v>
      </c>
      <c r="AU592" s="247" t="s">
        <v>82</v>
      </c>
      <c r="AV592" s="14" t="s">
        <v>85</v>
      </c>
      <c r="AW592" s="14" t="s">
        <v>34</v>
      </c>
      <c r="AX592" s="14" t="s">
        <v>78</v>
      </c>
      <c r="AY592" s="247" t="s">
        <v>128</v>
      </c>
    </row>
    <row r="593" spans="1:65" s="2" customFormat="1" ht="24.15" customHeight="1">
      <c r="A593" s="40"/>
      <c r="B593" s="41"/>
      <c r="C593" s="206" t="s">
        <v>757</v>
      </c>
      <c r="D593" s="206" t="s">
        <v>130</v>
      </c>
      <c r="E593" s="207" t="s">
        <v>858</v>
      </c>
      <c r="F593" s="208" t="s">
        <v>859</v>
      </c>
      <c r="G593" s="209" t="s">
        <v>269</v>
      </c>
      <c r="H593" s="210">
        <v>853.1</v>
      </c>
      <c r="I593" s="211"/>
      <c r="J593" s="212">
        <f>ROUND(I593*H593,2)</f>
        <v>0</v>
      </c>
      <c r="K593" s="208" t="s">
        <v>134</v>
      </c>
      <c r="L593" s="46"/>
      <c r="M593" s="213" t="s">
        <v>21</v>
      </c>
      <c r="N593" s="214" t="s">
        <v>44</v>
      </c>
      <c r="O593" s="86"/>
      <c r="P593" s="215">
        <f>O593*H593</f>
        <v>0</v>
      </c>
      <c r="Q593" s="215">
        <v>0</v>
      </c>
      <c r="R593" s="215">
        <f>Q593*H593</f>
        <v>0</v>
      </c>
      <c r="S593" s="215">
        <v>0</v>
      </c>
      <c r="T593" s="216">
        <f>S593*H593</f>
        <v>0</v>
      </c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R593" s="217" t="s">
        <v>85</v>
      </c>
      <c r="AT593" s="217" t="s">
        <v>130</v>
      </c>
      <c r="AU593" s="217" t="s">
        <v>82</v>
      </c>
      <c r="AY593" s="19" t="s">
        <v>128</v>
      </c>
      <c r="BE593" s="218">
        <f>IF(N593="základní",J593,0)</f>
        <v>0</v>
      </c>
      <c r="BF593" s="218">
        <f>IF(N593="snížená",J593,0)</f>
        <v>0</v>
      </c>
      <c r="BG593" s="218">
        <f>IF(N593="zákl. přenesená",J593,0)</f>
        <v>0</v>
      </c>
      <c r="BH593" s="218">
        <f>IF(N593="sníž. přenesená",J593,0)</f>
        <v>0</v>
      </c>
      <c r="BI593" s="218">
        <f>IF(N593="nulová",J593,0)</f>
        <v>0</v>
      </c>
      <c r="BJ593" s="19" t="s">
        <v>78</v>
      </c>
      <c r="BK593" s="218">
        <f>ROUND(I593*H593,2)</f>
        <v>0</v>
      </c>
      <c r="BL593" s="19" t="s">
        <v>85</v>
      </c>
      <c r="BM593" s="217" t="s">
        <v>1261</v>
      </c>
    </row>
    <row r="594" spans="1:47" s="2" customFormat="1" ht="12">
      <c r="A594" s="40"/>
      <c r="B594" s="41"/>
      <c r="C594" s="42"/>
      <c r="D594" s="219" t="s">
        <v>136</v>
      </c>
      <c r="E594" s="42"/>
      <c r="F594" s="220" t="s">
        <v>861</v>
      </c>
      <c r="G594" s="42"/>
      <c r="H594" s="42"/>
      <c r="I594" s="221"/>
      <c r="J594" s="42"/>
      <c r="K594" s="42"/>
      <c r="L594" s="46"/>
      <c r="M594" s="222"/>
      <c r="N594" s="223"/>
      <c r="O594" s="86"/>
      <c r="P594" s="86"/>
      <c r="Q594" s="86"/>
      <c r="R594" s="86"/>
      <c r="S594" s="86"/>
      <c r="T594" s="87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T594" s="19" t="s">
        <v>136</v>
      </c>
      <c r="AU594" s="19" t="s">
        <v>82</v>
      </c>
    </row>
    <row r="595" spans="1:47" s="2" customFormat="1" ht="12">
      <c r="A595" s="40"/>
      <c r="B595" s="41"/>
      <c r="C595" s="42"/>
      <c r="D595" s="224" t="s">
        <v>138</v>
      </c>
      <c r="E595" s="42"/>
      <c r="F595" s="225" t="s">
        <v>862</v>
      </c>
      <c r="G595" s="42"/>
      <c r="H595" s="42"/>
      <c r="I595" s="221"/>
      <c r="J595" s="42"/>
      <c r="K595" s="42"/>
      <c r="L595" s="46"/>
      <c r="M595" s="222"/>
      <c r="N595" s="223"/>
      <c r="O595" s="86"/>
      <c r="P595" s="86"/>
      <c r="Q595" s="86"/>
      <c r="R595" s="86"/>
      <c r="S595" s="86"/>
      <c r="T595" s="87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T595" s="19" t="s">
        <v>138</v>
      </c>
      <c r="AU595" s="19" t="s">
        <v>82</v>
      </c>
    </row>
    <row r="596" spans="1:51" s="13" customFormat="1" ht="12">
      <c r="A596" s="13"/>
      <c r="B596" s="226"/>
      <c r="C596" s="227"/>
      <c r="D596" s="219" t="s">
        <v>140</v>
      </c>
      <c r="E596" s="228" t="s">
        <v>21</v>
      </c>
      <c r="F596" s="229" t="s">
        <v>1262</v>
      </c>
      <c r="G596" s="227"/>
      <c r="H596" s="230">
        <v>853.1</v>
      </c>
      <c r="I596" s="231"/>
      <c r="J596" s="227"/>
      <c r="K596" s="227"/>
      <c r="L596" s="232"/>
      <c r="M596" s="233"/>
      <c r="N596" s="234"/>
      <c r="O596" s="234"/>
      <c r="P596" s="234"/>
      <c r="Q596" s="234"/>
      <c r="R596" s="234"/>
      <c r="S596" s="234"/>
      <c r="T596" s="235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36" t="s">
        <v>140</v>
      </c>
      <c r="AU596" s="236" t="s">
        <v>82</v>
      </c>
      <c r="AV596" s="13" t="s">
        <v>82</v>
      </c>
      <c r="AW596" s="13" t="s">
        <v>34</v>
      </c>
      <c r="AX596" s="13" t="s">
        <v>73</v>
      </c>
      <c r="AY596" s="236" t="s">
        <v>128</v>
      </c>
    </row>
    <row r="597" spans="1:51" s="14" customFormat="1" ht="12">
      <c r="A597" s="14"/>
      <c r="B597" s="237"/>
      <c r="C597" s="238"/>
      <c r="D597" s="219" t="s">
        <v>140</v>
      </c>
      <c r="E597" s="239" t="s">
        <v>21</v>
      </c>
      <c r="F597" s="240" t="s">
        <v>149</v>
      </c>
      <c r="G597" s="238"/>
      <c r="H597" s="241">
        <v>853.1</v>
      </c>
      <c r="I597" s="242"/>
      <c r="J597" s="238"/>
      <c r="K597" s="238"/>
      <c r="L597" s="243"/>
      <c r="M597" s="244"/>
      <c r="N597" s="245"/>
      <c r="O597" s="245"/>
      <c r="P597" s="245"/>
      <c r="Q597" s="245"/>
      <c r="R597" s="245"/>
      <c r="S597" s="245"/>
      <c r="T597" s="246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47" t="s">
        <v>140</v>
      </c>
      <c r="AU597" s="247" t="s">
        <v>82</v>
      </c>
      <c r="AV597" s="14" t="s">
        <v>85</v>
      </c>
      <c r="AW597" s="14" t="s">
        <v>34</v>
      </c>
      <c r="AX597" s="14" t="s">
        <v>78</v>
      </c>
      <c r="AY597" s="247" t="s">
        <v>128</v>
      </c>
    </row>
    <row r="598" spans="1:65" s="2" customFormat="1" ht="37.8" customHeight="1">
      <c r="A598" s="40"/>
      <c r="B598" s="41"/>
      <c r="C598" s="206" t="s">
        <v>763</v>
      </c>
      <c r="D598" s="206" t="s">
        <v>130</v>
      </c>
      <c r="E598" s="207" t="s">
        <v>865</v>
      </c>
      <c r="F598" s="208" t="s">
        <v>866</v>
      </c>
      <c r="G598" s="209" t="s">
        <v>269</v>
      </c>
      <c r="H598" s="210">
        <v>44.9</v>
      </c>
      <c r="I598" s="211"/>
      <c r="J598" s="212">
        <f>ROUND(I598*H598,2)</f>
        <v>0</v>
      </c>
      <c r="K598" s="208" t="s">
        <v>134</v>
      </c>
      <c r="L598" s="46"/>
      <c r="M598" s="213" t="s">
        <v>21</v>
      </c>
      <c r="N598" s="214" t="s">
        <v>44</v>
      </c>
      <c r="O598" s="86"/>
      <c r="P598" s="215">
        <f>O598*H598</f>
        <v>0</v>
      </c>
      <c r="Q598" s="215">
        <v>0</v>
      </c>
      <c r="R598" s="215">
        <f>Q598*H598</f>
        <v>0</v>
      </c>
      <c r="S598" s="215">
        <v>0</v>
      </c>
      <c r="T598" s="216">
        <f>S598*H598</f>
        <v>0</v>
      </c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  <c r="AE598" s="40"/>
      <c r="AR598" s="217" t="s">
        <v>85</v>
      </c>
      <c r="AT598" s="217" t="s">
        <v>130</v>
      </c>
      <c r="AU598" s="217" t="s">
        <v>82</v>
      </c>
      <c r="AY598" s="19" t="s">
        <v>128</v>
      </c>
      <c r="BE598" s="218">
        <f>IF(N598="základní",J598,0)</f>
        <v>0</v>
      </c>
      <c r="BF598" s="218">
        <f>IF(N598="snížená",J598,0)</f>
        <v>0</v>
      </c>
      <c r="BG598" s="218">
        <f>IF(N598="zákl. přenesená",J598,0)</f>
        <v>0</v>
      </c>
      <c r="BH598" s="218">
        <f>IF(N598="sníž. přenesená",J598,0)</f>
        <v>0</v>
      </c>
      <c r="BI598" s="218">
        <f>IF(N598="nulová",J598,0)</f>
        <v>0</v>
      </c>
      <c r="BJ598" s="19" t="s">
        <v>78</v>
      </c>
      <c r="BK598" s="218">
        <f>ROUND(I598*H598,2)</f>
        <v>0</v>
      </c>
      <c r="BL598" s="19" t="s">
        <v>85</v>
      </c>
      <c r="BM598" s="217" t="s">
        <v>1263</v>
      </c>
    </row>
    <row r="599" spans="1:47" s="2" customFormat="1" ht="12">
      <c r="A599" s="40"/>
      <c r="B599" s="41"/>
      <c r="C599" s="42"/>
      <c r="D599" s="219" t="s">
        <v>136</v>
      </c>
      <c r="E599" s="42"/>
      <c r="F599" s="220" t="s">
        <v>868</v>
      </c>
      <c r="G599" s="42"/>
      <c r="H599" s="42"/>
      <c r="I599" s="221"/>
      <c r="J599" s="42"/>
      <c r="K599" s="42"/>
      <c r="L599" s="46"/>
      <c r="M599" s="222"/>
      <c r="N599" s="223"/>
      <c r="O599" s="86"/>
      <c r="P599" s="86"/>
      <c r="Q599" s="86"/>
      <c r="R599" s="86"/>
      <c r="S599" s="86"/>
      <c r="T599" s="87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T599" s="19" t="s">
        <v>136</v>
      </c>
      <c r="AU599" s="19" t="s">
        <v>82</v>
      </c>
    </row>
    <row r="600" spans="1:47" s="2" customFormat="1" ht="12">
      <c r="A600" s="40"/>
      <c r="B600" s="41"/>
      <c r="C600" s="42"/>
      <c r="D600" s="224" t="s">
        <v>138</v>
      </c>
      <c r="E600" s="42"/>
      <c r="F600" s="225" t="s">
        <v>869</v>
      </c>
      <c r="G600" s="42"/>
      <c r="H600" s="42"/>
      <c r="I600" s="221"/>
      <c r="J600" s="42"/>
      <c r="K600" s="42"/>
      <c r="L600" s="46"/>
      <c r="M600" s="222"/>
      <c r="N600" s="223"/>
      <c r="O600" s="86"/>
      <c r="P600" s="86"/>
      <c r="Q600" s="86"/>
      <c r="R600" s="86"/>
      <c r="S600" s="86"/>
      <c r="T600" s="87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T600" s="19" t="s">
        <v>138</v>
      </c>
      <c r="AU600" s="19" t="s">
        <v>82</v>
      </c>
    </row>
    <row r="601" spans="1:51" s="13" customFormat="1" ht="12">
      <c r="A601" s="13"/>
      <c r="B601" s="226"/>
      <c r="C601" s="227"/>
      <c r="D601" s="219" t="s">
        <v>140</v>
      </c>
      <c r="E601" s="228" t="s">
        <v>21</v>
      </c>
      <c r="F601" s="229" t="s">
        <v>1264</v>
      </c>
      <c r="G601" s="227"/>
      <c r="H601" s="230">
        <v>44.9</v>
      </c>
      <c r="I601" s="231"/>
      <c r="J601" s="227"/>
      <c r="K601" s="227"/>
      <c r="L601" s="232"/>
      <c r="M601" s="233"/>
      <c r="N601" s="234"/>
      <c r="O601" s="234"/>
      <c r="P601" s="234"/>
      <c r="Q601" s="234"/>
      <c r="R601" s="234"/>
      <c r="S601" s="234"/>
      <c r="T601" s="235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36" t="s">
        <v>140</v>
      </c>
      <c r="AU601" s="236" t="s">
        <v>82</v>
      </c>
      <c r="AV601" s="13" t="s">
        <v>82</v>
      </c>
      <c r="AW601" s="13" t="s">
        <v>34</v>
      </c>
      <c r="AX601" s="13" t="s">
        <v>78</v>
      </c>
      <c r="AY601" s="236" t="s">
        <v>128</v>
      </c>
    </row>
    <row r="602" spans="1:65" s="2" customFormat="1" ht="44.25" customHeight="1">
      <c r="A602" s="40"/>
      <c r="B602" s="41"/>
      <c r="C602" s="206" t="s">
        <v>770</v>
      </c>
      <c r="D602" s="206" t="s">
        <v>130</v>
      </c>
      <c r="E602" s="207" t="s">
        <v>872</v>
      </c>
      <c r="F602" s="208" t="s">
        <v>873</v>
      </c>
      <c r="G602" s="209" t="s">
        <v>269</v>
      </c>
      <c r="H602" s="210">
        <v>291.605</v>
      </c>
      <c r="I602" s="211"/>
      <c r="J602" s="212">
        <f>ROUND(I602*H602,2)</f>
        <v>0</v>
      </c>
      <c r="K602" s="208" t="s">
        <v>134</v>
      </c>
      <c r="L602" s="46"/>
      <c r="M602" s="213" t="s">
        <v>21</v>
      </c>
      <c r="N602" s="214" t="s">
        <v>44</v>
      </c>
      <c r="O602" s="86"/>
      <c r="P602" s="215">
        <f>O602*H602</f>
        <v>0</v>
      </c>
      <c r="Q602" s="215">
        <v>0</v>
      </c>
      <c r="R602" s="215">
        <f>Q602*H602</f>
        <v>0</v>
      </c>
      <c r="S602" s="215">
        <v>0</v>
      </c>
      <c r="T602" s="216">
        <f>S602*H602</f>
        <v>0</v>
      </c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R602" s="217" t="s">
        <v>85</v>
      </c>
      <c r="AT602" s="217" t="s">
        <v>130</v>
      </c>
      <c r="AU602" s="217" t="s">
        <v>82</v>
      </c>
      <c r="AY602" s="19" t="s">
        <v>128</v>
      </c>
      <c r="BE602" s="218">
        <f>IF(N602="základní",J602,0)</f>
        <v>0</v>
      </c>
      <c r="BF602" s="218">
        <f>IF(N602="snížená",J602,0)</f>
        <v>0</v>
      </c>
      <c r="BG602" s="218">
        <f>IF(N602="zákl. přenesená",J602,0)</f>
        <v>0</v>
      </c>
      <c r="BH602" s="218">
        <f>IF(N602="sníž. přenesená",J602,0)</f>
        <v>0</v>
      </c>
      <c r="BI602" s="218">
        <f>IF(N602="nulová",J602,0)</f>
        <v>0</v>
      </c>
      <c r="BJ602" s="19" t="s">
        <v>78</v>
      </c>
      <c r="BK602" s="218">
        <f>ROUND(I602*H602,2)</f>
        <v>0</v>
      </c>
      <c r="BL602" s="19" t="s">
        <v>85</v>
      </c>
      <c r="BM602" s="217" t="s">
        <v>1265</v>
      </c>
    </row>
    <row r="603" spans="1:47" s="2" customFormat="1" ht="12">
      <c r="A603" s="40"/>
      <c r="B603" s="41"/>
      <c r="C603" s="42"/>
      <c r="D603" s="219" t="s">
        <v>136</v>
      </c>
      <c r="E603" s="42"/>
      <c r="F603" s="220" t="s">
        <v>875</v>
      </c>
      <c r="G603" s="42"/>
      <c r="H603" s="42"/>
      <c r="I603" s="221"/>
      <c r="J603" s="42"/>
      <c r="K603" s="42"/>
      <c r="L603" s="46"/>
      <c r="M603" s="222"/>
      <c r="N603" s="223"/>
      <c r="O603" s="86"/>
      <c r="P603" s="86"/>
      <c r="Q603" s="86"/>
      <c r="R603" s="86"/>
      <c r="S603" s="86"/>
      <c r="T603" s="87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T603" s="19" t="s">
        <v>136</v>
      </c>
      <c r="AU603" s="19" t="s">
        <v>82</v>
      </c>
    </row>
    <row r="604" spans="1:47" s="2" customFormat="1" ht="12">
      <c r="A604" s="40"/>
      <c r="B604" s="41"/>
      <c r="C604" s="42"/>
      <c r="D604" s="224" t="s">
        <v>138</v>
      </c>
      <c r="E604" s="42"/>
      <c r="F604" s="225" t="s">
        <v>876</v>
      </c>
      <c r="G604" s="42"/>
      <c r="H604" s="42"/>
      <c r="I604" s="221"/>
      <c r="J604" s="42"/>
      <c r="K604" s="42"/>
      <c r="L604" s="46"/>
      <c r="M604" s="222"/>
      <c r="N604" s="223"/>
      <c r="O604" s="86"/>
      <c r="P604" s="86"/>
      <c r="Q604" s="86"/>
      <c r="R604" s="86"/>
      <c r="S604" s="86"/>
      <c r="T604" s="87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T604" s="19" t="s">
        <v>138</v>
      </c>
      <c r="AU604" s="19" t="s">
        <v>82</v>
      </c>
    </row>
    <row r="605" spans="1:51" s="13" customFormat="1" ht="12">
      <c r="A605" s="13"/>
      <c r="B605" s="226"/>
      <c r="C605" s="227"/>
      <c r="D605" s="219" t="s">
        <v>140</v>
      </c>
      <c r="E605" s="228" t="s">
        <v>21</v>
      </c>
      <c r="F605" s="229" t="s">
        <v>1254</v>
      </c>
      <c r="G605" s="227"/>
      <c r="H605" s="230">
        <v>276.54</v>
      </c>
      <c r="I605" s="231"/>
      <c r="J605" s="227"/>
      <c r="K605" s="227"/>
      <c r="L605" s="232"/>
      <c r="M605" s="233"/>
      <c r="N605" s="234"/>
      <c r="O605" s="234"/>
      <c r="P605" s="234"/>
      <c r="Q605" s="234"/>
      <c r="R605" s="234"/>
      <c r="S605" s="234"/>
      <c r="T605" s="235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36" t="s">
        <v>140</v>
      </c>
      <c r="AU605" s="236" t="s">
        <v>82</v>
      </c>
      <c r="AV605" s="13" t="s">
        <v>82</v>
      </c>
      <c r="AW605" s="13" t="s">
        <v>34</v>
      </c>
      <c r="AX605" s="13" t="s">
        <v>73</v>
      </c>
      <c r="AY605" s="236" t="s">
        <v>128</v>
      </c>
    </row>
    <row r="606" spans="1:51" s="13" customFormat="1" ht="12">
      <c r="A606" s="13"/>
      <c r="B606" s="226"/>
      <c r="C606" s="227"/>
      <c r="D606" s="219" t="s">
        <v>140</v>
      </c>
      <c r="E606" s="228" t="s">
        <v>21</v>
      </c>
      <c r="F606" s="229" t="s">
        <v>1255</v>
      </c>
      <c r="G606" s="227"/>
      <c r="H606" s="230">
        <v>15.065</v>
      </c>
      <c r="I606" s="231"/>
      <c r="J606" s="227"/>
      <c r="K606" s="227"/>
      <c r="L606" s="232"/>
      <c r="M606" s="233"/>
      <c r="N606" s="234"/>
      <c r="O606" s="234"/>
      <c r="P606" s="234"/>
      <c r="Q606" s="234"/>
      <c r="R606" s="234"/>
      <c r="S606" s="234"/>
      <c r="T606" s="235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36" t="s">
        <v>140</v>
      </c>
      <c r="AU606" s="236" t="s">
        <v>82</v>
      </c>
      <c r="AV606" s="13" t="s">
        <v>82</v>
      </c>
      <c r="AW606" s="13" t="s">
        <v>34</v>
      </c>
      <c r="AX606" s="13" t="s">
        <v>73</v>
      </c>
      <c r="AY606" s="236" t="s">
        <v>128</v>
      </c>
    </row>
    <row r="607" spans="1:51" s="14" customFormat="1" ht="12">
      <c r="A607" s="14"/>
      <c r="B607" s="237"/>
      <c r="C607" s="238"/>
      <c r="D607" s="219" t="s">
        <v>140</v>
      </c>
      <c r="E607" s="239" t="s">
        <v>21</v>
      </c>
      <c r="F607" s="240" t="s">
        <v>149</v>
      </c>
      <c r="G607" s="238"/>
      <c r="H607" s="241">
        <v>291.605</v>
      </c>
      <c r="I607" s="242"/>
      <c r="J607" s="238"/>
      <c r="K607" s="238"/>
      <c r="L607" s="243"/>
      <c r="M607" s="244"/>
      <c r="N607" s="245"/>
      <c r="O607" s="245"/>
      <c r="P607" s="245"/>
      <c r="Q607" s="245"/>
      <c r="R607" s="245"/>
      <c r="S607" s="245"/>
      <c r="T607" s="246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T607" s="247" t="s">
        <v>140</v>
      </c>
      <c r="AU607" s="247" t="s">
        <v>82</v>
      </c>
      <c r="AV607" s="14" t="s">
        <v>85</v>
      </c>
      <c r="AW607" s="14" t="s">
        <v>34</v>
      </c>
      <c r="AX607" s="14" t="s">
        <v>78</v>
      </c>
      <c r="AY607" s="247" t="s">
        <v>128</v>
      </c>
    </row>
    <row r="608" spans="1:63" s="12" customFormat="1" ht="22.8" customHeight="1">
      <c r="A608" s="12"/>
      <c r="B608" s="190"/>
      <c r="C608" s="191"/>
      <c r="D608" s="192" t="s">
        <v>72</v>
      </c>
      <c r="E608" s="204" t="s">
        <v>885</v>
      </c>
      <c r="F608" s="204" t="s">
        <v>886</v>
      </c>
      <c r="G608" s="191"/>
      <c r="H608" s="191"/>
      <c r="I608" s="194"/>
      <c r="J608" s="205">
        <f>BK608</f>
        <v>0</v>
      </c>
      <c r="K608" s="191"/>
      <c r="L608" s="196"/>
      <c r="M608" s="197"/>
      <c r="N608" s="198"/>
      <c r="O608" s="198"/>
      <c r="P608" s="199">
        <f>SUM(P609:P614)</f>
        <v>0</v>
      </c>
      <c r="Q608" s="198"/>
      <c r="R608" s="199">
        <f>SUM(R609:R614)</f>
        <v>0</v>
      </c>
      <c r="S608" s="198"/>
      <c r="T608" s="200">
        <f>SUM(T609:T614)</f>
        <v>0</v>
      </c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R608" s="201" t="s">
        <v>78</v>
      </c>
      <c r="AT608" s="202" t="s">
        <v>72</v>
      </c>
      <c r="AU608" s="202" t="s">
        <v>78</v>
      </c>
      <c r="AY608" s="201" t="s">
        <v>128</v>
      </c>
      <c r="BK608" s="203">
        <f>SUM(BK609:BK614)</f>
        <v>0</v>
      </c>
    </row>
    <row r="609" spans="1:65" s="2" customFormat="1" ht="33" customHeight="1">
      <c r="A609" s="40"/>
      <c r="B609" s="41"/>
      <c r="C609" s="206" t="s">
        <v>777</v>
      </c>
      <c r="D609" s="206" t="s">
        <v>130</v>
      </c>
      <c r="E609" s="207" t="s">
        <v>888</v>
      </c>
      <c r="F609" s="208" t="s">
        <v>889</v>
      </c>
      <c r="G609" s="209" t="s">
        <v>269</v>
      </c>
      <c r="H609" s="210">
        <v>589.446</v>
      </c>
      <c r="I609" s="211"/>
      <c r="J609" s="212">
        <f>ROUND(I609*H609,2)</f>
        <v>0</v>
      </c>
      <c r="K609" s="208" t="s">
        <v>134</v>
      </c>
      <c r="L609" s="46"/>
      <c r="M609" s="213" t="s">
        <v>21</v>
      </c>
      <c r="N609" s="214" t="s">
        <v>44</v>
      </c>
      <c r="O609" s="86"/>
      <c r="P609" s="215">
        <f>O609*H609</f>
        <v>0</v>
      </c>
      <c r="Q609" s="215">
        <v>0</v>
      </c>
      <c r="R609" s="215">
        <f>Q609*H609</f>
        <v>0</v>
      </c>
      <c r="S609" s="215">
        <v>0</v>
      </c>
      <c r="T609" s="216">
        <f>S609*H609</f>
        <v>0</v>
      </c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R609" s="217" t="s">
        <v>85</v>
      </c>
      <c r="AT609" s="217" t="s">
        <v>130</v>
      </c>
      <c r="AU609" s="217" t="s">
        <v>82</v>
      </c>
      <c r="AY609" s="19" t="s">
        <v>128</v>
      </c>
      <c r="BE609" s="218">
        <f>IF(N609="základní",J609,0)</f>
        <v>0</v>
      </c>
      <c r="BF609" s="218">
        <f>IF(N609="snížená",J609,0)</f>
        <v>0</v>
      </c>
      <c r="BG609" s="218">
        <f>IF(N609="zákl. přenesená",J609,0)</f>
        <v>0</v>
      </c>
      <c r="BH609" s="218">
        <f>IF(N609="sníž. přenesená",J609,0)</f>
        <v>0</v>
      </c>
      <c r="BI609" s="218">
        <f>IF(N609="nulová",J609,0)</f>
        <v>0</v>
      </c>
      <c r="BJ609" s="19" t="s">
        <v>78</v>
      </c>
      <c r="BK609" s="218">
        <f>ROUND(I609*H609,2)</f>
        <v>0</v>
      </c>
      <c r="BL609" s="19" t="s">
        <v>85</v>
      </c>
      <c r="BM609" s="217" t="s">
        <v>1266</v>
      </c>
    </row>
    <row r="610" spans="1:47" s="2" customFormat="1" ht="12">
      <c r="A610" s="40"/>
      <c r="B610" s="41"/>
      <c r="C610" s="42"/>
      <c r="D610" s="219" t="s">
        <v>136</v>
      </c>
      <c r="E610" s="42"/>
      <c r="F610" s="220" t="s">
        <v>891</v>
      </c>
      <c r="G610" s="42"/>
      <c r="H610" s="42"/>
      <c r="I610" s="221"/>
      <c r="J610" s="42"/>
      <c r="K610" s="42"/>
      <c r="L610" s="46"/>
      <c r="M610" s="222"/>
      <c r="N610" s="223"/>
      <c r="O610" s="86"/>
      <c r="P610" s="86"/>
      <c r="Q610" s="86"/>
      <c r="R610" s="86"/>
      <c r="S610" s="86"/>
      <c r="T610" s="87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T610" s="19" t="s">
        <v>136</v>
      </c>
      <c r="AU610" s="19" t="s">
        <v>82</v>
      </c>
    </row>
    <row r="611" spans="1:47" s="2" customFormat="1" ht="12">
      <c r="A611" s="40"/>
      <c r="B611" s="41"/>
      <c r="C611" s="42"/>
      <c r="D611" s="224" t="s">
        <v>138</v>
      </c>
      <c r="E611" s="42"/>
      <c r="F611" s="225" t="s">
        <v>892</v>
      </c>
      <c r="G611" s="42"/>
      <c r="H611" s="42"/>
      <c r="I611" s="221"/>
      <c r="J611" s="42"/>
      <c r="K611" s="42"/>
      <c r="L611" s="46"/>
      <c r="M611" s="222"/>
      <c r="N611" s="223"/>
      <c r="O611" s="86"/>
      <c r="P611" s="86"/>
      <c r="Q611" s="86"/>
      <c r="R611" s="86"/>
      <c r="S611" s="86"/>
      <c r="T611" s="87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T611" s="19" t="s">
        <v>138</v>
      </c>
      <c r="AU611" s="19" t="s">
        <v>82</v>
      </c>
    </row>
    <row r="612" spans="1:65" s="2" customFormat="1" ht="33" customHeight="1">
      <c r="A612" s="40"/>
      <c r="B612" s="41"/>
      <c r="C612" s="206" t="s">
        <v>784</v>
      </c>
      <c r="D612" s="206" t="s">
        <v>130</v>
      </c>
      <c r="E612" s="207" t="s">
        <v>894</v>
      </c>
      <c r="F612" s="208" t="s">
        <v>895</v>
      </c>
      <c r="G612" s="209" t="s">
        <v>269</v>
      </c>
      <c r="H612" s="210">
        <v>589.446</v>
      </c>
      <c r="I612" s="211"/>
      <c r="J612" s="212">
        <f>ROUND(I612*H612,2)</f>
        <v>0</v>
      </c>
      <c r="K612" s="208" t="s">
        <v>134</v>
      </c>
      <c r="L612" s="46"/>
      <c r="M612" s="213" t="s">
        <v>21</v>
      </c>
      <c r="N612" s="214" t="s">
        <v>44</v>
      </c>
      <c r="O612" s="86"/>
      <c r="P612" s="215">
        <f>O612*H612</f>
        <v>0</v>
      </c>
      <c r="Q612" s="215">
        <v>0</v>
      </c>
      <c r="R612" s="215">
        <f>Q612*H612</f>
        <v>0</v>
      </c>
      <c r="S612" s="215">
        <v>0</v>
      </c>
      <c r="T612" s="216">
        <f>S612*H612</f>
        <v>0</v>
      </c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R612" s="217" t="s">
        <v>85</v>
      </c>
      <c r="AT612" s="217" t="s">
        <v>130</v>
      </c>
      <c r="AU612" s="217" t="s">
        <v>82</v>
      </c>
      <c r="AY612" s="19" t="s">
        <v>128</v>
      </c>
      <c r="BE612" s="218">
        <f>IF(N612="základní",J612,0)</f>
        <v>0</v>
      </c>
      <c r="BF612" s="218">
        <f>IF(N612="snížená",J612,0)</f>
        <v>0</v>
      </c>
      <c r="BG612" s="218">
        <f>IF(N612="zákl. přenesená",J612,0)</f>
        <v>0</v>
      </c>
      <c r="BH612" s="218">
        <f>IF(N612="sníž. přenesená",J612,0)</f>
        <v>0</v>
      </c>
      <c r="BI612" s="218">
        <f>IF(N612="nulová",J612,0)</f>
        <v>0</v>
      </c>
      <c r="BJ612" s="19" t="s">
        <v>78</v>
      </c>
      <c r="BK612" s="218">
        <f>ROUND(I612*H612,2)</f>
        <v>0</v>
      </c>
      <c r="BL612" s="19" t="s">
        <v>85</v>
      </c>
      <c r="BM612" s="217" t="s">
        <v>1267</v>
      </c>
    </row>
    <row r="613" spans="1:47" s="2" customFormat="1" ht="12">
      <c r="A613" s="40"/>
      <c r="B613" s="41"/>
      <c r="C613" s="42"/>
      <c r="D613" s="219" t="s">
        <v>136</v>
      </c>
      <c r="E613" s="42"/>
      <c r="F613" s="220" t="s">
        <v>897</v>
      </c>
      <c r="G613" s="42"/>
      <c r="H613" s="42"/>
      <c r="I613" s="221"/>
      <c r="J613" s="42"/>
      <c r="K613" s="42"/>
      <c r="L613" s="46"/>
      <c r="M613" s="222"/>
      <c r="N613" s="223"/>
      <c r="O613" s="86"/>
      <c r="P613" s="86"/>
      <c r="Q613" s="86"/>
      <c r="R613" s="86"/>
      <c r="S613" s="86"/>
      <c r="T613" s="87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T613" s="19" t="s">
        <v>136</v>
      </c>
      <c r="AU613" s="19" t="s">
        <v>82</v>
      </c>
    </row>
    <row r="614" spans="1:47" s="2" customFormat="1" ht="12">
      <c r="A614" s="40"/>
      <c r="B614" s="41"/>
      <c r="C614" s="42"/>
      <c r="D614" s="224" t="s">
        <v>138</v>
      </c>
      <c r="E614" s="42"/>
      <c r="F614" s="225" t="s">
        <v>898</v>
      </c>
      <c r="G614" s="42"/>
      <c r="H614" s="42"/>
      <c r="I614" s="221"/>
      <c r="J614" s="42"/>
      <c r="K614" s="42"/>
      <c r="L614" s="46"/>
      <c r="M614" s="222"/>
      <c r="N614" s="223"/>
      <c r="O614" s="86"/>
      <c r="P614" s="86"/>
      <c r="Q614" s="86"/>
      <c r="R614" s="86"/>
      <c r="S614" s="86"/>
      <c r="T614" s="87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T614" s="19" t="s">
        <v>138</v>
      </c>
      <c r="AU614" s="19" t="s">
        <v>82</v>
      </c>
    </row>
    <row r="615" spans="1:63" s="12" customFormat="1" ht="25.9" customHeight="1">
      <c r="A615" s="12"/>
      <c r="B615" s="190"/>
      <c r="C615" s="191"/>
      <c r="D615" s="192" t="s">
        <v>72</v>
      </c>
      <c r="E615" s="193" t="s">
        <v>1268</v>
      </c>
      <c r="F615" s="193" t="s">
        <v>1269</v>
      </c>
      <c r="G615" s="191"/>
      <c r="H615" s="191"/>
      <c r="I615" s="194"/>
      <c r="J615" s="195">
        <f>BK615</f>
        <v>0</v>
      </c>
      <c r="K615" s="191"/>
      <c r="L615" s="196"/>
      <c r="M615" s="197"/>
      <c r="N615" s="198"/>
      <c r="O615" s="198"/>
      <c r="P615" s="199">
        <f>P616</f>
        <v>0</v>
      </c>
      <c r="Q615" s="198"/>
      <c r="R615" s="199">
        <f>R616</f>
        <v>0.91746</v>
      </c>
      <c r="S615" s="198"/>
      <c r="T615" s="200">
        <f>T616</f>
        <v>0</v>
      </c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R615" s="201" t="s">
        <v>82</v>
      </c>
      <c r="AT615" s="202" t="s">
        <v>72</v>
      </c>
      <c r="AU615" s="202" t="s">
        <v>73</v>
      </c>
      <c r="AY615" s="201" t="s">
        <v>128</v>
      </c>
      <c r="BK615" s="203">
        <f>BK616</f>
        <v>0</v>
      </c>
    </row>
    <row r="616" spans="1:63" s="12" customFormat="1" ht="22.8" customHeight="1">
      <c r="A616" s="12"/>
      <c r="B616" s="190"/>
      <c r="C616" s="191"/>
      <c r="D616" s="192" t="s">
        <v>72</v>
      </c>
      <c r="E616" s="204" t="s">
        <v>1270</v>
      </c>
      <c r="F616" s="204" t="s">
        <v>1271</v>
      </c>
      <c r="G616" s="191"/>
      <c r="H616" s="191"/>
      <c r="I616" s="194"/>
      <c r="J616" s="205">
        <f>BK616</f>
        <v>0</v>
      </c>
      <c r="K616" s="191"/>
      <c r="L616" s="196"/>
      <c r="M616" s="197"/>
      <c r="N616" s="198"/>
      <c r="O616" s="198"/>
      <c r="P616" s="199">
        <f>SUM(P617:P626)</f>
        <v>0</v>
      </c>
      <c r="Q616" s="198"/>
      <c r="R616" s="199">
        <f>SUM(R617:R626)</f>
        <v>0.91746</v>
      </c>
      <c r="S616" s="198"/>
      <c r="T616" s="200">
        <f>SUM(T617:T626)</f>
        <v>0</v>
      </c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R616" s="201" t="s">
        <v>82</v>
      </c>
      <c r="AT616" s="202" t="s">
        <v>72</v>
      </c>
      <c r="AU616" s="202" t="s">
        <v>78</v>
      </c>
      <c r="AY616" s="201" t="s">
        <v>128</v>
      </c>
      <c r="BK616" s="203">
        <f>SUM(BK617:BK626)</f>
        <v>0</v>
      </c>
    </row>
    <row r="617" spans="1:65" s="2" customFormat="1" ht="24.15" customHeight="1">
      <c r="A617" s="40"/>
      <c r="B617" s="41"/>
      <c r="C617" s="206" t="s">
        <v>790</v>
      </c>
      <c r="D617" s="206" t="s">
        <v>130</v>
      </c>
      <c r="E617" s="207" t="s">
        <v>1272</v>
      </c>
      <c r="F617" s="208" t="s">
        <v>1273</v>
      </c>
      <c r="G617" s="209" t="s">
        <v>317</v>
      </c>
      <c r="H617" s="210">
        <v>27</v>
      </c>
      <c r="I617" s="211"/>
      <c r="J617" s="212">
        <f>ROUND(I617*H617,2)</f>
        <v>0</v>
      </c>
      <c r="K617" s="208" t="s">
        <v>21</v>
      </c>
      <c r="L617" s="46"/>
      <c r="M617" s="213" t="s">
        <v>21</v>
      </c>
      <c r="N617" s="214" t="s">
        <v>44</v>
      </c>
      <c r="O617" s="86"/>
      <c r="P617" s="215">
        <f>O617*H617</f>
        <v>0</v>
      </c>
      <c r="Q617" s="215">
        <v>0.00308</v>
      </c>
      <c r="R617" s="215">
        <f>Q617*H617</f>
        <v>0.08316</v>
      </c>
      <c r="S617" s="215">
        <v>0</v>
      </c>
      <c r="T617" s="216">
        <f>S617*H617</f>
        <v>0</v>
      </c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R617" s="217" t="s">
        <v>244</v>
      </c>
      <c r="AT617" s="217" t="s">
        <v>130</v>
      </c>
      <c r="AU617" s="217" t="s">
        <v>82</v>
      </c>
      <c r="AY617" s="19" t="s">
        <v>128</v>
      </c>
      <c r="BE617" s="218">
        <f>IF(N617="základní",J617,0)</f>
        <v>0</v>
      </c>
      <c r="BF617" s="218">
        <f>IF(N617="snížená",J617,0)</f>
        <v>0</v>
      </c>
      <c r="BG617" s="218">
        <f>IF(N617="zákl. přenesená",J617,0)</f>
        <v>0</v>
      </c>
      <c r="BH617" s="218">
        <f>IF(N617="sníž. přenesená",J617,0)</f>
        <v>0</v>
      </c>
      <c r="BI617" s="218">
        <f>IF(N617="nulová",J617,0)</f>
        <v>0</v>
      </c>
      <c r="BJ617" s="19" t="s">
        <v>78</v>
      </c>
      <c r="BK617" s="218">
        <f>ROUND(I617*H617,2)</f>
        <v>0</v>
      </c>
      <c r="BL617" s="19" t="s">
        <v>244</v>
      </c>
      <c r="BM617" s="217" t="s">
        <v>1274</v>
      </c>
    </row>
    <row r="618" spans="1:47" s="2" customFormat="1" ht="12">
      <c r="A618" s="40"/>
      <c r="B618" s="41"/>
      <c r="C618" s="42"/>
      <c r="D618" s="219" t="s">
        <v>136</v>
      </c>
      <c r="E618" s="42"/>
      <c r="F618" s="220" t="s">
        <v>1275</v>
      </c>
      <c r="G618" s="42"/>
      <c r="H618" s="42"/>
      <c r="I618" s="221"/>
      <c r="J618" s="42"/>
      <c r="K618" s="42"/>
      <c r="L618" s="46"/>
      <c r="M618" s="222"/>
      <c r="N618" s="223"/>
      <c r="O618" s="86"/>
      <c r="P618" s="86"/>
      <c r="Q618" s="86"/>
      <c r="R618" s="86"/>
      <c r="S618" s="86"/>
      <c r="T618" s="87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T618" s="19" t="s">
        <v>136</v>
      </c>
      <c r="AU618" s="19" t="s">
        <v>82</v>
      </c>
    </row>
    <row r="619" spans="1:51" s="13" customFormat="1" ht="12">
      <c r="A619" s="13"/>
      <c r="B619" s="226"/>
      <c r="C619" s="227"/>
      <c r="D619" s="219" t="s">
        <v>140</v>
      </c>
      <c r="E619" s="228" t="s">
        <v>21</v>
      </c>
      <c r="F619" s="229" t="s">
        <v>330</v>
      </c>
      <c r="G619" s="227"/>
      <c r="H619" s="230">
        <v>27</v>
      </c>
      <c r="I619" s="231"/>
      <c r="J619" s="227"/>
      <c r="K619" s="227"/>
      <c r="L619" s="232"/>
      <c r="M619" s="233"/>
      <c r="N619" s="234"/>
      <c r="O619" s="234"/>
      <c r="P619" s="234"/>
      <c r="Q619" s="234"/>
      <c r="R619" s="234"/>
      <c r="S619" s="234"/>
      <c r="T619" s="235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36" t="s">
        <v>140</v>
      </c>
      <c r="AU619" s="236" t="s">
        <v>82</v>
      </c>
      <c r="AV619" s="13" t="s">
        <v>82</v>
      </c>
      <c r="AW619" s="13" t="s">
        <v>34</v>
      </c>
      <c r="AX619" s="13" t="s">
        <v>78</v>
      </c>
      <c r="AY619" s="236" t="s">
        <v>128</v>
      </c>
    </row>
    <row r="620" spans="1:65" s="2" customFormat="1" ht="16.5" customHeight="1">
      <c r="A620" s="40"/>
      <c r="B620" s="41"/>
      <c r="C620" s="206" t="s">
        <v>796</v>
      </c>
      <c r="D620" s="206" t="s">
        <v>130</v>
      </c>
      <c r="E620" s="207" t="s">
        <v>1276</v>
      </c>
      <c r="F620" s="208" t="s">
        <v>1277</v>
      </c>
      <c r="G620" s="209" t="s">
        <v>342</v>
      </c>
      <c r="H620" s="210">
        <v>27</v>
      </c>
      <c r="I620" s="211"/>
      <c r="J620" s="212">
        <f>ROUND(I620*H620,2)</f>
        <v>0</v>
      </c>
      <c r="K620" s="208" t="s">
        <v>134</v>
      </c>
      <c r="L620" s="46"/>
      <c r="M620" s="213" t="s">
        <v>21</v>
      </c>
      <c r="N620" s="214" t="s">
        <v>44</v>
      </c>
      <c r="O620" s="86"/>
      <c r="P620" s="215">
        <f>O620*H620</f>
        <v>0</v>
      </c>
      <c r="Q620" s="215">
        <v>0.0309</v>
      </c>
      <c r="R620" s="215">
        <f>Q620*H620</f>
        <v>0.8343</v>
      </c>
      <c r="S620" s="215">
        <v>0</v>
      </c>
      <c r="T620" s="216">
        <f>S620*H620</f>
        <v>0</v>
      </c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R620" s="217" t="s">
        <v>244</v>
      </c>
      <c r="AT620" s="217" t="s">
        <v>130</v>
      </c>
      <c r="AU620" s="217" t="s">
        <v>82</v>
      </c>
      <c r="AY620" s="19" t="s">
        <v>128</v>
      </c>
      <c r="BE620" s="218">
        <f>IF(N620="základní",J620,0)</f>
        <v>0</v>
      </c>
      <c r="BF620" s="218">
        <f>IF(N620="snížená",J620,0)</f>
        <v>0</v>
      </c>
      <c r="BG620" s="218">
        <f>IF(N620="zákl. přenesená",J620,0)</f>
        <v>0</v>
      </c>
      <c r="BH620" s="218">
        <f>IF(N620="sníž. přenesená",J620,0)</f>
        <v>0</v>
      </c>
      <c r="BI620" s="218">
        <f>IF(N620="nulová",J620,0)</f>
        <v>0</v>
      </c>
      <c r="BJ620" s="19" t="s">
        <v>78</v>
      </c>
      <c r="BK620" s="218">
        <f>ROUND(I620*H620,2)</f>
        <v>0</v>
      </c>
      <c r="BL620" s="19" t="s">
        <v>244</v>
      </c>
      <c r="BM620" s="217" t="s">
        <v>1278</v>
      </c>
    </row>
    <row r="621" spans="1:47" s="2" customFormat="1" ht="12">
      <c r="A621" s="40"/>
      <c r="B621" s="41"/>
      <c r="C621" s="42"/>
      <c r="D621" s="219" t="s">
        <v>136</v>
      </c>
      <c r="E621" s="42"/>
      <c r="F621" s="220" t="s">
        <v>1279</v>
      </c>
      <c r="G621" s="42"/>
      <c r="H621" s="42"/>
      <c r="I621" s="221"/>
      <c r="J621" s="42"/>
      <c r="K621" s="42"/>
      <c r="L621" s="46"/>
      <c r="M621" s="222"/>
      <c r="N621" s="223"/>
      <c r="O621" s="86"/>
      <c r="P621" s="86"/>
      <c r="Q621" s="86"/>
      <c r="R621" s="86"/>
      <c r="S621" s="86"/>
      <c r="T621" s="87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T621" s="19" t="s">
        <v>136</v>
      </c>
      <c r="AU621" s="19" t="s">
        <v>82</v>
      </c>
    </row>
    <row r="622" spans="1:47" s="2" customFormat="1" ht="12">
      <c r="A622" s="40"/>
      <c r="B622" s="41"/>
      <c r="C622" s="42"/>
      <c r="D622" s="224" t="s">
        <v>138</v>
      </c>
      <c r="E622" s="42"/>
      <c r="F622" s="225" t="s">
        <v>1280</v>
      </c>
      <c r="G622" s="42"/>
      <c r="H622" s="42"/>
      <c r="I622" s="221"/>
      <c r="J622" s="42"/>
      <c r="K622" s="42"/>
      <c r="L622" s="46"/>
      <c r="M622" s="222"/>
      <c r="N622" s="223"/>
      <c r="O622" s="86"/>
      <c r="P622" s="86"/>
      <c r="Q622" s="86"/>
      <c r="R622" s="86"/>
      <c r="S622" s="86"/>
      <c r="T622" s="87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T622" s="19" t="s">
        <v>138</v>
      </c>
      <c r="AU622" s="19" t="s">
        <v>82</v>
      </c>
    </row>
    <row r="623" spans="1:51" s="13" customFormat="1" ht="12">
      <c r="A623" s="13"/>
      <c r="B623" s="226"/>
      <c r="C623" s="227"/>
      <c r="D623" s="219" t="s">
        <v>140</v>
      </c>
      <c r="E623" s="228" t="s">
        <v>21</v>
      </c>
      <c r="F623" s="229" t="s">
        <v>330</v>
      </c>
      <c r="G623" s="227"/>
      <c r="H623" s="230">
        <v>27</v>
      </c>
      <c r="I623" s="231"/>
      <c r="J623" s="227"/>
      <c r="K623" s="227"/>
      <c r="L623" s="232"/>
      <c r="M623" s="233"/>
      <c r="N623" s="234"/>
      <c r="O623" s="234"/>
      <c r="P623" s="234"/>
      <c r="Q623" s="234"/>
      <c r="R623" s="234"/>
      <c r="S623" s="234"/>
      <c r="T623" s="235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36" t="s">
        <v>140</v>
      </c>
      <c r="AU623" s="236" t="s">
        <v>82</v>
      </c>
      <c r="AV623" s="13" t="s">
        <v>82</v>
      </c>
      <c r="AW623" s="13" t="s">
        <v>34</v>
      </c>
      <c r="AX623" s="13" t="s">
        <v>78</v>
      </c>
      <c r="AY623" s="236" t="s">
        <v>128</v>
      </c>
    </row>
    <row r="624" spans="1:65" s="2" customFormat="1" ht="24.15" customHeight="1">
      <c r="A624" s="40"/>
      <c r="B624" s="41"/>
      <c r="C624" s="206" t="s">
        <v>802</v>
      </c>
      <c r="D624" s="206" t="s">
        <v>130</v>
      </c>
      <c r="E624" s="207" t="s">
        <v>1281</v>
      </c>
      <c r="F624" s="208" t="s">
        <v>1282</v>
      </c>
      <c r="G624" s="209" t="s">
        <v>269</v>
      </c>
      <c r="H624" s="210">
        <v>0.917</v>
      </c>
      <c r="I624" s="211"/>
      <c r="J624" s="212">
        <f>ROUND(I624*H624,2)</f>
        <v>0</v>
      </c>
      <c r="K624" s="208" t="s">
        <v>134</v>
      </c>
      <c r="L624" s="46"/>
      <c r="M624" s="213" t="s">
        <v>21</v>
      </c>
      <c r="N624" s="214" t="s">
        <v>44</v>
      </c>
      <c r="O624" s="86"/>
      <c r="P624" s="215">
        <f>O624*H624</f>
        <v>0</v>
      </c>
      <c r="Q624" s="215">
        <v>0</v>
      </c>
      <c r="R624" s="215">
        <f>Q624*H624</f>
        <v>0</v>
      </c>
      <c r="S624" s="215">
        <v>0</v>
      </c>
      <c r="T624" s="216">
        <f>S624*H624</f>
        <v>0</v>
      </c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R624" s="217" t="s">
        <v>244</v>
      </c>
      <c r="AT624" s="217" t="s">
        <v>130</v>
      </c>
      <c r="AU624" s="217" t="s">
        <v>82</v>
      </c>
      <c r="AY624" s="19" t="s">
        <v>128</v>
      </c>
      <c r="BE624" s="218">
        <f>IF(N624="základní",J624,0)</f>
        <v>0</v>
      </c>
      <c r="BF624" s="218">
        <f>IF(N624="snížená",J624,0)</f>
        <v>0</v>
      </c>
      <c r="BG624" s="218">
        <f>IF(N624="zákl. přenesená",J624,0)</f>
        <v>0</v>
      </c>
      <c r="BH624" s="218">
        <f>IF(N624="sníž. přenesená",J624,0)</f>
        <v>0</v>
      </c>
      <c r="BI624" s="218">
        <f>IF(N624="nulová",J624,0)</f>
        <v>0</v>
      </c>
      <c r="BJ624" s="19" t="s">
        <v>78</v>
      </c>
      <c r="BK624" s="218">
        <f>ROUND(I624*H624,2)</f>
        <v>0</v>
      </c>
      <c r="BL624" s="19" t="s">
        <v>244</v>
      </c>
      <c r="BM624" s="217" t="s">
        <v>1283</v>
      </c>
    </row>
    <row r="625" spans="1:47" s="2" customFormat="1" ht="12">
      <c r="A625" s="40"/>
      <c r="B625" s="41"/>
      <c r="C625" s="42"/>
      <c r="D625" s="219" t="s">
        <v>136</v>
      </c>
      <c r="E625" s="42"/>
      <c r="F625" s="220" t="s">
        <v>1284</v>
      </c>
      <c r="G625" s="42"/>
      <c r="H625" s="42"/>
      <c r="I625" s="221"/>
      <c r="J625" s="42"/>
      <c r="K625" s="42"/>
      <c r="L625" s="46"/>
      <c r="M625" s="222"/>
      <c r="N625" s="223"/>
      <c r="O625" s="86"/>
      <c r="P625" s="86"/>
      <c r="Q625" s="86"/>
      <c r="R625" s="86"/>
      <c r="S625" s="86"/>
      <c r="T625" s="87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T625" s="19" t="s">
        <v>136</v>
      </c>
      <c r="AU625" s="19" t="s">
        <v>82</v>
      </c>
    </row>
    <row r="626" spans="1:47" s="2" customFormat="1" ht="12">
      <c r="A626" s="40"/>
      <c r="B626" s="41"/>
      <c r="C626" s="42"/>
      <c r="D626" s="224" t="s">
        <v>138</v>
      </c>
      <c r="E626" s="42"/>
      <c r="F626" s="225" t="s">
        <v>1285</v>
      </c>
      <c r="G626" s="42"/>
      <c r="H626" s="42"/>
      <c r="I626" s="221"/>
      <c r="J626" s="42"/>
      <c r="K626" s="42"/>
      <c r="L626" s="46"/>
      <c r="M626" s="222"/>
      <c r="N626" s="223"/>
      <c r="O626" s="86"/>
      <c r="P626" s="86"/>
      <c r="Q626" s="86"/>
      <c r="R626" s="86"/>
      <c r="S626" s="86"/>
      <c r="T626" s="87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T626" s="19" t="s">
        <v>138</v>
      </c>
      <c r="AU626" s="19" t="s">
        <v>82</v>
      </c>
    </row>
    <row r="627" spans="1:63" s="12" customFormat="1" ht="25.9" customHeight="1">
      <c r="A627" s="12"/>
      <c r="B627" s="190"/>
      <c r="C627" s="191"/>
      <c r="D627" s="192" t="s">
        <v>72</v>
      </c>
      <c r="E627" s="193" t="s">
        <v>287</v>
      </c>
      <c r="F627" s="193" t="s">
        <v>899</v>
      </c>
      <c r="G627" s="191"/>
      <c r="H627" s="191"/>
      <c r="I627" s="194"/>
      <c r="J627" s="195">
        <f>BK627</f>
        <v>0</v>
      </c>
      <c r="K627" s="191"/>
      <c r="L627" s="196"/>
      <c r="M627" s="197"/>
      <c r="N627" s="198"/>
      <c r="O627" s="198"/>
      <c r="P627" s="199">
        <f>P628</f>
        <v>0</v>
      </c>
      <c r="Q627" s="198"/>
      <c r="R627" s="199">
        <f>R628</f>
        <v>0</v>
      </c>
      <c r="S627" s="198"/>
      <c r="T627" s="200">
        <f>T628</f>
        <v>0</v>
      </c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R627" s="201" t="s">
        <v>150</v>
      </c>
      <c r="AT627" s="202" t="s">
        <v>72</v>
      </c>
      <c r="AU627" s="202" t="s">
        <v>73</v>
      </c>
      <c r="AY627" s="201" t="s">
        <v>128</v>
      </c>
      <c r="BK627" s="203">
        <f>BK628</f>
        <v>0</v>
      </c>
    </row>
    <row r="628" spans="1:63" s="12" customFormat="1" ht="22.8" customHeight="1">
      <c r="A628" s="12"/>
      <c r="B628" s="190"/>
      <c r="C628" s="191"/>
      <c r="D628" s="192" t="s">
        <v>72</v>
      </c>
      <c r="E628" s="204" t="s">
        <v>900</v>
      </c>
      <c r="F628" s="204" t="s">
        <v>901</v>
      </c>
      <c r="G628" s="191"/>
      <c r="H628" s="191"/>
      <c r="I628" s="194"/>
      <c r="J628" s="205">
        <f>BK628</f>
        <v>0</v>
      </c>
      <c r="K628" s="191"/>
      <c r="L628" s="196"/>
      <c r="M628" s="197"/>
      <c r="N628" s="198"/>
      <c r="O628" s="198"/>
      <c r="P628" s="199">
        <f>SUM(P629:P632)</f>
        <v>0</v>
      </c>
      <c r="Q628" s="198"/>
      <c r="R628" s="199">
        <f>SUM(R629:R632)</f>
        <v>0</v>
      </c>
      <c r="S628" s="198"/>
      <c r="T628" s="200">
        <f>SUM(T629:T632)</f>
        <v>0</v>
      </c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R628" s="201" t="s">
        <v>150</v>
      </c>
      <c r="AT628" s="202" t="s">
        <v>72</v>
      </c>
      <c r="AU628" s="202" t="s">
        <v>78</v>
      </c>
      <c r="AY628" s="201" t="s">
        <v>128</v>
      </c>
      <c r="BK628" s="203">
        <f>SUM(BK629:BK632)</f>
        <v>0</v>
      </c>
    </row>
    <row r="629" spans="1:65" s="2" customFormat="1" ht="33" customHeight="1">
      <c r="A629" s="40"/>
      <c r="B629" s="41"/>
      <c r="C629" s="206" t="s">
        <v>810</v>
      </c>
      <c r="D629" s="206" t="s">
        <v>130</v>
      </c>
      <c r="E629" s="207" t="s">
        <v>903</v>
      </c>
      <c r="F629" s="208" t="s">
        <v>904</v>
      </c>
      <c r="G629" s="209" t="s">
        <v>201</v>
      </c>
      <c r="H629" s="210">
        <v>1</v>
      </c>
      <c r="I629" s="211"/>
      <c r="J629" s="212">
        <f>ROUND(I629*H629,2)</f>
        <v>0</v>
      </c>
      <c r="K629" s="208" t="s">
        <v>21</v>
      </c>
      <c r="L629" s="46"/>
      <c r="M629" s="213" t="s">
        <v>21</v>
      </c>
      <c r="N629" s="214" t="s">
        <v>44</v>
      </c>
      <c r="O629" s="86"/>
      <c r="P629" s="215">
        <f>O629*H629</f>
        <v>0</v>
      </c>
      <c r="Q629" s="215">
        <v>0</v>
      </c>
      <c r="R629" s="215">
        <f>Q629*H629</f>
        <v>0</v>
      </c>
      <c r="S629" s="215">
        <v>0</v>
      </c>
      <c r="T629" s="216">
        <f>S629*H629</f>
        <v>0</v>
      </c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R629" s="217" t="s">
        <v>572</v>
      </c>
      <c r="AT629" s="217" t="s">
        <v>130</v>
      </c>
      <c r="AU629" s="217" t="s">
        <v>82</v>
      </c>
      <c r="AY629" s="19" t="s">
        <v>128</v>
      </c>
      <c r="BE629" s="218">
        <f>IF(N629="základní",J629,0)</f>
        <v>0</v>
      </c>
      <c r="BF629" s="218">
        <f>IF(N629="snížená",J629,0)</f>
        <v>0</v>
      </c>
      <c r="BG629" s="218">
        <f>IF(N629="zákl. přenesená",J629,0)</f>
        <v>0</v>
      </c>
      <c r="BH629" s="218">
        <f>IF(N629="sníž. přenesená",J629,0)</f>
        <v>0</v>
      </c>
      <c r="BI629" s="218">
        <f>IF(N629="nulová",J629,0)</f>
        <v>0</v>
      </c>
      <c r="BJ629" s="19" t="s">
        <v>78</v>
      </c>
      <c r="BK629" s="218">
        <f>ROUND(I629*H629,2)</f>
        <v>0</v>
      </c>
      <c r="BL629" s="19" t="s">
        <v>572</v>
      </c>
      <c r="BM629" s="217" t="s">
        <v>1286</v>
      </c>
    </row>
    <row r="630" spans="1:47" s="2" customFormat="1" ht="12">
      <c r="A630" s="40"/>
      <c r="B630" s="41"/>
      <c r="C630" s="42"/>
      <c r="D630" s="219" t="s">
        <v>136</v>
      </c>
      <c r="E630" s="42"/>
      <c r="F630" s="220" t="s">
        <v>906</v>
      </c>
      <c r="G630" s="42"/>
      <c r="H630" s="42"/>
      <c r="I630" s="221"/>
      <c r="J630" s="42"/>
      <c r="K630" s="42"/>
      <c r="L630" s="46"/>
      <c r="M630" s="222"/>
      <c r="N630" s="223"/>
      <c r="O630" s="86"/>
      <c r="P630" s="86"/>
      <c r="Q630" s="86"/>
      <c r="R630" s="86"/>
      <c r="S630" s="86"/>
      <c r="T630" s="87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  <c r="AE630" s="40"/>
      <c r="AT630" s="19" t="s">
        <v>136</v>
      </c>
      <c r="AU630" s="19" t="s">
        <v>82</v>
      </c>
    </row>
    <row r="631" spans="1:51" s="13" customFormat="1" ht="12">
      <c r="A631" s="13"/>
      <c r="B631" s="226"/>
      <c r="C631" s="227"/>
      <c r="D631" s="219" t="s">
        <v>140</v>
      </c>
      <c r="E631" s="228" t="s">
        <v>21</v>
      </c>
      <c r="F631" s="229" t="s">
        <v>1287</v>
      </c>
      <c r="G631" s="227"/>
      <c r="H631" s="230">
        <v>1</v>
      </c>
      <c r="I631" s="231"/>
      <c r="J631" s="227"/>
      <c r="K631" s="227"/>
      <c r="L631" s="232"/>
      <c r="M631" s="233"/>
      <c r="N631" s="234"/>
      <c r="O631" s="234"/>
      <c r="P631" s="234"/>
      <c r="Q631" s="234"/>
      <c r="R631" s="234"/>
      <c r="S631" s="234"/>
      <c r="T631" s="235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36" t="s">
        <v>140</v>
      </c>
      <c r="AU631" s="236" t="s">
        <v>82</v>
      </c>
      <c r="AV631" s="13" t="s">
        <v>82</v>
      </c>
      <c r="AW631" s="13" t="s">
        <v>34</v>
      </c>
      <c r="AX631" s="13" t="s">
        <v>73</v>
      </c>
      <c r="AY631" s="236" t="s">
        <v>128</v>
      </c>
    </row>
    <row r="632" spans="1:51" s="14" customFormat="1" ht="12">
      <c r="A632" s="14"/>
      <c r="B632" s="237"/>
      <c r="C632" s="238"/>
      <c r="D632" s="219" t="s">
        <v>140</v>
      </c>
      <c r="E632" s="239" t="s">
        <v>21</v>
      </c>
      <c r="F632" s="240" t="s">
        <v>149</v>
      </c>
      <c r="G632" s="238"/>
      <c r="H632" s="241">
        <v>1</v>
      </c>
      <c r="I632" s="242"/>
      <c r="J632" s="238"/>
      <c r="K632" s="238"/>
      <c r="L632" s="243"/>
      <c r="M632" s="270"/>
      <c r="N632" s="271"/>
      <c r="O632" s="271"/>
      <c r="P632" s="271"/>
      <c r="Q632" s="271"/>
      <c r="R632" s="271"/>
      <c r="S632" s="271"/>
      <c r="T632" s="272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47" t="s">
        <v>140</v>
      </c>
      <c r="AU632" s="247" t="s">
        <v>82</v>
      </c>
      <c r="AV632" s="14" t="s">
        <v>85</v>
      </c>
      <c r="AW632" s="14" t="s">
        <v>34</v>
      </c>
      <c r="AX632" s="14" t="s">
        <v>78</v>
      </c>
      <c r="AY632" s="247" t="s">
        <v>128</v>
      </c>
    </row>
    <row r="633" spans="1:31" s="2" customFormat="1" ht="6.95" customHeight="1">
      <c r="A633" s="40"/>
      <c r="B633" s="61"/>
      <c r="C633" s="62"/>
      <c r="D633" s="62"/>
      <c r="E633" s="62"/>
      <c r="F633" s="62"/>
      <c r="G633" s="62"/>
      <c r="H633" s="62"/>
      <c r="I633" s="62"/>
      <c r="J633" s="62"/>
      <c r="K633" s="62"/>
      <c r="L633" s="46"/>
      <c r="M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</row>
  </sheetData>
  <sheetProtection password="CC35" sheet="1" objects="1" scenarios="1" formatColumns="0" formatRows="0" autoFilter="0"/>
  <autoFilter ref="C89:K632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hyperlinks>
    <hyperlink ref="F95" r:id="rId1" display="https://podminky.urs.cz/item/CS_URS_2023_02/113106423"/>
    <hyperlink ref="F99" r:id="rId2" display="https://podminky.urs.cz/item/CS_URS_2023_02/113107182"/>
    <hyperlink ref="F104" r:id="rId3" display="https://podminky.urs.cz/item/CS_URS_2023_02/113107242"/>
    <hyperlink ref="F109" r:id="rId4" display="https://podminky.urs.cz/item/CS_URS_2023_02/113154113"/>
    <hyperlink ref="F114" r:id="rId5" display="https://podminky.urs.cz/item/CS_URS_2023_02/113201111"/>
    <hyperlink ref="F118" r:id="rId6" display="https://podminky.urs.cz/item/CS_URS_2023_02/113202111"/>
    <hyperlink ref="F122" r:id="rId7" display="https://podminky.urs.cz/item/CS_URS_2023_02/113204111"/>
    <hyperlink ref="F126" r:id="rId8" display="https://podminky.urs.cz/item/CS_URS_2023_02/121151113"/>
    <hyperlink ref="F131" r:id="rId9" display="https://podminky.urs.cz/item/CS_URS_2023_02/122252205"/>
    <hyperlink ref="F139" r:id="rId10" display="https://podminky.urs.cz/item/CS_URS_2023_02/122452205"/>
    <hyperlink ref="F151" r:id="rId11" display="https://podminky.urs.cz/item/CS_URS_2023_02/132251101"/>
    <hyperlink ref="F157" r:id="rId12" display="https://podminky.urs.cz/item/CS_URS_2023_02/132351104"/>
    <hyperlink ref="F161" r:id="rId13" display="https://podminky.urs.cz/item/CS_URS_2023_02/162251102"/>
    <hyperlink ref="F167" r:id="rId14" display="https://podminky.urs.cz/item/CS_URS_2023_02/162751117"/>
    <hyperlink ref="F178" r:id="rId15" display="https://podminky.urs.cz/item/CS_URS_2023_02/162751119"/>
    <hyperlink ref="F183" r:id="rId16" display="https://podminky.urs.cz/item/CS_URS_2023_02/162751137"/>
    <hyperlink ref="F189" r:id="rId17" display="https://podminky.urs.cz/item/CS_URS_2023_02/162751139"/>
    <hyperlink ref="F194" r:id="rId18" display="https://podminky.urs.cz/item/CS_URS_2023_02/167151101"/>
    <hyperlink ref="F199" r:id="rId19" display="https://podminky.urs.cz/item/CS_URS_2023_02/171201231"/>
    <hyperlink ref="F205" r:id="rId20" display="https://podminky.urs.cz/item/CS_URS_2023_02/174151101"/>
    <hyperlink ref="F217" r:id="rId21" display="https://podminky.urs.cz/item/CS_URS_2023_02/181152302"/>
    <hyperlink ref="F224" r:id="rId22" display="https://podminky.urs.cz/item/CS_URS_2023_02/451319777"/>
    <hyperlink ref="F230" r:id="rId23" display="https://podminky.urs.cz/item/CS_URS_2023_02/451541111"/>
    <hyperlink ref="F237" r:id="rId24" display="https://podminky.urs.cz/item/CS_URS_2023_02/452112112"/>
    <hyperlink ref="F245" r:id="rId25" display="https://podminky.urs.cz/item/CS_URS_2023_02/452311131"/>
    <hyperlink ref="F252" r:id="rId26" display="https://podminky.urs.cz/item/CS_URS_2023_02/452351101"/>
    <hyperlink ref="F259" r:id="rId27" display="https://podminky.urs.cz/item/CS_URS_2023_02/564661111"/>
    <hyperlink ref="F265" r:id="rId28" display="https://podminky.urs.cz/item/CS_URS_2023_02/564811111"/>
    <hyperlink ref="F279" r:id="rId29" display="https://podminky.urs.cz/item/CS_URS_2023_02/564831111"/>
    <hyperlink ref="F288" r:id="rId30" display="https://podminky.urs.cz/item/CS_URS_2023_02/564851011"/>
    <hyperlink ref="F294" r:id="rId31" display="https://podminky.urs.cz/item/CS_URS_2023_02/564861111"/>
    <hyperlink ref="F309" r:id="rId32" display="https://podminky.urs.cz/item/CS_URS_2023_02/567122111"/>
    <hyperlink ref="F315" r:id="rId33" display="https://podminky.urs.cz/item/CS_URS_2023_02/567122112"/>
    <hyperlink ref="F323" r:id="rId34" display="https://podminky.urs.cz/item/CS_URS_2023_02/567134111"/>
    <hyperlink ref="F329" r:id="rId35" display="https://podminky.urs.cz/item/CS_URS_2023_02/573111111"/>
    <hyperlink ref="F335" r:id="rId36" display="https://podminky.urs.cz/item/CS_URS_2023_02/573231107"/>
    <hyperlink ref="F341" r:id="rId37" display="https://podminky.urs.cz/item/CS_URS_2023_02/573231106"/>
    <hyperlink ref="F351" r:id="rId38" display="https://podminky.urs.cz/item/CS_URS_2023_02/577134111"/>
    <hyperlink ref="F357" r:id="rId39" display="https://podminky.urs.cz/item/CS_URS_2023_02/577134121"/>
    <hyperlink ref="F363" r:id="rId40" display="https://podminky.urs.cz/item/CS_URS_2023_02/577144111"/>
    <hyperlink ref="F369" r:id="rId41" display="https://podminky.urs.cz/item/CS_URS_2023_02/577165112"/>
    <hyperlink ref="F375" r:id="rId42" display="https://podminky.urs.cz/item/CS_URS_2023_02/565145121"/>
    <hyperlink ref="F381" r:id="rId43" display="https://podminky.urs.cz/item/CS_URS_2023_02/584121108"/>
    <hyperlink ref="F392" r:id="rId44" display="https://podminky.urs.cz/item/CS_URS_2023_02/591141111"/>
    <hyperlink ref="F425" r:id="rId45" display="https://podminky.urs.cz/item/CS_URS_2023_02/895941302"/>
    <hyperlink ref="F432" r:id="rId46" display="https://podminky.urs.cz/item/CS_URS_2023_02/895941313"/>
    <hyperlink ref="F439" r:id="rId47" display="https://podminky.urs.cz/item/CS_URS_2023_02/895941321"/>
    <hyperlink ref="F446" r:id="rId48" display="https://podminky.urs.cz/item/CS_URS_2023_02/895941331"/>
    <hyperlink ref="F453" r:id="rId49" display="https://podminky.urs.cz/item/CS_URS_2023_02/895941332"/>
    <hyperlink ref="F460" r:id="rId50" display="https://podminky.urs.cz/item/CS_URS_2023_02/899204112"/>
    <hyperlink ref="F481" r:id="rId51" display="https://podminky.urs.cz/item/CS_URS_2023_02/916131213"/>
    <hyperlink ref="F519" r:id="rId52" display="https://podminky.urs.cz/item/CS_URS_2023_02/916231213"/>
    <hyperlink ref="F528" r:id="rId53" display="https://podminky.urs.cz/item/CS_URS_2023_02/916331112"/>
    <hyperlink ref="F538" r:id="rId54" display="https://podminky.urs.cz/item/CS_URS_2023_02/916991121"/>
    <hyperlink ref="F549" r:id="rId55" display="https://podminky.urs.cz/item/CS_URS_2023_02/91973112R"/>
    <hyperlink ref="F554" r:id="rId56" display="https://podminky.urs.cz/item/CS_URS_2023_02/919735112"/>
    <hyperlink ref="F562" r:id="rId57" display="https://podminky.urs.cz/item/CS_URS_2023_02/938909311"/>
    <hyperlink ref="F566" r:id="rId58" display="https://podminky.urs.cz/item/CS_URS_2023_02/966008212"/>
    <hyperlink ref="F570" r:id="rId59" display="https://podminky.urs.cz/item/CS_URS_2023_02/977151124"/>
    <hyperlink ref="F574" r:id="rId60" display="https://podminky.urs.cz/item/CS_URS_2023_02/979051121"/>
    <hyperlink ref="F578" r:id="rId61" display="https://podminky.urs.cz/item/CS_URS_2023_02/997221551"/>
    <hyperlink ref="F584" r:id="rId62" display="https://podminky.urs.cz/item/CS_URS_2023_02/997221559"/>
    <hyperlink ref="F589" r:id="rId63" display="https://podminky.urs.cz/item/CS_URS_2023_02/997221571"/>
    <hyperlink ref="F595" r:id="rId64" display="https://podminky.urs.cz/item/CS_URS_2023_02/997221579"/>
    <hyperlink ref="F600" r:id="rId65" display="https://podminky.urs.cz/item/CS_URS_2023_02/997221861"/>
    <hyperlink ref="F604" r:id="rId66" display="https://podminky.urs.cz/item/CS_URS_2023_02/997221875"/>
    <hyperlink ref="F611" r:id="rId67" display="https://podminky.urs.cz/item/CS_URS_2023_02/998225111"/>
    <hyperlink ref="F614" r:id="rId68" display="https://podminky.urs.cz/item/CS_URS_2023_02/998225191"/>
    <hyperlink ref="F622" r:id="rId69" display="https://podminky.urs.cz/item/CS_URS_2023_02/721241103"/>
    <hyperlink ref="F626" r:id="rId70" display="https://podminky.urs.cz/item/CS_URS_2023_02/998721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7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87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95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III/193 46 Staňkov -Trnkova ulice rekonstrukce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96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1288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21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22</v>
      </c>
      <c r="E12" s="40"/>
      <c r="F12" s="138" t="s">
        <v>23</v>
      </c>
      <c r="G12" s="40"/>
      <c r="H12" s="40"/>
      <c r="I12" s="134" t="s">
        <v>24</v>
      </c>
      <c r="J12" s="139" t="str">
        <f>'Rekapitulace stavby'!AN8</f>
        <v>22. 12. 2023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26</v>
      </c>
      <c r="E14" s="40"/>
      <c r="F14" s="40"/>
      <c r="G14" s="40"/>
      <c r="H14" s="40"/>
      <c r="I14" s="134" t="s">
        <v>27</v>
      </c>
      <c r="J14" s="138" t="s">
        <v>21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98</v>
      </c>
      <c r="F15" s="40"/>
      <c r="G15" s="40"/>
      <c r="H15" s="40"/>
      <c r="I15" s="134" t="s">
        <v>29</v>
      </c>
      <c r="J15" s="138" t="s">
        <v>21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30</v>
      </c>
      <c r="E17" s="40"/>
      <c r="F17" s="40"/>
      <c r="G17" s="40"/>
      <c r="H17" s="40"/>
      <c r="I17" s="134" t="s">
        <v>27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32</v>
      </c>
      <c r="E20" s="40"/>
      <c r="F20" s="40"/>
      <c r="G20" s="40"/>
      <c r="H20" s="40"/>
      <c r="I20" s="134" t="s">
        <v>27</v>
      </c>
      <c r="J20" s="138" t="s">
        <v>21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33</v>
      </c>
      <c r="F21" s="40"/>
      <c r="G21" s="40"/>
      <c r="H21" s="40"/>
      <c r="I21" s="134" t="s">
        <v>29</v>
      </c>
      <c r="J21" s="138" t="s">
        <v>21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35</v>
      </c>
      <c r="E23" s="40"/>
      <c r="F23" s="40"/>
      <c r="G23" s="40"/>
      <c r="H23" s="40"/>
      <c r="I23" s="134" t="s">
        <v>27</v>
      </c>
      <c r="J23" s="138" t="s">
        <v>21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36</v>
      </c>
      <c r="F24" s="40"/>
      <c r="G24" s="40"/>
      <c r="H24" s="40"/>
      <c r="I24" s="134" t="s">
        <v>29</v>
      </c>
      <c r="J24" s="138" t="s">
        <v>21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37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21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39</v>
      </c>
      <c r="E30" s="40"/>
      <c r="F30" s="40"/>
      <c r="G30" s="40"/>
      <c r="H30" s="40"/>
      <c r="I30" s="40"/>
      <c r="J30" s="146">
        <f>ROUND(J87,2)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41</v>
      </c>
      <c r="G32" s="40"/>
      <c r="H32" s="40"/>
      <c r="I32" s="147" t="s">
        <v>40</v>
      </c>
      <c r="J32" s="147" t="s">
        <v>42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43</v>
      </c>
      <c r="E33" s="134" t="s">
        <v>44</v>
      </c>
      <c r="F33" s="149">
        <f>ROUND((SUM(BE87:BE402)),2)</f>
        <v>0</v>
      </c>
      <c r="G33" s="40"/>
      <c r="H33" s="40"/>
      <c r="I33" s="150">
        <v>0.21</v>
      </c>
      <c r="J33" s="149">
        <f>ROUND(((SUM(BE87:BE402))*I33),2)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45</v>
      </c>
      <c r="F34" s="149">
        <f>ROUND((SUM(BF87:BF402)),2)</f>
        <v>0</v>
      </c>
      <c r="G34" s="40"/>
      <c r="H34" s="40"/>
      <c r="I34" s="150">
        <v>0.15</v>
      </c>
      <c r="J34" s="149">
        <f>ROUND(((SUM(BF87:BF402))*I34),2)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46</v>
      </c>
      <c r="F35" s="149">
        <f>ROUND((SUM(BG87:BG402)),2)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47</v>
      </c>
      <c r="F36" s="149">
        <f>ROUND((SUM(BH87:BH402)),2)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48</v>
      </c>
      <c r="F37" s="149">
        <f>ROUND((SUM(BI87:BI402)),2)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99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III/193 46 Staňkov -Trnkova ulice rekonstrukce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96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 xml:space="preserve">4 - SO 103 Povrchová úprava krytu  sil. III/193 46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>obec Staňkov -Trnkova ul. sil. III//193 46</v>
      </c>
      <c r="G52" s="42"/>
      <c r="H52" s="42"/>
      <c r="I52" s="34" t="s">
        <v>24</v>
      </c>
      <c r="J52" s="74" t="str">
        <f>IF(J12="","",J12)</f>
        <v>22. 12. 2023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26</v>
      </c>
      <c r="D54" s="42"/>
      <c r="E54" s="42"/>
      <c r="F54" s="29" t="str">
        <f>E15</f>
        <v>KSÚS Plzeňského kraje</v>
      </c>
      <c r="G54" s="42"/>
      <c r="H54" s="42"/>
      <c r="I54" s="34" t="s">
        <v>32</v>
      </c>
      <c r="J54" s="38" t="str">
        <f>E21</f>
        <v>J.Miška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35</v>
      </c>
      <c r="J55" s="38" t="str">
        <f>E24</f>
        <v>Richtrová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100</v>
      </c>
      <c r="D57" s="164"/>
      <c r="E57" s="164"/>
      <c r="F57" s="164"/>
      <c r="G57" s="164"/>
      <c r="H57" s="164"/>
      <c r="I57" s="164"/>
      <c r="J57" s="165" t="s">
        <v>101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71</v>
      </c>
      <c r="D59" s="42"/>
      <c r="E59" s="42"/>
      <c r="F59" s="42"/>
      <c r="G59" s="42"/>
      <c r="H59" s="42"/>
      <c r="I59" s="42"/>
      <c r="J59" s="104">
        <f>J87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102</v>
      </c>
    </row>
    <row r="60" spans="1:31" s="9" customFormat="1" ht="24.95" customHeight="1">
      <c r="A60" s="9"/>
      <c r="B60" s="167"/>
      <c r="C60" s="168"/>
      <c r="D60" s="169" t="s">
        <v>103</v>
      </c>
      <c r="E60" s="170"/>
      <c r="F60" s="170"/>
      <c r="G60" s="170"/>
      <c r="H60" s="170"/>
      <c r="I60" s="170"/>
      <c r="J60" s="171">
        <f>J88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104</v>
      </c>
      <c r="E61" s="176"/>
      <c r="F61" s="176"/>
      <c r="G61" s="176"/>
      <c r="H61" s="176"/>
      <c r="I61" s="176"/>
      <c r="J61" s="177">
        <f>J89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107</v>
      </c>
      <c r="E62" s="176"/>
      <c r="F62" s="176"/>
      <c r="G62" s="176"/>
      <c r="H62" s="176"/>
      <c r="I62" s="176"/>
      <c r="J62" s="177">
        <f>J150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109</v>
      </c>
      <c r="E63" s="176"/>
      <c r="F63" s="176"/>
      <c r="G63" s="176"/>
      <c r="H63" s="176"/>
      <c r="I63" s="176"/>
      <c r="J63" s="177">
        <f>J195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110</v>
      </c>
      <c r="E64" s="176"/>
      <c r="F64" s="176"/>
      <c r="G64" s="176"/>
      <c r="H64" s="176"/>
      <c r="I64" s="176"/>
      <c r="J64" s="177">
        <f>J373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67"/>
      <c r="C65" s="168"/>
      <c r="D65" s="169" t="s">
        <v>916</v>
      </c>
      <c r="E65" s="170"/>
      <c r="F65" s="170"/>
      <c r="G65" s="170"/>
      <c r="H65" s="170"/>
      <c r="I65" s="170"/>
      <c r="J65" s="171">
        <f>J380</f>
        <v>0</v>
      </c>
      <c r="K65" s="168"/>
      <c r="L65" s="172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73"/>
      <c r="C66" s="174"/>
      <c r="D66" s="175" t="s">
        <v>1289</v>
      </c>
      <c r="E66" s="176"/>
      <c r="F66" s="176"/>
      <c r="G66" s="176"/>
      <c r="H66" s="176"/>
      <c r="I66" s="176"/>
      <c r="J66" s="177">
        <f>J381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1290</v>
      </c>
      <c r="E67" s="176"/>
      <c r="F67" s="176"/>
      <c r="G67" s="176"/>
      <c r="H67" s="176"/>
      <c r="I67" s="176"/>
      <c r="J67" s="177">
        <f>J388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40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3" spans="1:31" s="2" customFormat="1" ht="6.95" customHeight="1">
      <c r="A73" s="40"/>
      <c r="B73" s="63"/>
      <c r="C73" s="64"/>
      <c r="D73" s="64"/>
      <c r="E73" s="64"/>
      <c r="F73" s="64"/>
      <c r="G73" s="64"/>
      <c r="H73" s="64"/>
      <c r="I73" s="64"/>
      <c r="J73" s="64"/>
      <c r="K73" s="64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24.95" customHeight="1">
      <c r="A74" s="40"/>
      <c r="B74" s="41"/>
      <c r="C74" s="25" t="s">
        <v>113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16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162" t="str">
        <f>E7</f>
        <v>III/193 46 Staňkov -Trnkova ulice rekonstrukce</v>
      </c>
      <c r="F77" s="34"/>
      <c r="G77" s="34"/>
      <c r="H77" s="34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96</v>
      </c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71" t="str">
        <f>E9</f>
        <v xml:space="preserve">4 - SO 103 Povrchová úprava krytu  sil. III/193 46</v>
      </c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22</v>
      </c>
      <c r="D81" s="42"/>
      <c r="E81" s="42"/>
      <c r="F81" s="29" t="str">
        <f>F12</f>
        <v>obec Staňkov -Trnkova ul. sil. III//193 46</v>
      </c>
      <c r="G81" s="42"/>
      <c r="H81" s="42"/>
      <c r="I81" s="34" t="s">
        <v>24</v>
      </c>
      <c r="J81" s="74" t="str">
        <f>IF(J12="","",J12)</f>
        <v>22. 12. 2023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4" t="s">
        <v>26</v>
      </c>
      <c r="D83" s="42"/>
      <c r="E83" s="42"/>
      <c r="F83" s="29" t="str">
        <f>E15</f>
        <v>KSÚS Plzeňského kraje</v>
      </c>
      <c r="G83" s="42"/>
      <c r="H83" s="42"/>
      <c r="I83" s="34" t="s">
        <v>32</v>
      </c>
      <c r="J83" s="38" t="str">
        <f>E21</f>
        <v>J.Miška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5.15" customHeight="1">
      <c r="A84" s="40"/>
      <c r="B84" s="41"/>
      <c r="C84" s="34" t="s">
        <v>30</v>
      </c>
      <c r="D84" s="42"/>
      <c r="E84" s="42"/>
      <c r="F84" s="29" t="str">
        <f>IF(E18="","",E18)</f>
        <v>Vyplň údaj</v>
      </c>
      <c r="G84" s="42"/>
      <c r="H84" s="42"/>
      <c r="I84" s="34" t="s">
        <v>35</v>
      </c>
      <c r="J84" s="38" t="str">
        <f>E24</f>
        <v>Richtrová</v>
      </c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79"/>
      <c r="B86" s="180"/>
      <c r="C86" s="181" t="s">
        <v>114</v>
      </c>
      <c r="D86" s="182" t="s">
        <v>58</v>
      </c>
      <c r="E86" s="182" t="s">
        <v>54</v>
      </c>
      <c r="F86" s="182" t="s">
        <v>55</v>
      </c>
      <c r="G86" s="182" t="s">
        <v>115</v>
      </c>
      <c r="H86" s="182" t="s">
        <v>116</v>
      </c>
      <c r="I86" s="182" t="s">
        <v>117</v>
      </c>
      <c r="J86" s="182" t="s">
        <v>101</v>
      </c>
      <c r="K86" s="183" t="s">
        <v>118</v>
      </c>
      <c r="L86" s="184"/>
      <c r="M86" s="94" t="s">
        <v>21</v>
      </c>
      <c r="N86" s="95" t="s">
        <v>43</v>
      </c>
      <c r="O86" s="95" t="s">
        <v>119</v>
      </c>
      <c r="P86" s="95" t="s">
        <v>120</v>
      </c>
      <c r="Q86" s="95" t="s">
        <v>121</v>
      </c>
      <c r="R86" s="95" t="s">
        <v>122</v>
      </c>
      <c r="S86" s="95" t="s">
        <v>123</v>
      </c>
      <c r="T86" s="96" t="s">
        <v>124</v>
      </c>
      <c r="U86" s="179"/>
      <c r="V86" s="179"/>
      <c r="W86" s="179"/>
      <c r="X86" s="179"/>
      <c r="Y86" s="179"/>
      <c r="Z86" s="179"/>
      <c r="AA86" s="179"/>
      <c r="AB86" s="179"/>
      <c r="AC86" s="179"/>
      <c r="AD86" s="179"/>
      <c r="AE86" s="179"/>
    </row>
    <row r="87" spans="1:63" s="2" customFormat="1" ht="22.8" customHeight="1">
      <c r="A87" s="40"/>
      <c r="B87" s="41"/>
      <c r="C87" s="101" t="s">
        <v>125</v>
      </c>
      <c r="D87" s="42"/>
      <c r="E87" s="42"/>
      <c r="F87" s="42"/>
      <c r="G87" s="42"/>
      <c r="H87" s="42"/>
      <c r="I87" s="42"/>
      <c r="J87" s="185">
        <f>BK87</f>
        <v>0</v>
      </c>
      <c r="K87" s="42"/>
      <c r="L87" s="46"/>
      <c r="M87" s="97"/>
      <c r="N87" s="186"/>
      <c r="O87" s="98"/>
      <c r="P87" s="187">
        <f>P88+P380</f>
        <v>0</v>
      </c>
      <c r="Q87" s="98"/>
      <c r="R87" s="187">
        <f>R88+R380</f>
        <v>180.373212</v>
      </c>
      <c r="S87" s="98"/>
      <c r="T87" s="188">
        <f>T88+T380</f>
        <v>634.862865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72</v>
      </c>
      <c r="AU87" s="19" t="s">
        <v>102</v>
      </c>
      <c r="BK87" s="189">
        <f>BK88+BK380</f>
        <v>0</v>
      </c>
    </row>
    <row r="88" spans="1:63" s="12" customFormat="1" ht="25.9" customHeight="1">
      <c r="A88" s="12"/>
      <c r="B88" s="190"/>
      <c r="C88" s="191"/>
      <c r="D88" s="192" t="s">
        <v>72</v>
      </c>
      <c r="E88" s="193" t="s">
        <v>126</v>
      </c>
      <c r="F88" s="193" t="s">
        <v>127</v>
      </c>
      <c r="G88" s="191"/>
      <c r="H88" s="191"/>
      <c r="I88" s="194"/>
      <c r="J88" s="195">
        <f>BK88</f>
        <v>0</v>
      </c>
      <c r="K88" s="191"/>
      <c r="L88" s="196"/>
      <c r="M88" s="197"/>
      <c r="N88" s="198"/>
      <c r="O88" s="198"/>
      <c r="P88" s="199">
        <f>P89+P150+P195+P373</f>
        <v>0</v>
      </c>
      <c r="Q88" s="198"/>
      <c r="R88" s="199">
        <f>R89+R150+R195+R373</f>
        <v>180.349162</v>
      </c>
      <c r="S88" s="198"/>
      <c r="T88" s="200">
        <f>T89+T150+T195+T373</f>
        <v>634.862865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1" t="s">
        <v>78</v>
      </c>
      <c r="AT88" s="202" t="s">
        <v>72</v>
      </c>
      <c r="AU88" s="202" t="s">
        <v>73</v>
      </c>
      <c r="AY88" s="201" t="s">
        <v>128</v>
      </c>
      <c r="BK88" s="203">
        <f>BK89+BK150+BK195+BK373</f>
        <v>0</v>
      </c>
    </row>
    <row r="89" spans="1:63" s="12" customFormat="1" ht="22.8" customHeight="1">
      <c r="A89" s="12"/>
      <c r="B89" s="190"/>
      <c r="C89" s="191"/>
      <c r="D89" s="192" t="s">
        <v>72</v>
      </c>
      <c r="E89" s="204" t="s">
        <v>78</v>
      </c>
      <c r="F89" s="204" t="s">
        <v>129</v>
      </c>
      <c r="G89" s="191"/>
      <c r="H89" s="191"/>
      <c r="I89" s="194"/>
      <c r="J89" s="205">
        <f>BK89</f>
        <v>0</v>
      </c>
      <c r="K89" s="191"/>
      <c r="L89" s="196"/>
      <c r="M89" s="197"/>
      <c r="N89" s="198"/>
      <c r="O89" s="198"/>
      <c r="P89" s="199">
        <f>SUM(P90:P149)</f>
        <v>0</v>
      </c>
      <c r="Q89" s="198"/>
      <c r="R89" s="199">
        <f>SUM(R90:R149)</f>
        <v>10.947099999999999</v>
      </c>
      <c r="S89" s="198"/>
      <c r="T89" s="200">
        <f>SUM(T90:T149)</f>
        <v>634.292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1" t="s">
        <v>78</v>
      </c>
      <c r="AT89" s="202" t="s">
        <v>72</v>
      </c>
      <c r="AU89" s="202" t="s">
        <v>78</v>
      </c>
      <c r="AY89" s="201" t="s">
        <v>128</v>
      </c>
      <c r="BK89" s="203">
        <f>SUM(BK90:BK149)</f>
        <v>0</v>
      </c>
    </row>
    <row r="90" spans="1:65" s="2" customFormat="1" ht="24.15" customHeight="1">
      <c r="A90" s="40"/>
      <c r="B90" s="41"/>
      <c r="C90" s="206" t="s">
        <v>78</v>
      </c>
      <c r="D90" s="206" t="s">
        <v>130</v>
      </c>
      <c r="E90" s="207" t="s">
        <v>1291</v>
      </c>
      <c r="F90" s="208" t="s">
        <v>1292</v>
      </c>
      <c r="G90" s="209" t="s">
        <v>1293</v>
      </c>
      <c r="H90" s="210">
        <v>8</v>
      </c>
      <c r="I90" s="211"/>
      <c r="J90" s="212">
        <f>ROUND(I90*H90,2)</f>
        <v>0</v>
      </c>
      <c r="K90" s="208" t="s">
        <v>21</v>
      </c>
      <c r="L90" s="46"/>
      <c r="M90" s="213" t="s">
        <v>21</v>
      </c>
      <c r="N90" s="214" t="s">
        <v>44</v>
      </c>
      <c r="O90" s="86"/>
      <c r="P90" s="215">
        <f>O90*H90</f>
        <v>0</v>
      </c>
      <c r="Q90" s="215">
        <v>0</v>
      </c>
      <c r="R90" s="215">
        <f>Q90*H90</f>
        <v>0</v>
      </c>
      <c r="S90" s="215">
        <v>0</v>
      </c>
      <c r="T90" s="216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7" t="s">
        <v>85</v>
      </c>
      <c r="AT90" s="217" t="s">
        <v>130</v>
      </c>
      <c r="AU90" s="217" t="s">
        <v>82</v>
      </c>
      <c r="AY90" s="19" t="s">
        <v>128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9" t="s">
        <v>78</v>
      </c>
      <c r="BK90" s="218">
        <f>ROUND(I90*H90,2)</f>
        <v>0</v>
      </c>
      <c r="BL90" s="19" t="s">
        <v>85</v>
      </c>
      <c r="BM90" s="217" t="s">
        <v>1294</v>
      </c>
    </row>
    <row r="91" spans="1:47" s="2" customFormat="1" ht="12">
      <c r="A91" s="40"/>
      <c r="B91" s="41"/>
      <c r="C91" s="42"/>
      <c r="D91" s="219" t="s">
        <v>136</v>
      </c>
      <c r="E91" s="42"/>
      <c r="F91" s="220" t="s">
        <v>1292</v>
      </c>
      <c r="G91" s="42"/>
      <c r="H91" s="42"/>
      <c r="I91" s="221"/>
      <c r="J91" s="42"/>
      <c r="K91" s="42"/>
      <c r="L91" s="46"/>
      <c r="M91" s="222"/>
      <c r="N91" s="223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136</v>
      </c>
      <c r="AU91" s="19" t="s">
        <v>82</v>
      </c>
    </row>
    <row r="92" spans="1:51" s="13" customFormat="1" ht="12">
      <c r="A92" s="13"/>
      <c r="B92" s="226"/>
      <c r="C92" s="227"/>
      <c r="D92" s="219" t="s">
        <v>140</v>
      </c>
      <c r="E92" s="228" t="s">
        <v>21</v>
      </c>
      <c r="F92" s="229" t="s">
        <v>183</v>
      </c>
      <c r="G92" s="227"/>
      <c r="H92" s="230">
        <v>8</v>
      </c>
      <c r="I92" s="231"/>
      <c r="J92" s="227"/>
      <c r="K92" s="227"/>
      <c r="L92" s="232"/>
      <c r="M92" s="233"/>
      <c r="N92" s="234"/>
      <c r="O92" s="234"/>
      <c r="P92" s="234"/>
      <c r="Q92" s="234"/>
      <c r="R92" s="234"/>
      <c r="S92" s="234"/>
      <c r="T92" s="235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6" t="s">
        <v>140</v>
      </c>
      <c r="AU92" s="236" t="s">
        <v>82</v>
      </c>
      <c r="AV92" s="13" t="s">
        <v>82</v>
      </c>
      <c r="AW92" s="13" t="s">
        <v>34</v>
      </c>
      <c r="AX92" s="13" t="s">
        <v>78</v>
      </c>
      <c r="AY92" s="236" t="s">
        <v>128</v>
      </c>
    </row>
    <row r="93" spans="1:65" s="2" customFormat="1" ht="24.15" customHeight="1">
      <c r="A93" s="40"/>
      <c r="B93" s="41"/>
      <c r="C93" s="206" t="s">
        <v>82</v>
      </c>
      <c r="D93" s="206" t="s">
        <v>130</v>
      </c>
      <c r="E93" s="207" t="s">
        <v>924</v>
      </c>
      <c r="F93" s="208" t="s">
        <v>925</v>
      </c>
      <c r="G93" s="209" t="s">
        <v>133</v>
      </c>
      <c r="H93" s="210">
        <v>52</v>
      </c>
      <c r="I93" s="211"/>
      <c r="J93" s="212">
        <f>ROUND(I93*H93,2)</f>
        <v>0</v>
      </c>
      <c r="K93" s="208" t="s">
        <v>134</v>
      </c>
      <c r="L93" s="46"/>
      <c r="M93" s="213" t="s">
        <v>21</v>
      </c>
      <c r="N93" s="214" t="s">
        <v>44</v>
      </c>
      <c r="O93" s="86"/>
      <c r="P93" s="215">
        <f>O93*H93</f>
        <v>0</v>
      </c>
      <c r="Q93" s="215">
        <v>0</v>
      </c>
      <c r="R93" s="215">
        <f>Q93*H93</f>
        <v>0</v>
      </c>
      <c r="S93" s="215">
        <v>0.22</v>
      </c>
      <c r="T93" s="216">
        <f>S93*H93</f>
        <v>11.44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7" t="s">
        <v>85</v>
      </c>
      <c r="AT93" s="217" t="s">
        <v>130</v>
      </c>
      <c r="AU93" s="217" t="s">
        <v>82</v>
      </c>
      <c r="AY93" s="19" t="s">
        <v>128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78</v>
      </c>
      <c r="BK93" s="218">
        <f>ROUND(I93*H93,2)</f>
        <v>0</v>
      </c>
      <c r="BL93" s="19" t="s">
        <v>85</v>
      </c>
      <c r="BM93" s="217" t="s">
        <v>1295</v>
      </c>
    </row>
    <row r="94" spans="1:47" s="2" customFormat="1" ht="12">
      <c r="A94" s="40"/>
      <c r="B94" s="41"/>
      <c r="C94" s="42"/>
      <c r="D94" s="219" t="s">
        <v>136</v>
      </c>
      <c r="E94" s="42"/>
      <c r="F94" s="220" t="s">
        <v>927</v>
      </c>
      <c r="G94" s="42"/>
      <c r="H94" s="42"/>
      <c r="I94" s="221"/>
      <c r="J94" s="42"/>
      <c r="K94" s="42"/>
      <c r="L94" s="46"/>
      <c r="M94" s="222"/>
      <c r="N94" s="223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136</v>
      </c>
      <c r="AU94" s="19" t="s">
        <v>82</v>
      </c>
    </row>
    <row r="95" spans="1:47" s="2" customFormat="1" ht="12">
      <c r="A95" s="40"/>
      <c r="B95" s="41"/>
      <c r="C95" s="42"/>
      <c r="D95" s="224" t="s">
        <v>138</v>
      </c>
      <c r="E95" s="42"/>
      <c r="F95" s="225" t="s">
        <v>928</v>
      </c>
      <c r="G95" s="42"/>
      <c r="H95" s="42"/>
      <c r="I95" s="221"/>
      <c r="J95" s="42"/>
      <c r="K95" s="42"/>
      <c r="L95" s="46"/>
      <c r="M95" s="222"/>
      <c r="N95" s="223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138</v>
      </c>
      <c r="AU95" s="19" t="s">
        <v>82</v>
      </c>
    </row>
    <row r="96" spans="1:51" s="13" customFormat="1" ht="12">
      <c r="A96" s="13"/>
      <c r="B96" s="226"/>
      <c r="C96" s="227"/>
      <c r="D96" s="219" t="s">
        <v>140</v>
      </c>
      <c r="E96" s="228" t="s">
        <v>21</v>
      </c>
      <c r="F96" s="229" t="s">
        <v>502</v>
      </c>
      <c r="G96" s="227"/>
      <c r="H96" s="230">
        <v>52</v>
      </c>
      <c r="I96" s="231"/>
      <c r="J96" s="227"/>
      <c r="K96" s="227"/>
      <c r="L96" s="232"/>
      <c r="M96" s="233"/>
      <c r="N96" s="234"/>
      <c r="O96" s="234"/>
      <c r="P96" s="234"/>
      <c r="Q96" s="234"/>
      <c r="R96" s="234"/>
      <c r="S96" s="234"/>
      <c r="T96" s="235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6" t="s">
        <v>140</v>
      </c>
      <c r="AU96" s="236" t="s">
        <v>82</v>
      </c>
      <c r="AV96" s="13" t="s">
        <v>82</v>
      </c>
      <c r="AW96" s="13" t="s">
        <v>34</v>
      </c>
      <c r="AX96" s="13" t="s">
        <v>73</v>
      </c>
      <c r="AY96" s="236" t="s">
        <v>128</v>
      </c>
    </row>
    <row r="97" spans="1:51" s="14" customFormat="1" ht="12">
      <c r="A97" s="14"/>
      <c r="B97" s="237"/>
      <c r="C97" s="238"/>
      <c r="D97" s="219" t="s">
        <v>140</v>
      </c>
      <c r="E97" s="239" t="s">
        <v>21</v>
      </c>
      <c r="F97" s="240" t="s">
        <v>149</v>
      </c>
      <c r="G97" s="238"/>
      <c r="H97" s="241">
        <v>52</v>
      </c>
      <c r="I97" s="242"/>
      <c r="J97" s="238"/>
      <c r="K97" s="238"/>
      <c r="L97" s="243"/>
      <c r="M97" s="244"/>
      <c r="N97" s="245"/>
      <c r="O97" s="245"/>
      <c r="P97" s="245"/>
      <c r="Q97" s="245"/>
      <c r="R97" s="245"/>
      <c r="S97" s="245"/>
      <c r="T97" s="246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7" t="s">
        <v>140</v>
      </c>
      <c r="AU97" s="247" t="s">
        <v>82</v>
      </c>
      <c r="AV97" s="14" t="s">
        <v>85</v>
      </c>
      <c r="AW97" s="14" t="s">
        <v>34</v>
      </c>
      <c r="AX97" s="14" t="s">
        <v>78</v>
      </c>
      <c r="AY97" s="247" t="s">
        <v>128</v>
      </c>
    </row>
    <row r="98" spans="1:65" s="2" customFormat="1" ht="33" customHeight="1">
      <c r="A98" s="40"/>
      <c r="B98" s="41"/>
      <c r="C98" s="206" t="s">
        <v>150</v>
      </c>
      <c r="D98" s="206" t="s">
        <v>130</v>
      </c>
      <c r="E98" s="207" t="s">
        <v>163</v>
      </c>
      <c r="F98" s="208" t="s">
        <v>164</v>
      </c>
      <c r="G98" s="209" t="s">
        <v>133</v>
      </c>
      <c r="H98" s="210">
        <v>748</v>
      </c>
      <c r="I98" s="211"/>
      <c r="J98" s="212">
        <f>ROUND(I98*H98,2)</f>
        <v>0</v>
      </c>
      <c r="K98" s="208" t="s">
        <v>134</v>
      </c>
      <c r="L98" s="46"/>
      <c r="M98" s="213" t="s">
        <v>21</v>
      </c>
      <c r="N98" s="214" t="s">
        <v>44</v>
      </c>
      <c r="O98" s="86"/>
      <c r="P98" s="215">
        <f>O98*H98</f>
        <v>0</v>
      </c>
      <c r="Q98" s="215">
        <v>5E-05</v>
      </c>
      <c r="R98" s="215">
        <f>Q98*H98</f>
        <v>0.0374</v>
      </c>
      <c r="S98" s="215">
        <v>0.115</v>
      </c>
      <c r="T98" s="216">
        <f>S98*H98</f>
        <v>86.02000000000001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7" t="s">
        <v>85</v>
      </c>
      <c r="AT98" s="217" t="s">
        <v>130</v>
      </c>
      <c r="AU98" s="217" t="s">
        <v>82</v>
      </c>
      <c r="AY98" s="19" t="s">
        <v>128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9" t="s">
        <v>78</v>
      </c>
      <c r="BK98" s="218">
        <f>ROUND(I98*H98,2)</f>
        <v>0</v>
      </c>
      <c r="BL98" s="19" t="s">
        <v>85</v>
      </c>
      <c r="BM98" s="217" t="s">
        <v>1296</v>
      </c>
    </row>
    <row r="99" spans="1:47" s="2" customFormat="1" ht="12">
      <c r="A99" s="40"/>
      <c r="B99" s="41"/>
      <c r="C99" s="42"/>
      <c r="D99" s="219" t="s">
        <v>136</v>
      </c>
      <c r="E99" s="42"/>
      <c r="F99" s="220" t="s">
        <v>166</v>
      </c>
      <c r="G99" s="42"/>
      <c r="H99" s="42"/>
      <c r="I99" s="221"/>
      <c r="J99" s="42"/>
      <c r="K99" s="42"/>
      <c r="L99" s="46"/>
      <c r="M99" s="222"/>
      <c r="N99" s="223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136</v>
      </c>
      <c r="AU99" s="19" t="s">
        <v>82</v>
      </c>
    </row>
    <row r="100" spans="1:47" s="2" customFormat="1" ht="12">
      <c r="A100" s="40"/>
      <c r="B100" s="41"/>
      <c r="C100" s="42"/>
      <c r="D100" s="224" t="s">
        <v>138</v>
      </c>
      <c r="E100" s="42"/>
      <c r="F100" s="225" t="s">
        <v>167</v>
      </c>
      <c r="G100" s="42"/>
      <c r="H100" s="42"/>
      <c r="I100" s="221"/>
      <c r="J100" s="42"/>
      <c r="K100" s="42"/>
      <c r="L100" s="46"/>
      <c r="M100" s="222"/>
      <c r="N100" s="223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138</v>
      </c>
      <c r="AU100" s="19" t="s">
        <v>82</v>
      </c>
    </row>
    <row r="101" spans="1:51" s="13" customFormat="1" ht="12">
      <c r="A101" s="13"/>
      <c r="B101" s="226"/>
      <c r="C101" s="227"/>
      <c r="D101" s="219" t="s">
        <v>140</v>
      </c>
      <c r="E101" s="228" t="s">
        <v>21</v>
      </c>
      <c r="F101" s="229" t="s">
        <v>1297</v>
      </c>
      <c r="G101" s="227"/>
      <c r="H101" s="230">
        <v>748</v>
      </c>
      <c r="I101" s="231"/>
      <c r="J101" s="227"/>
      <c r="K101" s="227"/>
      <c r="L101" s="232"/>
      <c r="M101" s="233"/>
      <c r="N101" s="234"/>
      <c r="O101" s="234"/>
      <c r="P101" s="234"/>
      <c r="Q101" s="234"/>
      <c r="R101" s="234"/>
      <c r="S101" s="234"/>
      <c r="T101" s="235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6" t="s">
        <v>140</v>
      </c>
      <c r="AU101" s="236" t="s">
        <v>82</v>
      </c>
      <c r="AV101" s="13" t="s">
        <v>82</v>
      </c>
      <c r="AW101" s="13" t="s">
        <v>34</v>
      </c>
      <c r="AX101" s="13" t="s">
        <v>73</v>
      </c>
      <c r="AY101" s="236" t="s">
        <v>128</v>
      </c>
    </row>
    <row r="102" spans="1:51" s="14" customFormat="1" ht="12">
      <c r="A102" s="14"/>
      <c r="B102" s="237"/>
      <c r="C102" s="238"/>
      <c r="D102" s="219" t="s">
        <v>140</v>
      </c>
      <c r="E102" s="239" t="s">
        <v>21</v>
      </c>
      <c r="F102" s="240" t="s">
        <v>149</v>
      </c>
      <c r="G102" s="238"/>
      <c r="H102" s="241">
        <v>748</v>
      </c>
      <c r="I102" s="242"/>
      <c r="J102" s="238"/>
      <c r="K102" s="238"/>
      <c r="L102" s="243"/>
      <c r="M102" s="244"/>
      <c r="N102" s="245"/>
      <c r="O102" s="245"/>
      <c r="P102" s="245"/>
      <c r="Q102" s="245"/>
      <c r="R102" s="245"/>
      <c r="S102" s="245"/>
      <c r="T102" s="246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7" t="s">
        <v>140</v>
      </c>
      <c r="AU102" s="247" t="s">
        <v>82</v>
      </c>
      <c r="AV102" s="14" t="s">
        <v>85</v>
      </c>
      <c r="AW102" s="14" t="s">
        <v>34</v>
      </c>
      <c r="AX102" s="14" t="s">
        <v>78</v>
      </c>
      <c r="AY102" s="247" t="s">
        <v>128</v>
      </c>
    </row>
    <row r="103" spans="1:65" s="2" customFormat="1" ht="24.15" customHeight="1">
      <c r="A103" s="40"/>
      <c r="B103" s="41"/>
      <c r="C103" s="206" t="s">
        <v>85</v>
      </c>
      <c r="D103" s="206" t="s">
        <v>130</v>
      </c>
      <c r="E103" s="207" t="s">
        <v>1298</v>
      </c>
      <c r="F103" s="208" t="s">
        <v>1299</v>
      </c>
      <c r="G103" s="209" t="s">
        <v>133</v>
      </c>
      <c r="H103" s="210">
        <v>4194</v>
      </c>
      <c r="I103" s="211"/>
      <c r="J103" s="212">
        <f>ROUND(I103*H103,2)</f>
        <v>0</v>
      </c>
      <c r="K103" s="208" t="s">
        <v>21</v>
      </c>
      <c r="L103" s="46"/>
      <c r="M103" s="213" t="s">
        <v>21</v>
      </c>
      <c r="N103" s="214" t="s">
        <v>44</v>
      </c>
      <c r="O103" s="86"/>
      <c r="P103" s="215">
        <f>O103*H103</f>
        <v>0</v>
      </c>
      <c r="Q103" s="215">
        <v>5E-05</v>
      </c>
      <c r="R103" s="215">
        <f>Q103*H103</f>
        <v>0.2097</v>
      </c>
      <c r="S103" s="215">
        <v>0.128</v>
      </c>
      <c r="T103" s="216">
        <f>S103*H103</f>
        <v>536.832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7" t="s">
        <v>85</v>
      </c>
      <c r="AT103" s="217" t="s">
        <v>130</v>
      </c>
      <c r="AU103" s="217" t="s">
        <v>82</v>
      </c>
      <c r="AY103" s="19" t="s">
        <v>128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9" t="s">
        <v>78</v>
      </c>
      <c r="BK103" s="218">
        <f>ROUND(I103*H103,2)</f>
        <v>0</v>
      </c>
      <c r="BL103" s="19" t="s">
        <v>85</v>
      </c>
      <c r="BM103" s="217" t="s">
        <v>1300</v>
      </c>
    </row>
    <row r="104" spans="1:47" s="2" customFormat="1" ht="12">
      <c r="A104" s="40"/>
      <c r="B104" s="41"/>
      <c r="C104" s="42"/>
      <c r="D104" s="219" t="s">
        <v>136</v>
      </c>
      <c r="E104" s="42"/>
      <c r="F104" s="220" t="s">
        <v>1301</v>
      </c>
      <c r="G104" s="42"/>
      <c r="H104" s="42"/>
      <c r="I104" s="221"/>
      <c r="J104" s="42"/>
      <c r="K104" s="42"/>
      <c r="L104" s="46"/>
      <c r="M104" s="222"/>
      <c r="N104" s="223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136</v>
      </c>
      <c r="AU104" s="19" t="s">
        <v>82</v>
      </c>
    </row>
    <row r="105" spans="1:51" s="13" customFormat="1" ht="12">
      <c r="A105" s="13"/>
      <c r="B105" s="226"/>
      <c r="C105" s="227"/>
      <c r="D105" s="219" t="s">
        <v>140</v>
      </c>
      <c r="E105" s="228" t="s">
        <v>21</v>
      </c>
      <c r="F105" s="229" t="s">
        <v>1302</v>
      </c>
      <c r="G105" s="227"/>
      <c r="H105" s="230">
        <v>4194</v>
      </c>
      <c r="I105" s="231"/>
      <c r="J105" s="227"/>
      <c r="K105" s="227"/>
      <c r="L105" s="232"/>
      <c r="M105" s="233"/>
      <c r="N105" s="234"/>
      <c r="O105" s="234"/>
      <c r="P105" s="234"/>
      <c r="Q105" s="234"/>
      <c r="R105" s="234"/>
      <c r="S105" s="234"/>
      <c r="T105" s="23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6" t="s">
        <v>140</v>
      </c>
      <c r="AU105" s="236" t="s">
        <v>82</v>
      </c>
      <c r="AV105" s="13" t="s">
        <v>82</v>
      </c>
      <c r="AW105" s="13" t="s">
        <v>34</v>
      </c>
      <c r="AX105" s="13" t="s">
        <v>73</v>
      </c>
      <c r="AY105" s="236" t="s">
        <v>128</v>
      </c>
    </row>
    <row r="106" spans="1:51" s="14" customFormat="1" ht="12">
      <c r="A106" s="14"/>
      <c r="B106" s="237"/>
      <c r="C106" s="238"/>
      <c r="D106" s="219" t="s">
        <v>140</v>
      </c>
      <c r="E106" s="239" t="s">
        <v>21</v>
      </c>
      <c r="F106" s="240" t="s">
        <v>149</v>
      </c>
      <c r="G106" s="238"/>
      <c r="H106" s="241">
        <v>4194</v>
      </c>
      <c r="I106" s="242"/>
      <c r="J106" s="238"/>
      <c r="K106" s="238"/>
      <c r="L106" s="243"/>
      <c r="M106" s="244"/>
      <c r="N106" s="245"/>
      <c r="O106" s="245"/>
      <c r="P106" s="245"/>
      <c r="Q106" s="245"/>
      <c r="R106" s="245"/>
      <c r="S106" s="245"/>
      <c r="T106" s="246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7" t="s">
        <v>140</v>
      </c>
      <c r="AU106" s="247" t="s">
        <v>82</v>
      </c>
      <c r="AV106" s="14" t="s">
        <v>85</v>
      </c>
      <c r="AW106" s="14" t="s">
        <v>34</v>
      </c>
      <c r="AX106" s="14" t="s">
        <v>78</v>
      </c>
      <c r="AY106" s="247" t="s">
        <v>128</v>
      </c>
    </row>
    <row r="107" spans="1:65" s="2" customFormat="1" ht="33" customHeight="1">
      <c r="A107" s="40"/>
      <c r="B107" s="41"/>
      <c r="C107" s="206" t="s">
        <v>88</v>
      </c>
      <c r="D107" s="206" t="s">
        <v>130</v>
      </c>
      <c r="E107" s="207" t="s">
        <v>978</v>
      </c>
      <c r="F107" s="208" t="s">
        <v>979</v>
      </c>
      <c r="G107" s="209" t="s">
        <v>186</v>
      </c>
      <c r="H107" s="210">
        <v>2.4</v>
      </c>
      <c r="I107" s="211"/>
      <c r="J107" s="212">
        <f>ROUND(I107*H107,2)</f>
        <v>0</v>
      </c>
      <c r="K107" s="208" t="s">
        <v>134</v>
      </c>
      <c r="L107" s="46"/>
      <c r="M107" s="213" t="s">
        <v>21</v>
      </c>
      <c r="N107" s="214" t="s">
        <v>44</v>
      </c>
      <c r="O107" s="86"/>
      <c r="P107" s="215">
        <f>O107*H107</f>
        <v>0</v>
      </c>
      <c r="Q107" s="215">
        <v>0</v>
      </c>
      <c r="R107" s="215">
        <f>Q107*H107</f>
        <v>0</v>
      </c>
      <c r="S107" s="215">
        <v>0</v>
      </c>
      <c r="T107" s="21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7" t="s">
        <v>85</v>
      </c>
      <c r="AT107" s="217" t="s">
        <v>130</v>
      </c>
      <c r="AU107" s="217" t="s">
        <v>82</v>
      </c>
      <c r="AY107" s="19" t="s">
        <v>128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78</v>
      </c>
      <c r="BK107" s="218">
        <f>ROUND(I107*H107,2)</f>
        <v>0</v>
      </c>
      <c r="BL107" s="19" t="s">
        <v>85</v>
      </c>
      <c r="BM107" s="217" t="s">
        <v>1303</v>
      </c>
    </row>
    <row r="108" spans="1:47" s="2" customFormat="1" ht="12">
      <c r="A108" s="40"/>
      <c r="B108" s="41"/>
      <c r="C108" s="42"/>
      <c r="D108" s="219" t="s">
        <v>136</v>
      </c>
      <c r="E108" s="42"/>
      <c r="F108" s="220" t="s">
        <v>981</v>
      </c>
      <c r="G108" s="42"/>
      <c r="H108" s="42"/>
      <c r="I108" s="221"/>
      <c r="J108" s="42"/>
      <c r="K108" s="42"/>
      <c r="L108" s="46"/>
      <c r="M108" s="222"/>
      <c r="N108" s="223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136</v>
      </c>
      <c r="AU108" s="19" t="s">
        <v>82</v>
      </c>
    </row>
    <row r="109" spans="1:47" s="2" customFormat="1" ht="12">
      <c r="A109" s="40"/>
      <c r="B109" s="41"/>
      <c r="C109" s="42"/>
      <c r="D109" s="224" t="s">
        <v>138</v>
      </c>
      <c r="E109" s="42"/>
      <c r="F109" s="225" t="s">
        <v>982</v>
      </c>
      <c r="G109" s="42"/>
      <c r="H109" s="42"/>
      <c r="I109" s="221"/>
      <c r="J109" s="42"/>
      <c r="K109" s="42"/>
      <c r="L109" s="46"/>
      <c r="M109" s="222"/>
      <c r="N109" s="223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138</v>
      </c>
      <c r="AU109" s="19" t="s">
        <v>82</v>
      </c>
    </row>
    <row r="110" spans="1:51" s="13" customFormat="1" ht="12">
      <c r="A110" s="13"/>
      <c r="B110" s="226"/>
      <c r="C110" s="227"/>
      <c r="D110" s="219" t="s">
        <v>140</v>
      </c>
      <c r="E110" s="228" t="s">
        <v>21</v>
      </c>
      <c r="F110" s="229" t="s">
        <v>1304</v>
      </c>
      <c r="G110" s="227"/>
      <c r="H110" s="230">
        <v>2.4</v>
      </c>
      <c r="I110" s="231"/>
      <c r="J110" s="227"/>
      <c r="K110" s="227"/>
      <c r="L110" s="232"/>
      <c r="M110" s="233"/>
      <c r="N110" s="234"/>
      <c r="O110" s="234"/>
      <c r="P110" s="234"/>
      <c r="Q110" s="234"/>
      <c r="R110" s="234"/>
      <c r="S110" s="234"/>
      <c r="T110" s="235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6" t="s">
        <v>140</v>
      </c>
      <c r="AU110" s="236" t="s">
        <v>82</v>
      </c>
      <c r="AV110" s="13" t="s">
        <v>82</v>
      </c>
      <c r="AW110" s="13" t="s">
        <v>34</v>
      </c>
      <c r="AX110" s="13" t="s">
        <v>73</v>
      </c>
      <c r="AY110" s="236" t="s">
        <v>128</v>
      </c>
    </row>
    <row r="111" spans="1:51" s="14" customFormat="1" ht="12">
      <c r="A111" s="14"/>
      <c r="B111" s="237"/>
      <c r="C111" s="238"/>
      <c r="D111" s="219" t="s">
        <v>140</v>
      </c>
      <c r="E111" s="239" t="s">
        <v>21</v>
      </c>
      <c r="F111" s="240" t="s">
        <v>149</v>
      </c>
      <c r="G111" s="238"/>
      <c r="H111" s="241">
        <v>2.4</v>
      </c>
      <c r="I111" s="242"/>
      <c r="J111" s="238"/>
      <c r="K111" s="238"/>
      <c r="L111" s="243"/>
      <c r="M111" s="244"/>
      <c r="N111" s="245"/>
      <c r="O111" s="245"/>
      <c r="P111" s="245"/>
      <c r="Q111" s="245"/>
      <c r="R111" s="245"/>
      <c r="S111" s="245"/>
      <c r="T111" s="246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7" t="s">
        <v>140</v>
      </c>
      <c r="AU111" s="247" t="s">
        <v>82</v>
      </c>
      <c r="AV111" s="14" t="s">
        <v>85</v>
      </c>
      <c r="AW111" s="14" t="s">
        <v>34</v>
      </c>
      <c r="AX111" s="14" t="s">
        <v>78</v>
      </c>
      <c r="AY111" s="247" t="s">
        <v>128</v>
      </c>
    </row>
    <row r="112" spans="1:65" s="2" customFormat="1" ht="37.8" customHeight="1">
      <c r="A112" s="40"/>
      <c r="B112" s="41"/>
      <c r="C112" s="206" t="s">
        <v>169</v>
      </c>
      <c r="D112" s="206" t="s">
        <v>130</v>
      </c>
      <c r="E112" s="207" t="s">
        <v>228</v>
      </c>
      <c r="F112" s="208" t="s">
        <v>229</v>
      </c>
      <c r="G112" s="209" t="s">
        <v>186</v>
      </c>
      <c r="H112" s="210">
        <v>80.64</v>
      </c>
      <c r="I112" s="211"/>
      <c r="J112" s="212">
        <f>ROUND(I112*H112,2)</f>
        <v>0</v>
      </c>
      <c r="K112" s="208" t="s">
        <v>134</v>
      </c>
      <c r="L112" s="46"/>
      <c r="M112" s="213" t="s">
        <v>21</v>
      </c>
      <c r="N112" s="214" t="s">
        <v>44</v>
      </c>
      <c r="O112" s="86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7" t="s">
        <v>85</v>
      </c>
      <c r="AT112" s="217" t="s">
        <v>130</v>
      </c>
      <c r="AU112" s="217" t="s">
        <v>82</v>
      </c>
      <c r="AY112" s="19" t="s">
        <v>128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78</v>
      </c>
      <c r="BK112" s="218">
        <f>ROUND(I112*H112,2)</f>
        <v>0</v>
      </c>
      <c r="BL112" s="19" t="s">
        <v>85</v>
      </c>
      <c r="BM112" s="217" t="s">
        <v>1305</v>
      </c>
    </row>
    <row r="113" spans="1:47" s="2" customFormat="1" ht="12">
      <c r="A113" s="40"/>
      <c r="B113" s="41"/>
      <c r="C113" s="42"/>
      <c r="D113" s="219" t="s">
        <v>136</v>
      </c>
      <c r="E113" s="42"/>
      <c r="F113" s="220" t="s">
        <v>231</v>
      </c>
      <c r="G113" s="42"/>
      <c r="H113" s="42"/>
      <c r="I113" s="221"/>
      <c r="J113" s="42"/>
      <c r="K113" s="42"/>
      <c r="L113" s="46"/>
      <c r="M113" s="222"/>
      <c r="N113" s="223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136</v>
      </c>
      <c r="AU113" s="19" t="s">
        <v>82</v>
      </c>
    </row>
    <row r="114" spans="1:47" s="2" customFormat="1" ht="12">
      <c r="A114" s="40"/>
      <c r="B114" s="41"/>
      <c r="C114" s="42"/>
      <c r="D114" s="224" t="s">
        <v>138</v>
      </c>
      <c r="E114" s="42"/>
      <c r="F114" s="225" t="s">
        <v>232</v>
      </c>
      <c r="G114" s="42"/>
      <c r="H114" s="42"/>
      <c r="I114" s="221"/>
      <c r="J114" s="42"/>
      <c r="K114" s="42"/>
      <c r="L114" s="46"/>
      <c r="M114" s="222"/>
      <c r="N114" s="223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138</v>
      </c>
      <c r="AU114" s="19" t="s">
        <v>82</v>
      </c>
    </row>
    <row r="115" spans="1:51" s="13" customFormat="1" ht="12">
      <c r="A115" s="13"/>
      <c r="B115" s="226"/>
      <c r="C115" s="227"/>
      <c r="D115" s="219" t="s">
        <v>140</v>
      </c>
      <c r="E115" s="228" t="s">
        <v>21</v>
      </c>
      <c r="F115" s="229" t="s">
        <v>1306</v>
      </c>
      <c r="G115" s="227"/>
      <c r="H115" s="230">
        <v>2.4</v>
      </c>
      <c r="I115" s="231"/>
      <c r="J115" s="227"/>
      <c r="K115" s="227"/>
      <c r="L115" s="232"/>
      <c r="M115" s="233"/>
      <c r="N115" s="234"/>
      <c r="O115" s="234"/>
      <c r="P115" s="234"/>
      <c r="Q115" s="234"/>
      <c r="R115" s="234"/>
      <c r="S115" s="234"/>
      <c r="T115" s="235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6" t="s">
        <v>140</v>
      </c>
      <c r="AU115" s="236" t="s">
        <v>82</v>
      </c>
      <c r="AV115" s="13" t="s">
        <v>82</v>
      </c>
      <c r="AW115" s="13" t="s">
        <v>34</v>
      </c>
      <c r="AX115" s="13" t="s">
        <v>73</v>
      </c>
      <c r="AY115" s="236" t="s">
        <v>128</v>
      </c>
    </row>
    <row r="116" spans="1:51" s="15" customFormat="1" ht="12">
      <c r="A116" s="15"/>
      <c r="B116" s="249"/>
      <c r="C116" s="250"/>
      <c r="D116" s="219" t="s">
        <v>140</v>
      </c>
      <c r="E116" s="251" t="s">
        <v>21</v>
      </c>
      <c r="F116" s="252" t="s">
        <v>234</v>
      </c>
      <c r="G116" s="250"/>
      <c r="H116" s="253">
        <v>2.4</v>
      </c>
      <c r="I116" s="254"/>
      <c r="J116" s="250"/>
      <c r="K116" s="250"/>
      <c r="L116" s="255"/>
      <c r="M116" s="256"/>
      <c r="N116" s="257"/>
      <c r="O116" s="257"/>
      <c r="P116" s="257"/>
      <c r="Q116" s="257"/>
      <c r="R116" s="257"/>
      <c r="S116" s="257"/>
      <c r="T116" s="258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59" t="s">
        <v>140</v>
      </c>
      <c r="AU116" s="259" t="s">
        <v>82</v>
      </c>
      <c r="AV116" s="15" t="s">
        <v>150</v>
      </c>
      <c r="AW116" s="15" t="s">
        <v>34</v>
      </c>
      <c r="AX116" s="15" t="s">
        <v>73</v>
      </c>
      <c r="AY116" s="259" t="s">
        <v>128</v>
      </c>
    </row>
    <row r="117" spans="1:51" s="13" customFormat="1" ht="12">
      <c r="A117" s="13"/>
      <c r="B117" s="226"/>
      <c r="C117" s="227"/>
      <c r="D117" s="219" t="s">
        <v>140</v>
      </c>
      <c r="E117" s="228" t="s">
        <v>21</v>
      </c>
      <c r="F117" s="229" t="s">
        <v>1307</v>
      </c>
      <c r="G117" s="227"/>
      <c r="H117" s="230">
        <v>4.863</v>
      </c>
      <c r="I117" s="231"/>
      <c r="J117" s="227"/>
      <c r="K117" s="227"/>
      <c r="L117" s="232"/>
      <c r="M117" s="233"/>
      <c r="N117" s="234"/>
      <c r="O117" s="234"/>
      <c r="P117" s="234"/>
      <c r="Q117" s="234"/>
      <c r="R117" s="234"/>
      <c r="S117" s="234"/>
      <c r="T117" s="235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6" t="s">
        <v>140</v>
      </c>
      <c r="AU117" s="236" t="s">
        <v>82</v>
      </c>
      <c r="AV117" s="13" t="s">
        <v>82</v>
      </c>
      <c r="AW117" s="13" t="s">
        <v>34</v>
      </c>
      <c r="AX117" s="13" t="s">
        <v>73</v>
      </c>
      <c r="AY117" s="236" t="s">
        <v>128</v>
      </c>
    </row>
    <row r="118" spans="1:51" s="13" customFormat="1" ht="12">
      <c r="A118" s="13"/>
      <c r="B118" s="226"/>
      <c r="C118" s="227"/>
      <c r="D118" s="219" t="s">
        <v>140</v>
      </c>
      <c r="E118" s="228" t="s">
        <v>21</v>
      </c>
      <c r="F118" s="229" t="s">
        <v>1308</v>
      </c>
      <c r="G118" s="227"/>
      <c r="H118" s="230">
        <v>32.475</v>
      </c>
      <c r="I118" s="231"/>
      <c r="J118" s="227"/>
      <c r="K118" s="227"/>
      <c r="L118" s="232"/>
      <c r="M118" s="233"/>
      <c r="N118" s="234"/>
      <c r="O118" s="234"/>
      <c r="P118" s="234"/>
      <c r="Q118" s="234"/>
      <c r="R118" s="234"/>
      <c r="S118" s="234"/>
      <c r="T118" s="235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6" t="s">
        <v>140</v>
      </c>
      <c r="AU118" s="236" t="s">
        <v>82</v>
      </c>
      <c r="AV118" s="13" t="s">
        <v>82</v>
      </c>
      <c r="AW118" s="13" t="s">
        <v>34</v>
      </c>
      <c r="AX118" s="13" t="s">
        <v>73</v>
      </c>
      <c r="AY118" s="236" t="s">
        <v>128</v>
      </c>
    </row>
    <row r="119" spans="1:51" s="13" customFormat="1" ht="12">
      <c r="A119" s="13"/>
      <c r="B119" s="226"/>
      <c r="C119" s="227"/>
      <c r="D119" s="219" t="s">
        <v>140</v>
      </c>
      <c r="E119" s="228" t="s">
        <v>21</v>
      </c>
      <c r="F119" s="229" t="s">
        <v>1309</v>
      </c>
      <c r="G119" s="227"/>
      <c r="H119" s="230">
        <v>40.9</v>
      </c>
      <c r="I119" s="231"/>
      <c r="J119" s="227"/>
      <c r="K119" s="227"/>
      <c r="L119" s="232"/>
      <c r="M119" s="233"/>
      <c r="N119" s="234"/>
      <c r="O119" s="234"/>
      <c r="P119" s="234"/>
      <c r="Q119" s="234"/>
      <c r="R119" s="234"/>
      <c r="S119" s="234"/>
      <c r="T119" s="235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6" t="s">
        <v>140</v>
      </c>
      <c r="AU119" s="236" t="s">
        <v>82</v>
      </c>
      <c r="AV119" s="13" t="s">
        <v>82</v>
      </c>
      <c r="AW119" s="13" t="s">
        <v>34</v>
      </c>
      <c r="AX119" s="13" t="s">
        <v>73</v>
      </c>
      <c r="AY119" s="236" t="s">
        <v>128</v>
      </c>
    </row>
    <row r="120" spans="1:51" s="15" customFormat="1" ht="12">
      <c r="A120" s="15"/>
      <c r="B120" s="249"/>
      <c r="C120" s="250"/>
      <c r="D120" s="219" t="s">
        <v>140</v>
      </c>
      <c r="E120" s="251" t="s">
        <v>21</v>
      </c>
      <c r="F120" s="252" t="s">
        <v>234</v>
      </c>
      <c r="G120" s="250"/>
      <c r="H120" s="253">
        <v>78.238</v>
      </c>
      <c r="I120" s="254"/>
      <c r="J120" s="250"/>
      <c r="K120" s="250"/>
      <c r="L120" s="255"/>
      <c r="M120" s="256"/>
      <c r="N120" s="257"/>
      <c r="O120" s="257"/>
      <c r="P120" s="257"/>
      <c r="Q120" s="257"/>
      <c r="R120" s="257"/>
      <c r="S120" s="257"/>
      <c r="T120" s="258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T120" s="259" t="s">
        <v>140</v>
      </c>
      <c r="AU120" s="259" t="s">
        <v>82</v>
      </c>
      <c r="AV120" s="15" t="s">
        <v>150</v>
      </c>
      <c r="AW120" s="15" t="s">
        <v>34</v>
      </c>
      <c r="AX120" s="15" t="s">
        <v>73</v>
      </c>
      <c r="AY120" s="259" t="s">
        <v>128</v>
      </c>
    </row>
    <row r="121" spans="1:51" s="14" customFormat="1" ht="12">
      <c r="A121" s="14"/>
      <c r="B121" s="237"/>
      <c r="C121" s="238"/>
      <c r="D121" s="219" t="s">
        <v>140</v>
      </c>
      <c r="E121" s="239" t="s">
        <v>21</v>
      </c>
      <c r="F121" s="240" t="s">
        <v>149</v>
      </c>
      <c r="G121" s="238"/>
      <c r="H121" s="241">
        <v>80.638</v>
      </c>
      <c r="I121" s="242"/>
      <c r="J121" s="238"/>
      <c r="K121" s="238"/>
      <c r="L121" s="243"/>
      <c r="M121" s="244"/>
      <c r="N121" s="245"/>
      <c r="O121" s="245"/>
      <c r="P121" s="245"/>
      <c r="Q121" s="245"/>
      <c r="R121" s="245"/>
      <c r="S121" s="245"/>
      <c r="T121" s="246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7" t="s">
        <v>140</v>
      </c>
      <c r="AU121" s="247" t="s">
        <v>82</v>
      </c>
      <c r="AV121" s="14" t="s">
        <v>85</v>
      </c>
      <c r="AW121" s="14" t="s">
        <v>34</v>
      </c>
      <c r="AX121" s="14" t="s">
        <v>73</v>
      </c>
      <c r="AY121" s="247" t="s">
        <v>128</v>
      </c>
    </row>
    <row r="122" spans="1:51" s="13" customFormat="1" ht="12">
      <c r="A122" s="13"/>
      <c r="B122" s="226"/>
      <c r="C122" s="227"/>
      <c r="D122" s="219" t="s">
        <v>140</v>
      </c>
      <c r="E122" s="228" t="s">
        <v>21</v>
      </c>
      <c r="F122" s="229" t="s">
        <v>1310</v>
      </c>
      <c r="G122" s="227"/>
      <c r="H122" s="230">
        <v>80.64</v>
      </c>
      <c r="I122" s="231"/>
      <c r="J122" s="227"/>
      <c r="K122" s="227"/>
      <c r="L122" s="232"/>
      <c r="M122" s="233"/>
      <c r="N122" s="234"/>
      <c r="O122" s="234"/>
      <c r="P122" s="234"/>
      <c r="Q122" s="234"/>
      <c r="R122" s="234"/>
      <c r="S122" s="234"/>
      <c r="T122" s="235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6" t="s">
        <v>140</v>
      </c>
      <c r="AU122" s="236" t="s">
        <v>82</v>
      </c>
      <c r="AV122" s="13" t="s">
        <v>82</v>
      </c>
      <c r="AW122" s="13" t="s">
        <v>34</v>
      </c>
      <c r="AX122" s="13" t="s">
        <v>78</v>
      </c>
      <c r="AY122" s="236" t="s">
        <v>128</v>
      </c>
    </row>
    <row r="123" spans="1:65" s="2" customFormat="1" ht="37.8" customHeight="1">
      <c r="A123" s="40"/>
      <c r="B123" s="41"/>
      <c r="C123" s="206" t="s">
        <v>176</v>
      </c>
      <c r="D123" s="206" t="s">
        <v>130</v>
      </c>
      <c r="E123" s="207" t="s">
        <v>238</v>
      </c>
      <c r="F123" s="208" t="s">
        <v>239</v>
      </c>
      <c r="G123" s="209" t="s">
        <v>186</v>
      </c>
      <c r="H123" s="210">
        <v>403.2</v>
      </c>
      <c r="I123" s="211"/>
      <c r="J123" s="212">
        <f>ROUND(I123*H123,2)</f>
        <v>0</v>
      </c>
      <c r="K123" s="208" t="s">
        <v>134</v>
      </c>
      <c r="L123" s="46"/>
      <c r="M123" s="213" t="s">
        <v>21</v>
      </c>
      <c r="N123" s="214" t="s">
        <v>44</v>
      </c>
      <c r="O123" s="86"/>
      <c r="P123" s="215">
        <f>O123*H123</f>
        <v>0</v>
      </c>
      <c r="Q123" s="215">
        <v>0</v>
      </c>
      <c r="R123" s="215">
        <f>Q123*H123</f>
        <v>0</v>
      </c>
      <c r="S123" s="215">
        <v>0</v>
      </c>
      <c r="T123" s="21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7" t="s">
        <v>85</v>
      </c>
      <c r="AT123" s="217" t="s">
        <v>130</v>
      </c>
      <c r="AU123" s="217" t="s">
        <v>82</v>
      </c>
      <c r="AY123" s="19" t="s">
        <v>128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9" t="s">
        <v>78</v>
      </c>
      <c r="BK123" s="218">
        <f>ROUND(I123*H123,2)</f>
        <v>0</v>
      </c>
      <c r="BL123" s="19" t="s">
        <v>85</v>
      </c>
      <c r="BM123" s="217" t="s">
        <v>1311</v>
      </c>
    </row>
    <row r="124" spans="1:47" s="2" customFormat="1" ht="12">
      <c r="A124" s="40"/>
      <c r="B124" s="41"/>
      <c r="C124" s="42"/>
      <c r="D124" s="219" t="s">
        <v>136</v>
      </c>
      <c r="E124" s="42"/>
      <c r="F124" s="220" t="s">
        <v>241</v>
      </c>
      <c r="G124" s="42"/>
      <c r="H124" s="42"/>
      <c r="I124" s="221"/>
      <c r="J124" s="42"/>
      <c r="K124" s="42"/>
      <c r="L124" s="46"/>
      <c r="M124" s="222"/>
      <c r="N124" s="223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136</v>
      </c>
      <c r="AU124" s="19" t="s">
        <v>82</v>
      </c>
    </row>
    <row r="125" spans="1:47" s="2" customFormat="1" ht="12">
      <c r="A125" s="40"/>
      <c r="B125" s="41"/>
      <c r="C125" s="42"/>
      <c r="D125" s="224" t="s">
        <v>138</v>
      </c>
      <c r="E125" s="42"/>
      <c r="F125" s="225" t="s">
        <v>242</v>
      </c>
      <c r="G125" s="42"/>
      <c r="H125" s="42"/>
      <c r="I125" s="221"/>
      <c r="J125" s="42"/>
      <c r="K125" s="42"/>
      <c r="L125" s="46"/>
      <c r="M125" s="222"/>
      <c r="N125" s="223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138</v>
      </c>
      <c r="AU125" s="19" t="s">
        <v>82</v>
      </c>
    </row>
    <row r="126" spans="1:51" s="13" customFormat="1" ht="12">
      <c r="A126" s="13"/>
      <c r="B126" s="226"/>
      <c r="C126" s="227"/>
      <c r="D126" s="219" t="s">
        <v>140</v>
      </c>
      <c r="E126" s="228" t="s">
        <v>21</v>
      </c>
      <c r="F126" s="229" t="s">
        <v>1312</v>
      </c>
      <c r="G126" s="227"/>
      <c r="H126" s="230">
        <v>403.2</v>
      </c>
      <c r="I126" s="231"/>
      <c r="J126" s="227"/>
      <c r="K126" s="227"/>
      <c r="L126" s="232"/>
      <c r="M126" s="233"/>
      <c r="N126" s="234"/>
      <c r="O126" s="234"/>
      <c r="P126" s="234"/>
      <c r="Q126" s="234"/>
      <c r="R126" s="234"/>
      <c r="S126" s="234"/>
      <c r="T126" s="23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6" t="s">
        <v>140</v>
      </c>
      <c r="AU126" s="236" t="s">
        <v>82</v>
      </c>
      <c r="AV126" s="13" t="s">
        <v>82</v>
      </c>
      <c r="AW126" s="13" t="s">
        <v>34</v>
      </c>
      <c r="AX126" s="13" t="s">
        <v>73</v>
      </c>
      <c r="AY126" s="236" t="s">
        <v>128</v>
      </c>
    </row>
    <row r="127" spans="1:51" s="14" customFormat="1" ht="12">
      <c r="A127" s="14"/>
      <c r="B127" s="237"/>
      <c r="C127" s="238"/>
      <c r="D127" s="219" t="s">
        <v>140</v>
      </c>
      <c r="E127" s="239" t="s">
        <v>21</v>
      </c>
      <c r="F127" s="240" t="s">
        <v>149</v>
      </c>
      <c r="G127" s="238"/>
      <c r="H127" s="241">
        <v>403.2</v>
      </c>
      <c r="I127" s="242"/>
      <c r="J127" s="238"/>
      <c r="K127" s="238"/>
      <c r="L127" s="243"/>
      <c r="M127" s="244"/>
      <c r="N127" s="245"/>
      <c r="O127" s="245"/>
      <c r="P127" s="245"/>
      <c r="Q127" s="245"/>
      <c r="R127" s="245"/>
      <c r="S127" s="245"/>
      <c r="T127" s="246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7" t="s">
        <v>140</v>
      </c>
      <c r="AU127" s="247" t="s">
        <v>82</v>
      </c>
      <c r="AV127" s="14" t="s">
        <v>85</v>
      </c>
      <c r="AW127" s="14" t="s">
        <v>34</v>
      </c>
      <c r="AX127" s="14" t="s">
        <v>78</v>
      </c>
      <c r="AY127" s="247" t="s">
        <v>128</v>
      </c>
    </row>
    <row r="128" spans="1:65" s="2" customFormat="1" ht="33" customHeight="1">
      <c r="A128" s="40"/>
      <c r="B128" s="41"/>
      <c r="C128" s="206" t="s">
        <v>183</v>
      </c>
      <c r="D128" s="206" t="s">
        <v>130</v>
      </c>
      <c r="E128" s="207" t="s">
        <v>267</v>
      </c>
      <c r="F128" s="208" t="s">
        <v>268</v>
      </c>
      <c r="G128" s="209" t="s">
        <v>269</v>
      </c>
      <c r="H128" s="210">
        <v>145.15</v>
      </c>
      <c r="I128" s="211"/>
      <c r="J128" s="212">
        <f>ROUND(I128*H128,2)</f>
        <v>0</v>
      </c>
      <c r="K128" s="208" t="s">
        <v>134</v>
      </c>
      <c r="L128" s="46"/>
      <c r="M128" s="213" t="s">
        <v>21</v>
      </c>
      <c r="N128" s="214" t="s">
        <v>44</v>
      </c>
      <c r="O128" s="86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7" t="s">
        <v>85</v>
      </c>
      <c r="AT128" s="217" t="s">
        <v>130</v>
      </c>
      <c r="AU128" s="217" t="s">
        <v>82</v>
      </c>
      <c r="AY128" s="19" t="s">
        <v>128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9" t="s">
        <v>78</v>
      </c>
      <c r="BK128" s="218">
        <f>ROUND(I128*H128,2)</f>
        <v>0</v>
      </c>
      <c r="BL128" s="19" t="s">
        <v>85</v>
      </c>
      <c r="BM128" s="217" t="s">
        <v>1313</v>
      </c>
    </row>
    <row r="129" spans="1:47" s="2" customFormat="1" ht="12">
      <c r="A129" s="40"/>
      <c r="B129" s="41"/>
      <c r="C129" s="42"/>
      <c r="D129" s="219" t="s">
        <v>136</v>
      </c>
      <c r="E129" s="42"/>
      <c r="F129" s="220" t="s">
        <v>271</v>
      </c>
      <c r="G129" s="42"/>
      <c r="H129" s="42"/>
      <c r="I129" s="221"/>
      <c r="J129" s="42"/>
      <c r="K129" s="42"/>
      <c r="L129" s="46"/>
      <c r="M129" s="222"/>
      <c r="N129" s="223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136</v>
      </c>
      <c r="AU129" s="19" t="s">
        <v>82</v>
      </c>
    </row>
    <row r="130" spans="1:47" s="2" customFormat="1" ht="12">
      <c r="A130" s="40"/>
      <c r="B130" s="41"/>
      <c r="C130" s="42"/>
      <c r="D130" s="224" t="s">
        <v>138</v>
      </c>
      <c r="E130" s="42"/>
      <c r="F130" s="225" t="s">
        <v>272</v>
      </c>
      <c r="G130" s="42"/>
      <c r="H130" s="42"/>
      <c r="I130" s="221"/>
      <c r="J130" s="42"/>
      <c r="K130" s="42"/>
      <c r="L130" s="46"/>
      <c r="M130" s="222"/>
      <c r="N130" s="223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138</v>
      </c>
      <c r="AU130" s="19" t="s">
        <v>82</v>
      </c>
    </row>
    <row r="131" spans="1:51" s="13" customFormat="1" ht="12">
      <c r="A131" s="13"/>
      <c r="B131" s="226"/>
      <c r="C131" s="227"/>
      <c r="D131" s="219" t="s">
        <v>140</v>
      </c>
      <c r="E131" s="228" t="s">
        <v>21</v>
      </c>
      <c r="F131" s="229" t="s">
        <v>1314</v>
      </c>
      <c r="G131" s="227"/>
      <c r="H131" s="230">
        <v>145.152</v>
      </c>
      <c r="I131" s="231"/>
      <c r="J131" s="227"/>
      <c r="K131" s="227"/>
      <c r="L131" s="232"/>
      <c r="M131" s="233"/>
      <c r="N131" s="234"/>
      <c r="O131" s="234"/>
      <c r="P131" s="234"/>
      <c r="Q131" s="234"/>
      <c r="R131" s="234"/>
      <c r="S131" s="234"/>
      <c r="T131" s="23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6" t="s">
        <v>140</v>
      </c>
      <c r="AU131" s="236" t="s">
        <v>82</v>
      </c>
      <c r="AV131" s="13" t="s">
        <v>82</v>
      </c>
      <c r="AW131" s="13" t="s">
        <v>34</v>
      </c>
      <c r="AX131" s="13" t="s">
        <v>73</v>
      </c>
      <c r="AY131" s="236" t="s">
        <v>128</v>
      </c>
    </row>
    <row r="132" spans="1:51" s="14" customFormat="1" ht="12">
      <c r="A132" s="14"/>
      <c r="B132" s="237"/>
      <c r="C132" s="238"/>
      <c r="D132" s="219" t="s">
        <v>140</v>
      </c>
      <c r="E132" s="239" t="s">
        <v>21</v>
      </c>
      <c r="F132" s="240" t="s">
        <v>149</v>
      </c>
      <c r="G132" s="238"/>
      <c r="H132" s="241">
        <v>145.152</v>
      </c>
      <c r="I132" s="242"/>
      <c r="J132" s="238"/>
      <c r="K132" s="238"/>
      <c r="L132" s="243"/>
      <c r="M132" s="244"/>
      <c r="N132" s="245"/>
      <c r="O132" s="245"/>
      <c r="P132" s="245"/>
      <c r="Q132" s="245"/>
      <c r="R132" s="245"/>
      <c r="S132" s="245"/>
      <c r="T132" s="246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7" t="s">
        <v>140</v>
      </c>
      <c r="AU132" s="247" t="s">
        <v>82</v>
      </c>
      <c r="AV132" s="14" t="s">
        <v>85</v>
      </c>
      <c r="AW132" s="14" t="s">
        <v>34</v>
      </c>
      <c r="AX132" s="14" t="s">
        <v>73</v>
      </c>
      <c r="AY132" s="247" t="s">
        <v>128</v>
      </c>
    </row>
    <row r="133" spans="1:51" s="13" customFormat="1" ht="12">
      <c r="A133" s="13"/>
      <c r="B133" s="226"/>
      <c r="C133" s="227"/>
      <c r="D133" s="219" t="s">
        <v>140</v>
      </c>
      <c r="E133" s="228" t="s">
        <v>21</v>
      </c>
      <c r="F133" s="229" t="s">
        <v>1315</v>
      </c>
      <c r="G133" s="227"/>
      <c r="H133" s="230">
        <v>145.15</v>
      </c>
      <c r="I133" s="231"/>
      <c r="J133" s="227"/>
      <c r="K133" s="227"/>
      <c r="L133" s="232"/>
      <c r="M133" s="233"/>
      <c r="N133" s="234"/>
      <c r="O133" s="234"/>
      <c r="P133" s="234"/>
      <c r="Q133" s="234"/>
      <c r="R133" s="234"/>
      <c r="S133" s="234"/>
      <c r="T133" s="23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6" t="s">
        <v>140</v>
      </c>
      <c r="AU133" s="236" t="s">
        <v>82</v>
      </c>
      <c r="AV133" s="13" t="s">
        <v>82</v>
      </c>
      <c r="AW133" s="13" t="s">
        <v>34</v>
      </c>
      <c r="AX133" s="13" t="s">
        <v>78</v>
      </c>
      <c r="AY133" s="236" t="s">
        <v>128</v>
      </c>
    </row>
    <row r="134" spans="1:65" s="2" customFormat="1" ht="24.15" customHeight="1">
      <c r="A134" s="40"/>
      <c r="B134" s="41"/>
      <c r="C134" s="206" t="s">
        <v>191</v>
      </c>
      <c r="D134" s="206" t="s">
        <v>130</v>
      </c>
      <c r="E134" s="207" t="s">
        <v>276</v>
      </c>
      <c r="F134" s="208" t="s">
        <v>277</v>
      </c>
      <c r="G134" s="209" t="s">
        <v>186</v>
      </c>
      <c r="H134" s="210">
        <v>5.6</v>
      </c>
      <c r="I134" s="211"/>
      <c r="J134" s="212">
        <f>ROUND(I134*H134,2)</f>
        <v>0</v>
      </c>
      <c r="K134" s="208" t="s">
        <v>134</v>
      </c>
      <c r="L134" s="46"/>
      <c r="M134" s="213" t="s">
        <v>21</v>
      </c>
      <c r="N134" s="214" t="s">
        <v>44</v>
      </c>
      <c r="O134" s="86"/>
      <c r="P134" s="215">
        <f>O134*H134</f>
        <v>0</v>
      </c>
      <c r="Q134" s="215">
        <v>0</v>
      </c>
      <c r="R134" s="215">
        <f>Q134*H134</f>
        <v>0</v>
      </c>
      <c r="S134" s="215">
        <v>0</v>
      </c>
      <c r="T134" s="21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7" t="s">
        <v>85</v>
      </c>
      <c r="AT134" s="217" t="s">
        <v>130</v>
      </c>
      <c r="AU134" s="217" t="s">
        <v>82</v>
      </c>
      <c r="AY134" s="19" t="s">
        <v>128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9" t="s">
        <v>78</v>
      </c>
      <c r="BK134" s="218">
        <f>ROUND(I134*H134,2)</f>
        <v>0</v>
      </c>
      <c r="BL134" s="19" t="s">
        <v>85</v>
      </c>
      <c r="BM134" s="217" t="s">
        <v>1316</v>
      </c>
    </row>
    <row r="135" spans="1:47" s="2" customFormat="1" ht="12">
      <c r="A135" s="40"/>
      <c r="B135" s="41"/>
      <c r="C135" s="42"/>
      <c r="D135" s="219" t="s">
        <v>136</v>
      </c>
      <c r="E135" s="42"/>
      <c r="F135" s="220" t="s">
        <v>280</v>
      </c>
      <c r="G135" s="42"/>
      <c r="H135" s="42"/>
      <c r="I135" s="221"/>
      <c r="J135" s="42"/>
      <c r="K135" s="42"/>
      <c r="L135" s="46"/>
      <c r="M135" s="222"/>
      <c r="N135" s="223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136</v>
      </c>
      <c r="AU135" s="19" t="s">
        <v>82</v>
      </c>
    </row>
    <row r="136" spans="1:47" s="2" customFormat="1" ht="12">
      <c r="A136" s="40"/>
      <c r="B136" s="41"/>
      <c r="C136" s="42"/>
      <c r="D136" s="224" t="s">
        <v>138</v>
      </c>
      <c r="E136" s="42"/>
      <c r="F136" s="225" t="s">
        <v>1014</v>
      </c>
      <c r="G136" s="42"/>
      <c r="H136" s="42"/>
      <c r="I136" s="221"/>
      <c r="J136" s="42"/>
      <c r="K136" s="42"/>
      <c r="L136" s="46"/>
      <c r="M136" s="222"/>
      <c r="N136" s="223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138</v>
      </c>
      <c r="AU136" s="19" t="s">
        <v>82</v>
      </c>
    </row>
    <row r="137" spans="1:51" s="13" customFormat="1" ht="12">
      <c r="A137" s="13"/>
      <c r="B137" s="226"/>
      <c r="C137" s="227"/>
      <c r="D137" s="219" t="s">
        <v>140</v>
      </c>
      <c r="E137" s="228" t="s">
        <v>21</v>
      </c>
      <c r="F137" s="229" t="s">
        <v>1317</v>
      </c>
      <c r="G137" s="227"/>
      <c r="H137" s="230">
        <v>5.6</v>
      </c>
      <c r="I137" s="231"/>
      <c r="J137" s="227"/>
      <c r="K137" s="227"/>
      <c r="L137" s="232"/>
      <c r="M137" s="233"/>
      <c r="N137" s="234"/>
      <c r="O137" s="234"/>
      <c r="P137" s="234"/>
      <c r="Q137" s="234"/>
      <c r="R137" s="234"/>
      <c r="S137" s="234"/>
      <c r="T137" s="23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6" t="s">
        <v>140</v>
      </c>
      <c r="AU137" s="236" t="s">
        <v>82</v>
      </c>
      <c r="AV137" s="13" t="s">
        <v>82</v>
      </c>
      <c r="AW137" s="13" t="s">
        <v>34</v>
      </c>
      <c r="AX137" s="13" t="s">
        <v>73</v>
      </c>
      <c r="AY137" s="236" t="s">
        <v>128</v>
      </c>
    </row>
    <row r="138" spans="1:51" s="15" customFormat="1" ht="12">
      <c r="A138" s="15"/>
      <c r="B138" s="249"/>
      <c r="C138" s="250"/>
      <c r="D138" s="219" t="s">
        <v>140</v>
      </c>
      <c r="E138" s="251" t="s">
        <v>21</v>
      </c>
      <c r="F138" s="252" t="s">
        <v>234</v>
      </c>
      <c r="G138" s="250"/>
      <c r="H138" s="253">
        <v>5.6</v>
      </c>
      <c r="I138" s="254"/>
      <c r="J138" s="250"/>
      <c r="K138" s="250"/>
      <c r="L138" s="255"/>
      <c r="M138" s="256"/>
      <c r="N138" s="257"/>
      <c r="O138" s="257"/>
      <c r="P138" s="257"/>
      <c r="Q138" s="257"/>
      <c r="R138" s="257"/>
      <c r="S138" s="257"/>
      <c r="T138" s="258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59" t="s">
        <v>140</v>
      </c>
      <c r="AU138" s="259" t="s">
        <v>82</v>
      </c>
      <c r="AV138" s="15" t="s">
        <v>150</v>
      </c>
      <c r="AW138" s="15" t="s">
        <v>34</v>
      </c>
      <c r="AX138" s="15" t="s">
        <v>73</v>
      </c>
      <c r="AY138" s="259" t="s">
        <v>128</v>
      </c>
    </row>
    <row r="139" spans="1:51" s="14" customFormat="1" ht="12">
      <c r="A139" s="14"/>
      <c r="B139" s="237"/>
      <c r="C139" s="238"/>
      <c r="D139" s="219" t="s">
        <v>140</v>
      </c>
      <c r="E139" s="239" t="s">
        <v>21</v>
      </c>
      <c r="F139" s="240" t="s">
        <v>149</v>
      </c>
      <c r="G139" s="238"/>
      <c r="H139" s="241">
        <v>5.6</v>
      </c>
      <c r="I139" s="242"/>
      <c r="J139" s="238"/>
      <c r="K139" s="238"/>
      <c r="L139" s="243"/>
      <c r="M139" s="244"/>
      <c r="N139" s="245"/>
      <c r="O139" s="245"/>
      <c r="P139" s="245"/>
      <c r="Q139" s="245"/>
      <c r="R139" s="245"/>
      <c r="S139" s="245"/>
      <c r="T139" s="246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7" t="s">
        <v>140</v>
      </c>
      <c r="AU139" s="247" t="s">
        <v>82</v>
      </c>
      <c r="AV139" s="14" t="s">
        <v>85</v>
      </c>
      <c r="AW139" s="14" t="s">
        <v>34</v>
      </c>
      <c r="AX139" s="14" t="s">
        <v>73</v>
      </c>
      <c r="AY139" s="247" t="s">
        <v>128</v>
      </c>
    </row>
    <row r="140" spans="1:51" s="13" customFormat="1" ht="12">
      <c r="A140" s="13"/>
      <c r="B140" s="226"/>
      <c r="C140" s="227"/>
      <c r="D140" s="219" t="s">
        <v>140</v>
      </c>
      <c r="E140" s="228" t="s">
        <v>21</v>
      </c>
      <c r="F140" s="229" t="s">
        <v>1318</v>
      </c>
      <c r="G140" s="227"/>
      <c r="H140" s="230">
        <v>5.6</v>
      </c>
      <c r="I140" s="231"/>
      <c r="J140" s="227"/>
      <c r="K140" s="227"/>
      <c r="L140" s="232"/>
      <c r="M140" s="233"/>
      <c r="N140" s="234"/>
      <c r="O140" s="234"/>
      <c r="P140" s="234"/>
      <c r="Q140" s="234"/>
      <c r="R140" s="234"/>
      <c r="S140" s="234"/>
      <c r="T140" s="23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6" t="s">
        <v>140</v>
      </c>
      <c r="AU140" s="236" t="s">
        <v>82</v>
      </c>
      <c r="AV140" s="13" t="s">
        <v>82</v>
      </c>
      <c r="AW140" s="13" t="s">
        <v>34</v>
      </c>
      <c r="AX140" s="13" t="s">
        <v>78</v>
      </c>
      <c r="AY140" s="236" t="s">
        <v>128</v>
      </c>
    </row>
    <row r="141" spans="1:65" s="2" customFormat="1" ht="16.5" customHeight="1">
      <c r="A141" s="40"/>
      <c r="B141" s="41"/>
      <c r="C141" s="260" t="s">
        <v>198</v>
      </c>
      <c r="D141" s="260" t="s">
        <v>287</v>
      </c>
      <c r="E141" s="261" t="s">
        <v>288</v>
      </c>
      <c r="F141" s="262" t="s">
        <v>289</v>
      </c>
      <c r="G141" s="263" t="s">
        <v>269</v>
      </c>
      <c r="H141" s="264">
        <v>10.7</v>
      </c>
      <c r="I141" s="265"/>
      <c r="J141" s="266">
        <f>ROUND(I141*H141,2)</f>
        <v>0</v>
      </c>
      <c r="K141" s="262" t="s">
        <v>134</v>
      </c>
      <c r="L141" s="267"/>
      <c r="M141" s="268" t="s">
        <v>21</v>
      </c>
      <c r="N141" s="269" t="s">
        <v>44</v>
      </c>
      <c r="O141" s="86"/>
      <c r="P141" s="215">
        <f>O141*H141</f>
        <v>0</v>
      </c>
      <c r="Q141" s="215">
        <v>1</v>
      </c>
      <c r="R141" s="215">
        <f>Q141*H141</f>
        <v>10.7</v>
      </c>
      <c r="S141" s="215">
        <v>0</v>
      </c>
      <c r="T141" s="21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7" t="s">
        <v>183</v>
      </c>
      <c r="AT141" s="217" t="s">
        <v>287</v>
      </c>
      <c r="AU141" s="217" t="s">
        <v>82</v>
      </c>
      <c r="AY141" s="19" t="s">
        <v>128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9" t="s">
        <v>78</v>
      </c>
      <c r="BK141" s="218">
        <f>ROUND(I141*H141,2)</f>
        <v>0</v>
      </c>
      <c r="BL141" s="19" t="s">
        <v>85</v>
      </c>
      <c r="BM141" s="217" t="s">
        <v>1319</v>
      </c>
    </row>
    <row r="142" spans="1:47" s="2" customFormat="1" ht="12">
      <c r="A142" s="40"/>
      <c r="B142" s="41"/>
      <c r="C142" s="42"/>
      <c r="D142" s="219" t="s">
        <v>136</v>
      </c>
      <c r="E142" s="42"/>
      <c r="F142" s="220" t="s">
        <v>289</v>
      </c>
      <c r="G142" s="42"/>
      <c r="H142" s="42"/>
      <c r="I142" s="221"/>
      <c r="J142" s="42"/>
      <c r="K142" s="42"/>
      <c r="L142" s="46"/>
      <c r="M142" s="222"/>
      <c r="N142" s="223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136</v>
      </c>
      <c r="AU142" s="19" t="s">
        <v>82</v>
      </c>
    </row>
    <row r="143" spans="1:51" s="13" customFormat="1" ht="12">
      <c r="A143" s="13"/>
      <c r="B143" s="226"/>
      <c r="C143" s="227"/>
      <c r="D143" s="219" t="s">
        <v>140</v>
      </c>
      <c r="E143" s="228" t="s">
        <v>21</v>
      </c>
      <c r="F143" s="229" t="s">
        <v>1320</v>
      </c>
      <c r="G143" s="227"/>
      <c r="H143" s="230">
        <v>10.69</v>
      </c>
      <c r="I143" s="231"/>
      <c r="J143" s="227"/>
      <c r="K143" s="227"/>
      <c r="L143" s="232"/>
      <c r="M143" s="233"/>
      <c r="N143" s="234"/>
      <c r="O143" s="234"/>
      <c r="P143" s="234"/>
      <c r="Q143" s="234"/>
      <c r="R143" s="234"/>
      <c r="S143" s="234"/>
      <c r="T143" s="23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6" t="s">
        <v>140</v>
      </c>
      <c r="AU143" s="236" t="s">
        <v>82</v>
      </c>
      <c r="AV143" s="13" t="s">
        <v>82</v>
      </c>
      <c r="AW143" s="13" t="s">
        <v>34</v>
      </c>
      <c r="AX143" s="13" t="s">
        <v>73</v>
      </c>
      <c r="AY143" s="236" t="s">
        <v>128</v>
      </c>
    </row>
    <row r="144" spans="1:51" s="14" customFormat="1" ht="12">
      <c r="A144" s="14"/>
      <c r="B144" s="237"/>
      <c r="C144" s="238"/>
      <c r="D144" s="219" t="s">
        <v>140</v>
      </c>
      <c r="E144" s="239" t="s">
        <v>21</v>
      </c>
      <c r="F144" s="240" t="s">
        <v>149</v>
      </c>
      <c r="G144" s="238"/>
      <c r="H144" s="241">
        <v>10.69</v>
      </c>
      <c r="I144" s="242"/>
      <c r="J144" s="238"/>
      <c r="K144" s="238"/>
      <c r="L144" s="243"/>
      <c r="M144" s="244"/>
      <c r="N144" s="245"/>
      <c r="O144" s="245"/>
      <c r="P144" s="245"/>
      <c r="Q144" s="245"/>
      <c r="R144" s="245"/>
      <c r="S144" s="245"/>
      <c r="T144" s="246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7" t="s">
        <v>140</v>
      </c>
      <c r="AU144" s="247" t="s">
        <v>82</v>
      </c>
      <c r="AV144" s="14" t="s">
        <v>85</v>
      </c>
      <c r="AW144" s="14" t="s">
        <v>34</v>
      </c>
      <c r="AX144" s="14" t="s">
        <v>73</v>
      </c>
      <c r="AY144" s="247" t="s">
        <v>128</v>
      </c>
    </row>
    <row r="145" spans="1:51" s="13" customFormat="1" ht="12">
      <c r="A145" s="13"/>
      <c r="B145" s="226"/>
      <c r="C145" s="227"/>
      <c r="D145" s="219" t="s">
        <v>140</v>
      </c>
      <c r="E145" s="228" t="s">
        <v>21</v>
      </c>
      <c r="F145" s="229" t="s">
        <v>1321</v>
      </c>
      <c r="G145" s="227"/>
      <c r="H145" s="230">
        <v>10.7</v>
      </c>
      <c r="I145" s="231"/>
      <c r="J145" s="227"/>
      <c r="K145" s="227"/>
      <c r="L145" s="232"/>
      <c r="M145" s="233"/>
      <c r="N145" s="234"/>
      <c r="O145" s="234"/>
      <c r="P145" s="234"/>
      <c r="Q145" s="234"/>
      <c r="R145" s="234"/>
      <c r="S145" s="234"/>
      <c r="T145" s="23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6" t="s">
        <v>140</v>
      </c>
      <c r="AU145" s="236" t="s">
        <v>82</v>
      </c>
      <c r="AV145" s="13" t="s">
        <v>82</v>
      </c>
      <c r="AW145" s="13" t="s">
        <v>34</v>
      </c>
      <c r="AX145" s="13" t="s">
        <v>78</v>
      </c>
      <c r="AY145" s="236" t="s">
        <v>128</v>
      </c>
    </row>
    <row r="146" spans="1:65" s="2" customFormat="1" ht="24.15" customHeight="1">
      <c r="A146" s="40"/>
      <c r="B146" s="41"/>
      <c r="C146" s="206" t="s">
        <v>204</v>
      </c>
      <c r="D146" s="206" t="s">
        <v>130</v>
      </c>
      <c r="E146" s="207" t="s">
        <v>307</v>
      </c>
      <c r="F146" s="208" t="s">
        <v>308</v>
      </c>
      <c r="G146" s="209" t="s">
        <v>133</v>
      </c>
      <c r="H146" s="210">
        <v>52</v>
      </c>
      <c r="I146" s="211"/>
      <c r="J146" s="212">
        <f>ROUND(I146*H146,2)</f>
        <v>0</v>
      </c>
      <c r="K146" s="208" t="s">
        <v>134</v>
      </c>
      <c r="L146" s="46"/>
      <c r="M146" s="213" t="s">
        <v>21</v>
      </c>
      <c r="N146" s="214" t="s">
        <v>44</v>
      </c>
      <c r="O146" s="86"/>
      <c r="P146" s="215">
        <f>O146*H146</f>
        <v>0</v>
      </c>
      <c r="Q146" s="215">
        <v>0</v>
      </c>
      <c r="R146" s="215">
        <f>Q146*H146</f>
        <v>0</v>
      </c>
      <c r="S146" s="215">
        <v>0</v>
      </c>
      <c r="T146" s="21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7" t="s">
        <v>85</v>
      </c>
      <c r="AT146" s="217" t="s">
        <v>130</v>
      </c>
      <c r="AU146" s="217" t="s">
        <v>82</v>
      </c>
      <c r="AY146" s="19" t="s">
        <v>128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9" t="s">
        <v>78</v>
      </c>
      <c r="BK146" s="218">
        <f>ROUND(I146*H146,2)</f>
        <v>0</v>
      </c>
      <c r="BL146" s="19" t="s">
        <v>85</v>
      </c>
      <c r="BM146" s="217" t="s">
        <v>1322</v>
      </c>
    </row>
    <row r="147" spans="1:47" s="2" customFormat="1" ht="12">
      <c r="A147" s="40"/>
      <c r="B147" s="41"/>
      <c r="C147" s="42"/>
      <c r="D147" s="219" t="s">
        <v>136</v>
      </c>
      <c r="E147" s="42"/>
      <c r="F147" s="220" t="s">
        <v>310</v>
      </c>
      <c r="G147" s="42"/>
      <c r="H147" s="42"/>
      <c r="I147" s="221"/>
      <c r="J147" s="42"/>
      <c r="K147" s="42"/>
      <c r="L147" s="46"/>
      <c r="M147" s="222"/>
      <c r="N147" s="223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136</v>
      </c>
      <c r="AU147" s="19" t="s">
        <v>82</v>
      </c>
    </row>
    <row r="148" spans="1:47" s="2" customFormat="1" ht="12">
      <c r="A148" s="40"/>
      <c r="B148" s="41"/>
      <c r="C148" s="42"/>
      <c r="D148" s="224" t="s">
        <v>138</v>
      </c>
      <c r="E148" s="42"/>
      <c r="F148" s="225" t="s">
        <v>311</v>
      </c>
      <c r="G148" s="42"/>
      <c r="H148" s="42"/>
      <c r="I148" s="221"/>
      <c r="J148" s="42"/>
      <c r="K148" s="42"/>
      <c r="L148" s="46"/>
      <c r="M148" s="222"/>
      <c r="N148" s="223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138</v>
      </c>
      <c r="AU148" s="19" t="s">
        <v>82</v>
      </c>
    </row>
    <row r="149" spans="1:51" s="13" customFormat="1" ht="12">
      <c r="A149" s="13"/>
      <c r="B149" s="226"/>
      <c r="C149" s="227"/>
      <c r="D149" s="219" t="s">
        <v>140</v>
      </c>
      <c r="E149" s="228" t="s">
        <v>21</v>
      </c>
      <c r="F149" s="229" t="s">
        <v>1323</v>
      </c>
      <c r="G149" s="227"/>
      <c r="H149" s="230">
        <v>52</v>
      </c>
      <c r="I149" s="231"/>
      <c r="J149" s="227"/>
      <c r="K149" s="227"/>
      <c r="L149" s="232"/>
      <c r="M149" s="233"/>
      <c r="N149" s="234"/>
      <c r="O149" s="234"/>
      <c r="P149" s="234"/>
      <c r="Q149" s="234"/>
      <c r="R149" s="234"/>
      <c r="S149" s="234"/>
      <c r="T149" s="23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6" t="s">
        <v>140</v>
      </c>
      <c r="AU149" s="236" t="s">
        <v>82</v>
      </c>
      <c r="AV149" s="13" t="s">
        <v>82</v>
      </c>
      <c r="AW149" s="13" t="s">
        <v>34</v>
      </c>
      <c r="AX149" s="13" t="s">
        <v>78</v>
      </c>
      <c r="AY149" s="236" t="s">
        <v>128</v>
      </c>
    </row>
    <row r="150" spans="1:63" s="12" customFormat="1" ht="22.8" customHeight="1">
      <c r="A150" s="12"/>
      <c r="B150" s="190"/>
      <c r="C150" s="191"/>
      <c r="D150" s="192" t="s">
        <v>72</v>
      </c>
      <c r="E150" s="204" t="s">
        <v>88</v>
      </c>
      <c r="F150" s="204" t="s">
        <v>386</v>
      </c>
      <c r="G150" s="191"/>
      <c r="H150" s="191"/>
      <c r="I150" s="194"/>
      <c r="J150" s="205">
        <f>BK150</f>
        <v>0</v>
      </c>
      <c r="K150" s="191"/>
      <c r="L150" s="196"/>
      <c r="M150" s="197"/>
      <c r="N150" s="198"/>
      <c r="O150" s="198"/>
      <c r="P150" s="199">
        <f>SUM(P151:P194)</f>
        <v>0</v>
      </c>
      <c r="Q150" s="198"/>
      <c r="R150" s="199">
        <f>SUM(R151:R194)</f>
        <v>166.1256</v>
      </c>
      <c r="S150" s="198"/>
      <c r="T150" s="200">
        <f>SUM(T151:T194)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01" t="s">
        <v>78</v>
      </c>
      <c r="AT150" s="202" t="s">
        <v>72</v>
      </c>
      <c r="AU150" s="202" t="s">
        <v>78</v>
      </c>
      <c r="AY150" s="201" t="s">
        <v>128</v>
      </c>
      <c r="BK150" s="203">
        <f>SUM(BK151:BK194)</f>
        <v>0</v>
      </c>
    </row>
    <row r="151" spans="1:65" s="2" customFormat="1" ht="33" customHeight="1">
      <c r="A151" s="40"/>
      <c r="B151" s="41"/>
      <c r="C151" s="206" t="s">
        <v>213</v>
      </c>
      <c r="D151" s="206" t="s">
        <v>130</v>
      </c>
      <c r="E151" s="207" t="s">
        <v>1324</v>
      </c>
      <c r="F151" s="208" t="s">
        <v>1325</v>
      </c>
      <c r="G151" s="209" t="s">
        <v>133</v>
      </c>
      <c r="H151" s="210">
        <v>800</v>
      </c>
      <c r="I151" s="211"/>
      <c r="J151" s="212">
        <f>ROUND(I151*H151,2)</f>
        <v>0</v>
      </c>
      <c r="K151" s="208" t="s">
        <v>134</v>
      </c>
      <c r="L151" s="46"/>
      <c r="M151" s="213" t="s">
        <v>21</v>
      </c>
      <c r="N151" s="214" t="s">
        <v>44</v>
      </c>
      <c r="O151" s="86"/>
      <c r="P151" s="215">
        <f>O151*H151</f>
        <v>0</v>
      </c>
      <c r="Q151" s="215">
        <v>0</v>
      </c>
      <c r="R151" s="215">
        <f>Q151*H151</f>
        <v>0</v>
      </c>
      <c r="S151" s="215">
        <v>0</v>
      </c>
      <c r="T151" s="216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17" t="s">
        <v>85</v>
      </c>
      <c r="AT151" s="217" t="s">
        <v>130</v>
      </c>
      <c r="AU151" s="217" t="s">
        <v>82</v>
      </c>
      <c r="AY151" s="19" t="s">
        <v>128</v>
      </c>
      <c r="BE151" s="218">
        <f>IF(N151="základní",J151,0)</f>
        <v>0</v>
      </c>
      <c r="BF151" s="218">
        <f>IF(N151="snížená",J151,0)</f>
        <v>0</v>
      </c>
      <c r="BG151" s="218">
        <f>IF(N151="zákl. přenesená",J151,0)</f>
        <v>0</v>
      </c>
      <c r="BH151" s="218">
        <f>IF(N151="sníž. přenesená",J151,0)</f>
        <v>0</v>
      </c>
      <c r="BI151" s="218">
        <f>IF(N151="nulová",J151,0)</f>
        <v>0</v>
      </c>
      <c r="BJ151" s="19" t="s">
        <v>78</v>
      </c>
      <c r="BK151" s="218">
        <f>ROUND(I151*H151,2)</f>
        <v>0</v>
      </c>
      <c r="BL151" s="19" t="s">
        <v>85</v>
      </c>
      <c r="BM151" s="217" t="s">
        <v>1326</v>
      </c>
    </row>
    <row r="152" spans="1:47" s="2" customFormat="1" ht="12">
      <c r="A152" s="40"/>
      <c r="B152" s="41"/>
      <c r="C152" s="42"/>
      <c r="D152" s="219" t="s">
        <v>136</v>
      </c>
      <c r="E152" s="42"/>
      <c r="F152" s="220" t="s">
        <v>1327</v>
      </c>
      <c r="G152" s="42"/>
      <c r="H152" s="42"/>
      <c r="I152" s="221"/>
      <c r="J152" s="42"/>
      <c r="K152" s="42"/>
      <c r="L152" s="46"/>
      <c r="M152" s="222"/>
      <c r="N152" s="223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136</v>
      </c>
      <c r="AU152" s="19" t="s">
        <v>82</v>
      </c>
    </row>
    <row r="153" spans="1:47" s="2" customFormat="1" ht="12">
      <c r="A153" s="40"/>
      <c r="B153" s="41"/>
      <c r="C153" s="42"/>
      <c r="D153" s="224" t="s">
        <v>138</v>
      </c>
      <c r="E153" s="42"/>
      <c r="F153" s="225" t="s">
        <v>1328</v>
      </c>
      <c r="G153" s="42"/>
      <c r="H153" s="42"/>
      <c r="I153" s="221"/>
      <c r="J153" s="42"/>
      <c r="K153" s="42"/>
      <c r="L153" s="46"/>
      <c r="M153" s="222"/>
      <c r="N153" s="223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138</v>
      </c>
      <c r="AU153" s="19" t="s">
        <v>82</v>
      </c>
    </row>
    <row r="154" spans="1:51" s="13" customFormat="1" ht="12">
      <c r="A154" s="13"/>
      <c r="B154" s="226"/>
      <c r="C154" s="227"/>
      <c r="D154" s="219" t="s">
        <v>140</v>
      </c>
      <c r="E154" s="228" t="s">
        <v>21</v>
      </c>
      <c r="F154" s="229" t="s">
        <v>1329</v>
      </c>
      <c r="G154" s="227"/>
      <c r="H154" s="230">
        <v>800</v>
      </c>
      <c r="I154" s="231"/>
      <c r="J154" s="227"/>
      <c r="K154" s="227"/>
      <c r="L154" s="232"/>
      <c r="M154" s="233"/>
      <c r="N154" s="234"/>
      <c r="O154" s="234"/>
      <c r="P154" s="234"/>
      <c r="Q154" s="234"/>
      <c r="R154" s="234"/>
      <c r="S154" s="234"/>
      <c r="T154" s="23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6" t="s">
        <v>140</v>
      </c>
      <c r="AU154" s="236" t="s">
        <v>82</v>
      </c>
      <c r="AV154" s="13" t="s">
        <v>82</v>
      </c>
      <c r="AW154" s="13" t="s">
        <v>34</v>
      </c>
      <c r="AX154" s="13" t="s">
        <v>73</v>
      </c>
      <c r="AY154" s="236" t="s">
        <v>128</v>
      </c>
    </row>
    <row r="155" spans="1:51" s="14" customFormat="1" ht="12">
      <c r="A155" s="14"/>
      <c r="B155" s="237"/>
      <c r="C155" s="238"/>
      <c r="D155" s="219" t="s">
        <v>140</v>
      </c>
      <c r="E155" s="239" t="s">
        <v>21</v>
      </c>
      <c r="F155" s="240" t="s">
        <v>149</v>
      </c>
      <c r="G155" s="238"/>
      <c r="H155" s="241">
        <v>800</v>
      </c>
      <c r="I155" s="242"/>
      <c r="J155" s="238"/>
      <c r="K155" s="238"/>
      <c r="L155" s="243"/>
      <c r="M155" s="244"/>
      <c r="N155" s="245"/>
      <c r="O155" s="245"/>
      <c r="P155" s="245"/>
      <c r="Q155" s="245"/>
      <c r="R155" s="245"/>
      <c r="S155" s="245"/>
      <c r="T155" s="246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7" t="s">
        <v>140</v>
      </c>
      <c r="AU155" s="247" t="s">
        <v>82</v>
      </c>
      <c r="AV155" s="14" t="s">
        <v>85</v>
      </c>
      <c r="AW155" s="14" t="s">
        <v>34</v>
      </c>
      <c r="AX155" s="14" t="s">
        <v>78</v>
      </c>
      <c r="AY155" s="247" t="s">
        <v>128</v>
      </c>
    </row>
    <row r="156" spans="1:65" s="2" customFormat="1" ht="24.15" customHeight="1">
      <c r="A156" s="40"/>
      <c r="B156" s="41"/>
      <c r="C156" s="206" t="s">
        <v>220</v>
      </c>
      <c r="D156" s="206" t="s">
        <v>130</v>
      </c>
      <c r="E156" s="207" t="s">
        <v>433</v>
      </c>
      <c r="F156" s="208" t="s">
        <v>434</v>
      </c>
      <c r="G156" s="209" t="s">
        <v>133</v>
      </c>
      <c r="H156" s="210">
        <v>687.1</v>
      </c>
      <c r="I156" s="211"/>
      <c r="J156" s="212">
        <f>ROUND(I156*H156,2)</f>
        <v>0</v>
      </c>
      <c r="K156" s="208" t="s">
        <v>21</v>
      </c>
      <c r="L156" s="46"/>
      <c r="M156" s="213" t="s">
        <v>21</v>
      </c>
      <c r="N156" s="214" t="s">
        <v>44</v>
      </c>
      <c r="O156" s="86"/>
      <c r="P156" s="215">
        <f>O156*H156</f>
        <v>0</v>
      </c>
      <c r="Q156" s="215">
        <v>0.216</v>
      </c>
      <c r="R156" s="215">
        <f>Q156*H156</f>
        <v>148.4136</v>
      </c>
      <c r="S156" s="215">
        <v>0</v>
      </c>
      <c r="T156" s="21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7" t="s">
        <v>85</v>
      </c>
      <c r="AT156" s="217" t="s">
        <v>130</v>
      </c>
      <c r="AU156" s="217" t="s">
        <v>82</v>
      </c>
      <c r="AY156" s="19" t="s">
        <v>128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9" t="s">
        <v>78</v>
      </c>
      <c r="BK156" s="218">
        <f>ROUND(I156*H156,2)</f>
        <v>0</v>
      </c>
      <c r="BL156" s="19" t="s">
        <v>85</v>
      </c>
      <c r="BM156" s="217" t="s">
        <v>1330</v>
      </c>
    </row>
    <row r="157" spans="1:47" s="2" customFormat="1" ht="12">
      <c r="A157" s="40"/>
      <c r="B157" s="41"/>
      <c r="C157" s="42"/>
      <c r="D157" s="219" t="s">
        <v>136</v>
      </c>
      <c r="E157" s="42"/>
      <c r="F157" s="220" t="s">
        <v>434</v>
      </c>
      <c r="G157" s="42"/>
      <c r="H157" s="42"/>
      <c r="I157" s="221"/>
      <c r="J157" s="42"/>
      <c r="K157" s="42"/>
      <c r="L157" s="46"/>
      <c r="M157" s="222"/>
      <c r="N157" s="223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136</v>
      </c>
      <c r="AU157" s="19" t="s">
        <v>82</v>
      </c>
    </row>
    <row r="158" spans="1:51" s="13" customFormat="1" ht="12">
      <c r="A158" s="13"/>
      <c r="B158" s="226"/>
      <c r="C158" s="227"/>
      <c r="D158" s="219" t="s">
        <v>140</v>
      </c>
      <c r="E158" s="228" t="s">
        <v>21</v>
      </c>
      <c r="F158" s="229" t="s">
        <v>1331</v>
      </c>
      <c r="G158" s="227"/>
      <c r="H158" s="230">
        <v>687.1</v>
      </c>
      <c r="I158" s="231"/>
      <c r="J158" s="227"/>
      <c r="K158" s="227"/>
      <c r="L158" s="232"/>
      <c r="M158" s="233"/>
      <c r="N158" s="234"/>
      <c r="O158" s="234"/>
      <c r="P158" s="234"/>
      <c r="Q158" s="234"/>
      <c r="R158" s="234"/>
      <c r="S158" s="234"/>
      <c r="T158" s="23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6" t="s">
        <v>140</v>
      </c>
      <c r="AU158" s="236" t="s">
        <v>82</v>
      </c>
      <c r="AV158" s="13" t="s">
        <v>82</v>
      </c>
      <c r="AW158" s="13" t="s">
        <v>34</v>
      </c>
      <c r="AX158" s="13" t="s">
        <v>73</v>
      </c>
      <c r="AY158" s="236" t="s">
        <v>128</v>
      </c>
    </row>
    <row r="159" spans="1:51" s="14" customFormat="1" ht="12">
      <c r="A159" s="14"/>
      <c r="B159" s="237"/>
      <c r="C159" s="238"/>
      <c r="D159" s="219" t="s">
        <v>140</v>
      </c>
      <c r="E159" s="239" t="s">
        <v>21</v>
      </c>
      <c r="F159" s="240" t="s">
        <v>149</v>
      </c>
      <c r="G159" s="238"/>
      <c r="H159" s="241">
        <v>687.1</v>
      </c>
      <c r="I159" s="242"/>
      <c r="J159" s="238"/>
      <c r="K159" s="238"/>
      <c r="L159" s="243"/>
      <c r="M159" s="244"/>
      <c r="N159" s="245"/>
      <c r="O159" s="245"/>
      <c r="P159" s="245"/>
      <c r="Q159" s="245"/>
      <c r="R159" s="245"/>
      <c r="S159" s="245"/>
      <c r="T159" s="246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7" t="s">
        <v>140</v>
      </c>
      <c r="AU159" s="247" t="s">
        <v>82</v>
      </c>
      <c r="AV159" s="14" t="s">
        <v>85</v>
      </c>
      <c r="AW159" s="14" t="s">
        <v>34</v>
      </c>
      <c r="AX159" s="14" t="s">
        <v>78</v>
      </c>
      <c r="AY159" s="247" t="s">
        <v>128</v>
      </c>
    </row>
    <row r="160" spans="1:65" s="2" customFormat="1" ht="33" customHeight="1">
      <c r="A160" s="40"/>
      <c r="B160" s="41"/>
      <c r="C160" s="206" t="s">
        <v>227</v>
      </c>
      <c r="D160" s="206" t="s">
        <v>130</v>
      </c>
      <c r="E160" s="207" t="s">
        <v>1332</v>
      </c>
      <c r="F160" s="208" t="s">
        <v>1333</v>
      </c>
      <c r="G160" s="209" t="s">
        <v>133</v>
      </c>
      <c r="H160" s="210">
        <v>82</v>
      </c>
      <c r="I160" s="211"/>
      <c r="J160" s="212">
        <f>ROUND(I160*H160,2)</f>
        <v>0</v>
      </c>
      <c r="K160" s="208" t="s">
        <v>21</v>
      </c>
      <c r="L160" s="46"/>
      <c r="M160" s="213" t="s">
        <v>21</v>
      </c>
      <c r="N160" s="214" t="s">
        <v>44</v>
      </c>
      <c r="O160" s="86"/>
      <c r="P160" s="215">
        <f>O160*H160</f>
        <v>0</v>
      </c>
      <c r="Q160" s="215">
        <v>0.216</v>
      </c>
      <c r="R160" s="215">
        <f>Q160*H160</f>
        <v>17.712</v>
      </c>
      <c r="S160" s="215">
        <v>0</v>
      </c>
      <c r="T160" s="216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7" t="s">
        <v>85</v>
      </c>
      <c r="AT160" s="217" t="s">
        <v>130</v>
      </c>
      <c r="AU160" s="217" t="s">
        <v>82</v>
      </c>
      <c r="AY160" s="19" t="s">
        <v>128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9" t="s">
        <v>78</v>
      </c>
      <c r="BK160" s="218">
        <f>ROUND(I160*H160,2)</f>
        <v>0</v>
      </c>
      <c r="BL160" s="19" t="s">
        <v>85</v>
      </c>
      <c r="BM160" s="217" t="s">
        <v>1334</v>
      </c>
    </row>
    <row r="161" spans="1:47" s="2" customFormat="1" ht="12">
      <c r="A161" s="40"/>
      <c r="B161" s="41"/>
      <c r="C161" s="42"/>
      <c r="D161" s="219" t="s">
        <v>136</v>
      </c>
      <c r="E161" s="42"/>
      <c r="F161" s="220" t="s">
        <v>1335</v>
      </c>
      <c r="G161" s="42"/>
      <c r="H161" s="42"/>
      <c r="I161" s="221"/>
      <c r="J161" s="42"/>
      <c r="K161" s="42"/>
      <c r="L161" s="46"/>
      <c r="M161" s="222"/>
      <c r="N161" s="223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136</v>
      </c>
      <c r="AU161" s="19" t="s">
        <v>82</v>
      </c>
    </row>
    <row r="162" spans="1:47" s="2" customFormat="1" ht="12">
      <c r="A162" s="40"/>
      <c r="B162" s="41"/>
      <c r="C162" s="42"/>
      <c r="D162" s="219" t="s">
        <v>210</v>
      </c>
      <c r="E162" s="42"/>
      <c r="F162" s="248" t="s">
        <v>1336</v>
      </c>
      <c r="G162" s="42"/>
      <c r="H162" s="42"/>
      <c r="I162" s="221"/>
      <c r="J162" s="42"/>
      <c r="K162" s="42"/>
      <c r="L162" s="46"/>
      <c r="M162" s="222"/>
      <c r="N162" s="223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210</v>
      </c>
      <c r="AU162" s="19" t="s">
        <v>82</v>
      </c>
    </row>
    <row r="163" spans="1:51" s="13" customFormat="1" ht="12">
      <c r="A163" s="13"/>
      <c r="B163" s="226"/>
      <c r="C163" s="227"/>
      <c r="D163" s="219" t="s">
        <v>140</v>
      </c>
      <c r="E163" s="228" t="s">
        <v>21</v>
      </c>
      <c r="F163" s="229" t="s">
        <v>1337</v>
      </c>
      <c r="G163" s="227"/>
      <c r="H163" s="230">
        <v>82</v>
      </c>
      <c r="I163" s="231"/>
      <c r="J163" s="227"/>
      <c r="K163" s="227"/>
      <c r="L163" s="232"/>
      <c r="M163" s="233"/>
      <c r="N163" s="234"/>
      <c r="O163" s="234"/>
      <c r="P163" s="234"/>
      <c r="Q163" s="234"/>
      <c r="R163" s="234"/>
      <c r="S163" s="234"/>
      <c r="T163" s="23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6" t="s">
        <v>140</v>
      </c>
      <c r="AU163" s="236" t="s">
        <v>82</v>
      </c>
      <c r="AV163" s="13" t="s">
        <v>82</v>
      </c>
      <c r="AW163" s="13" t="s">
        <v>34</v>
      </c>
      <c r="AX163" s="13" t="s">
        <v>73</v>
      </c>
      <c r="AY163" s="236" t="s">
        <v>128</v>
      </c>
    </row>
    <row r="164" spans="1:51" s="14" customFormat="1" ht="12">
      <c r="A164" s="14"/>
      <c r="B164" s="237"/>
      <c r="C164" s="238"/>
      <c r="D164" s="219" t="s">
        <v>140</v>
      </c>
      <c r="E164" s="239" t="s">
        <v>21</v>
      </c>
      <c r="F164" s="240" t="s">
        <v>149</v>
      </c>
      <c r="G164" s="238"/>
      <c r="H164" s="241">
        <v>82</v>
      </c>
      <c r="I164" s="242"/>
      <c r="J164" s="238"/>
      <c r="K164" s="238"/>
      <c r="L164" s="243"/>
      <c r="M164" s="244"/>
      <c r="N164" s="245"/>
      <c r="O164" s="245"/>
      <c r="P164" s="245"/>
      <c r="Q164" s="245"/>
      <c r="R164" s="245"/>
      <c r="S164" s="245"/>
      <c r="T164" s="246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7" t="s">
        <v>140</v>
      </c>
      <c r="AU164" s="247" t="s">
        <v>82</v>
      </c>
      <c r="AV164" s="14" t="s">
        <v>85</v>
      </c>
      <c r="AW164" s="14" t="s">
        <v>34</v>
      </c>
      <c r="AX164" s="14" t="s">
        <v>78</v>
      </c>
      <c r="AY164" s="247" t="s">
        <v>128</v>
      </c>
    </row>
    <row r="165" spans="1:65" s="2" customFormat="1" ht="24.15" customHeight="1">
      <c r="A165" s="40"/>
      <c r="B165" s="41"/>
      <c r="C165" s="206" t="s">
        <v>8</v>
      </c>
      <c r="D165" s="206" t="s">
        <v>130</v>
      </c>
      <c r="E165" s="207" t="s">
        <v>452</v>
      </c>
      <c r="F165" s="208" t="s">
        <v>453</v>
      </c>
      <c r="G165" s="209" t="s">
        <v>133</v>
      </c>
      <c r="H165" s="210">
        <v>4827</v>
      </c>
      <c r="I165" s="211"/>
      <c r="J165" s="212">
        <f>ROUND(I165*H165,2)</f>
        <v>0</v>
      </c>
      <c r="K165" s="208" t="s">
        <v>134</v>
      </c>
      <c r="L165" s="46"/>
      <c r="M165" s="213" t="s">
        <v>21</v>
      </c>
      <c r="N165" s="214" t="s">
        <v>44</v>
      </c>
      <c r="O165" s="86"/>
      <c r="P165" s="215">
        <f>O165*H165</f>
        <v>0</v>
      </c>
      <c r="Q165" s="215">
        <v>0</v>
      </c>
      <c r="R165" s="215">
        <f>Q165*H165</f>
        <v>0</v>
      </c>
      <c r="S165" s="215">
        <v>0</v>
      </c>
      <c r="T165" s="216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7" t="s">
        <v>85</v>
      </c>
      <c r="AT165" s="217" t="s">
        <v>130</v>
      </c>
      <c r="AU165" s="217" t="s">
        <v>82</v>
      </c>
      <c r="AY165" s="19" t="s">
        <v>128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9" t="s">
        <v>78</v>
      </c>
      <c r="BK165" s="218">
        <f>ROUND(I165*H165,2)</f>
        <v>0</v>
      </c>
      <c r="BL165" s="19" t="s">
        <v>85</v>
      </c>
      <c r="BM165" s="217" t="s">
        <v>1338</v>
      </c>
    </row>
    <row r="166" spans="1:47" s="2" customFormat="1" ht="12">
      <c r="A166" s="40"/>
      <c r="B166" s="41"/>
      <c r="C166" s="42"/>
      <c r="D166" s="219" t="s">
        <v>136</v>
      </c>
      <c r="E166" s="42"/>
      <c r="F166" s="220" t="s">
        <v>455</v>
      </c>
      <c r="G166" s="42"/>
      <c r="H166" s="42"/>
      <c r="I166" s="221"/>
      <c r="J166" s="42"/>
      <c r="K166" s="42"/>
      <c r="L166" s="46"/>
      <c r="M166" s="222"/>
      <c r="N166" s="223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136</v>
      </c>
      <c r="AU166" s="19" t="s">
        <v>82</v>
      </c>
    </row>
    <row r="167" spans="1:47" s="2" customFormat="1" ht="12">
      <c r="A167" s="40"/>
      <c r="B167" s="41"/>
      <c r="C167" s="42"/>
      <c r="D167" s="224" t="s">
        <v>138</v>
      </c>
      <c r="E167" s="42"/>
      <c r="F167" s="225" t="s">
        <v>456</v>
      </c>
      <c r="G167" s="42"/>
      <c r="H167" s="42"/>
      <c r="I167" s="221"/>
      <c r="J167" s="42"/>
      <c r="K167" s="42"/>
      <c r="L167" s="46"/>
      <c r="M167" s="222"/>
      <c r="N167" s="223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138</v>
      </c>
      <c r="AU167" s="19" t="s">
        <v>82</v>
      </c>
    </row>
    <row r="168" spans="1:51" s="13" customFormat="1" ht="12">
      <c r="A168" s="13"/>
      <c r="B168" s="226"/>
      <c r="C168" s="227"/>
      <c r="D168" s="219" t="s">
        <v>140</v>
      </c>
      <c r="E168" s="228" t="s">
        <v>21</v>
      </c>
      <c r="F168" s="229" t="s">
        <v>1339</v>
      </c>
      <c r="G168" s="227"/>
      <c r="H168" s="230">
        <v>4827</v>
      </c>
      <c r="I168" s="231"/>
      <c r="J168" s="227"/>
      <c r="K168" s="227"/>
      <c r="L168" s="232"/>
      <c r="M168" s="233"/>
      <c r="N168" s="234"/>
      <c r="O168" s="234"/>
      <c r="P168" s="234"/>
      <c r="Q168" s="234"/>
      <c r="R168" s="234"/>
      <c r="S168" s="234"/>
      <c r="T168" s="23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6" t="s">
        <v>140</v>
      </c>
      <c r="AU168" s="236" t="s">
        <v>82</v>
      </c>
      <c r="AV168" s="13" t="s">
        <v>82</v>
      </c>
      <c r="AW168" s="13" t="s">
        <v>34</v>
      </c>
      <c r="AX168" s="13" t="s">
        <v>73</v>
      </c>
      <c r="AY168" s="236" t="s">
        <v>128</v>
      </c>
    </row>
    <row r="169" spans="1:51" s="14" customFormat="1" ht="12">
      <c r="A169" s="14"/>
      <c r="B169" s="237"/>
      <c r="C169" s="238"/>
      <c r="D169" s="219" t="s">
        <v>140</v>
      </c>
      <c r="E169" s="239" t="s">
        <v>21</v>
      </c>
      <c r="F169" s="240" t="s">
        <v>149</v>
      </c>
      <c r="G169" s="238"/>
      <c r="H169" s="241">
        <v>4827</v>
      </c>
      <c r="I169" s="242"/>
      <c r="J169" s="238"/>
      <c r="K169" s="238"/>
      <c r="L169" s="243"/>
      <c r="M169" s="244"/>
      <c r="N169" s="245"/>
      <c r="O169" s="245"/>
      <c r="P169" s="245"/>
      <c r="Q169" s="245"/>
      <c r="R169" s="245"/>
      <c r="S169" s="245"/>
      <c r="T169" s="246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7" t="s">
        <v>140</v>
      </c>
      <c r="AU169" s="247" t="s">
        <v>82</v>
      </c>
      <c r="AV169" s="14" t="s">
        <v>85</v>
      </c>
      <c r="AW169" s="14" t="s">
        <v>34</v>
      </c>
      <c r="AX169" s="14" t="s">
        <v>78</v>
      </c>
      <c r="AY169" s="247" t="s">
        <v>128</v>
      </c>
    </row>
    <row r="170" spans="1:65" s="2" customFormat="1" ht="24.15" customHeight="1">
      <c r="A170" s="40"/>
      <c r="B170" s="41"/>
      <c r="C170" s="206" t="s">
        <v>244</v>
      </c>
      <c r="D170" s="206" t="s">
        <v>130</v>
      </c>
      <c r="E170" s="207" t="s">
        <v>444</v>
      </c>
      <c r="F170" s="208" t="s">
        <v>445</v>
      </c>
      <c r="G170" s="209" t="s">
        <v>133</v>
      </c>
      <c r="H170" s="210">
        <v>4194</v>
      </c>
      <c r="I170" s="211"/>
      <c r="J170" s="212">
        <f>ROUND(I170*H170,2)</f>
        <v>0</v>
      </c>
      <c r="K170" s="208" t="s">
        <v>134</v>
      </c>
      <c r="L170" s="46"/>
      <c r="M170" s="213" t="s">
        <v>21</v>
      </c>
      <c r="N170" s="214" t="s">
        <v>44</v>
      </c>
      <c r="O170" s="86"/>
      <c r="P170" s="215">
        <f>O170*H170</f>
        <v>0</v>
      </c>
      <c r="Q170" s="215">
        <v>0</v>
      </c>
      <c r="R170" s="215">
        <f>Q170*H170</f>
        <v>0</v>
      </c>
      <c r="S170" s="215">
        <v>0</v>
      </c>
      <c r="T170" s="216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7" t="s">
        <v>85</v>
      </c>
      <c r="AT170" s="217" t="s">
        <v>130</v>
      </c>
      <c r="AU170" s="217" t="s">
        <v>82</v>
      </c>
      <c r="AY170" s="19" t="s">
        <v>128</v>
      </c>
      <c r="BE170" s="218">
        <f>IF(N170="základní",J170,0)</f>
        <v>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9" t="s">
        <v>78</v>
      </c>
      <c r="BK170" s="218">
        <f>ROUND(I170*H170,2)</f>
        <v>0</v>
      </c>
      <c r="BL170" s="19" t="s">
        <v>85</v>
      </c>
      <c r="BM170" s="217" t="s">
        <v>1340</v>
      </c>
    </row>
    <row r="171" spans="1:47" s="2" customFormat="1" ht="12">
      <c r="A171" s="40"/>
      <c r="B171" s="41"/>
      <c r="C171" s="42"/>
      <c r="D171" s="219" t="s">
        <v>136</v>
      </c>
      <c r="E171" s="42"/>
      <c r="F171" s="220" t="s">
        <v>447</v>
      </c>
      <c r="G171" s="42"/>
      <c r="H171" s="42"/>
      <c r="I171" s="221"/>
      <c r="J171" s="42"/>
      <c r="K171" s="42"/>
      <c r="L171" s="46"/>
      <c r="M171" s="222"/>
      <c r="N171" s="223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136</v>
      </c>
      <c r="AU171" s="19" t="s">
        <v>82</v>
      </c>
    </row>
    <row r="172" spans="1:47" s="2" customFormat="1" ht="12">
      <c r="A172" s="40"/>
      <c r="B172" s="41"/>
      <c r="C172" s="42"/>
      <c r="D172" s="224" t="s">
        <v>138</v>
      </c>
      <c r="E172" s="42"/>
      <c r="F172" s="225" t="s">
        <v>448</v>
      </c>
      <c r="G172" s="42"/>
      <c r="H172" s="42"/>
      <c r="I172" s="221"/>
      <c r="J172" s="42"/>
      <c r="K172" s="42"/>
      <c r="L172" s="46"/>
      <c r="M172" s="222"/>
      <c r="N172" s="223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138</v>
      </c>
      <c r="AU172" s="19" t="s">
        <v>82</v>
      </c>
    </row>
    <row r="173" spans="1:51" s="13" customFormat="1" ht="12">
      <c r="A173" s="13"/>
      <c r="B173" s="226"/>
      <c r="C173" s="227"/>
      <c r="D173" s="219" t="s">
        <v>140</v>
      </c>
      <c r="E173" s="228" t="s">
        <v>21</v>
      </c>
      <c r="F173" s="229" t="s">
        <v>1341</v>
      </c>
      <c r="G173" s="227"/>
      <c r="H173" s="230">
        <v>4194</v>
      </c>
      <c r="I173" s="231"/>
      <c r="J173" s="227"/>
      <c r="K173" s="227"/>
      <c r="L173" s="232"/>
      <c r="M173" s="233"/>
      <c r="N173" s="234"/>
      <c r="O173" s="234"/>
      <c r="P173" s="234"/>
      <c r="Q173" s="234"/>
      <c r="R173" s="234"/>
      <c r="S173" s="234"/>
      <c r="T173" s="23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6" t="s">
        <v>140</v>
      </c>
      <c r="AU173" s="236" t="s">
        <v>82</v>
      </c>
      <c r="AV173" s="13" t="s">
        <v>82</v>
      </c>
      <c r="AW173" s="13" t="s">
        <v>34</v>
      </c>
      <c r="AX173" s="13" t="s">
        <v>73</v>
      </c>
      <c r="AY173" s="236" t="s">
        <v>128</v>
      </c>
    </row>
    <row r="174" spans="1:51" s="14" customFormat="1" ht="12">
      <c r="A174" s="14"/>
      <c r="B174" s="237"/>
      <c r="C174" s="238"/>
      <c r="D174" s="219" t="s">
        <v>140</v>
      </c>
      <c r="E174" s="239" t="s">
        <v>21</v>
      </c>
      <c r="F174" s="240" t="s">
        <v>149</v>
      </c>
      <c r="G174" s="238"/>
      <c r="H174" s="241">
        <v>4194</v>
      </c>
      <c r="I174" s="242"/>
      <c r="J174" s="238"/>
      <c r="K174" s="238"/>
      <c r="L174" s="243"/>
      <c r="M174" s="244"/>
      <c r="N174" s="245"/>
      <c r="O174" s="245"/>
      <c r="P174" s="245"/>
      <c r="Q174" s="245"/>
      <c r="R174" s="245"/>
      <c r="S174" s="245"/>
      <c r="T174" s="246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7" t="s">
        <v>140</v>
      </c>
      <c r="AU174" s="247" t="s">
        <v>82</v>
      </c>
      <c r="AV174" s="14" t="s">
        <v>85</v>
      </c>
      <c r="AW174" s="14" t="s">
        <v>34</v>
      </c>
      <c r="AX174" s="14" t="s">
        <v>78</v>
      </c>
      <c r="AY174" s="247" t="s">
        <v>128</v>
      </c>
    </row>
    <row r="175" spans="1:65" s="2" customFormat="1" ht="33" customHeight="1">
      <c r="A175" s="40"/>
      <c r="B175" s="41"/>
      <c r="C175" s="206" t="s">
        <v>252</v>
      </c>
      <c r="D175" s="206" t="s">
        <v>130</v>
      </c>
      <c r="E175" s="207" t="s">
        <v>459</v>
      </c>
      <c r="F175" s="208" t="s">
        <v>460</v>
      </c>
      <c r="G175" s="209" t="s">
        <v>133</v>
      </c>
      <c r="H175" s="210">
        <v>194</v>
      </c>
      <c r="I175" s="211"/>
      <c r="J175" s="212">
        <f>ROUND(I175*H175,2)</f>
        <v>0</v>
      </c>
      <c r="K175" s="208" t="s">
        <v>134</v>
      </c>
      <c r="L175" s="46"/>
      <c r="M175" s="213" t="s">
        <v>21</v>
      </c>
      <c r="N175" s="214" t="s">
        <v>44</v>
      </c>
      <c r="O175" s="86"/>
      <c r="P175" s="215">
        <f>O175*H175</f>
        <v>0</v>
      </c>
      <c r="Q175" s="215">
        <v>0</v>
      </c>
      <c r="R175" s="215">
        <f>Q175*H175</f>
        <v>0</v>
      </c>
      <c r="S175" s="215">
        <v>0</v>
      </c>
      <c r="T175" s="216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17" t="s">
        <v>85</v>
      </c>
      <c r="AT175" s="217" t="s">
        <v>130</v>
      </c>
      <c r="AU175" s="217" t="s">
        <v>82</v>
      </c>
      <c r="AY175" s="19" t="s">
        <v>128</v>
      </c>
      <c r="BE175" s="218">
        <f>IF(N175="základní",J175,0)</f>
        <v>0</v>
      </c>
      <c r="BF175" s="218">
        <f>IF(N175="snížená",J175,0)</f>
        <v>0</v>
      </c>
      <c r="BG175" s="218">
        <f>IF(N175="zákl. přenesená",J175,0)</f>
        <v>0</v>
      </c>
      <c r="BH175" s="218">
        <f>IF(N175="sníž. přenesená",J175,0)</f>
        <v>0</v>
      </c>
      <c r="BI175" s="218">
        <f>IF(N175="nulová",J175,0)</f>
        <v>0</v>
      </c>
      <c r="BJ175" s="19" t="s">
        <v>78</v>
      </c>
      <c r="BK175" s="218">
        <f>ROUND(I175*H175,2)</f>
        <v>0</v>
      </c>
      <c r="BL175" s="19" t="s">
        <v>85</v>
      </c>
      <c r="BM175" s="217" t="s">
        <v>1342</v>
      </c>
    </row>
    <row r="176" spans="1:47" s="2" customFormat="1" ht="12">
      <c r="A176" s="40"/>
      <c r="B176" s="41"/>
      <c r="C176" s="42"/>
      <c r="D176" s="219" t="s">
        <v>136</v>
      </c>
      <c r="E176" s="42"/>
      <c r="F176" s="220" t="s">
        <v>462</v>
      </c>
      <c r="G176" s="42"/>
      <c r="H176" s="42"/>
      <c r="I176" s="221"/>
      <c r="J176" s="42"/>
      <c r="K176" s="42"/>
      <c r="L176" s="46"/>
      <c r="M176" s="222"/>
      <c r="N176" s="223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136</v>
      </c>
      <c r="AU176" s="19" t="s">
        <v>82</v>
      </c>
    </row>
    <row r="177" spans="1:47" s="2" customFormat="1" ht="12">
      <c r="A177" s="40"/>
      <c r="B177" s="41"/>
      <c r="C177" s="42"/>
      <c r="D177" s="224" t="s">
        <v>138</v>
      </c>
      <c r="E177" s="42"/>
      <c r="F177" s="225" t="s">
        <v>463</v>
      </c>
      <c r="G177" s="42"/>
      <c r="H177" s="42"/>
      <c r="I177" s="221"/>
      <c r="J177" s="42"/>
      <c r="K177" s="42"/>
      <c r="L177" s="46"/>
      <c r="M177" s="222"/>
      <c r="N177" s="223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138</v>
      </c>
      <c r="AU177" s="19" t="s">
        <v>82</v>
      </c>
    </row>
    <row r="178" spans="1:51" s="13" customFormat="1" ht="12">
      <c r="A178" s="13"/>
      <c r="B178" s="226"/>
      <c r="C178" s="227"/>
      <c r="D178" s="219" t="s">
        <v>140</v>
      </c>
      <c r="E178" s="228" t="s">
        <v>21</v>
      </c>
      <c r="F178" s="229" t="s">
        <v>1343</v>
      </c>
      <c r="G178" s="227"/>
      <c r="H178" s="230">
        <v>194</v>
      </c>
      <c r="I178" s="231"/>
      <c r="J178" s="227"/>
      <c r="K178" s="227"/>
      <c r="L178" s="232"/>
      <c r="M178" s="233"/>
      <c r="N178" s="234"/>
      <c r="O178" s="234"/>
      <c r="P178" s="234"/>
      <c r="Q178" s="234"/>
      <c r="R178" s="234"/>
      <c r="S178" s="234"/>
      <c r="T178" s="23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6" t="s">
        <v>140</v>
      </c>
      <c r="AU178" s="236" t="s">
        <v>82</v>
      </c>
      <c r="AV178" s="13" t="s">
        <v>82</v>
      </c>
      <c r="AW178" s="13" t="s">
        <v>34</v>
      </c>
      <c r="AX178" s="13" t="s">
        <v>73</v>
      </c>
      <c r="AY178" s="236" t="s">
        <v>128</v>
      </c>
    </row>
    <row r="179" spans="1:51" s="14" customFormat="1" ht="12">
      <c r="A179" s="14"/>
      <c r="B179" s="237"/>
      <c r="C179" s="238"/>
      <c r="D179" s="219" t="s">
        <v>140</v>
      </c>
      <c r="E179" s="239" t="s">
        <v>21</v>
      </c>
      <c r="F179" s="240" t="s">
        <v>149</v>
      </c>
      <c r="G179" s="238"/>
      <c r="H179" s="241">
        <v>194</v>
      </c>
      <c r="I179" s="242"/>
      <c r="J179" s="238"/>
      <c r="K179" s="238"/>
      <c r="L179" s="243"/>
      <c r="M179" s="244"/>
      <c r="N179" s="245"/>
      <c r="O179" s="245"/>
      <c r="P179" s="245"/>
      <c r="Q179" s="245"/>
      <c r="R179" s="245"/>
      <c r="S179" s="245"/>
      <c r="T179" s="246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7" t="s">
        <v>140</v>
      </c>
      <c r="AU179" s="247" t="s">
        <v>82</v>
      </c>
      <c r="AV179" s="14" t="s">
        <v>85</v>
      </c>
      <c r="AW179" s="14" t="s">
        <v>34</v>
      </c>
      <c r="AX179" s="14" t="s">
        <v>78</v>
      </c>
      <c r="AY179" s="247" t="s">
        <v>128</v>
      </c>
    </row>
    <row r="180" spans="1:65" s="2" customFormat="1" ht="33" customHeight="1">
      <c r="A180" s="40"/>
      <c r="B180" s="41"/>
      <c r="C180" s="206" t="s">
        <v>259</v>
      </c>
      <c r="D180" s="206" t="s">
        <v>130</v>
      </c>
      <c r="E180" s="207" t="s">
        <v>465</v>
      </c>
      <c r="F180" s="208" t="s">
        <v>466</v>
      </c>
      <c r="G180" s="209" t="s">
        <v>133</v>
      </c>
      <c r="H180" s="210">
        <v>4000</v>
      </c>
      <c r="I180" s="211"/>
      <c r="J180" s="212">
        <f>ROUND(I180*H180,2)</f>
        <v>0</v>
      </c>
      <c r="K180" s="208" t="s">
        <v>134</v>
      </c>
      <c r="L180" s="46"/>
      <c r="M180" s="213" t="s">
        <v>21</v>
      </c>
      <c r="N180" s="214" t="s">
        <v>44</v>
      </c>
      <c r="O180" s="86"/>
      <c r="P180" s="215">
        <f>O180*H180</f>
        <v>0</v>
      </c>
      <c r="Q180" s="215">
        <v>0</v>
      </c>
      <c r="R180" s="215">
        <f>Q180*H180</f>
        <v>0</v>
      </c>
      <c r="S180" s="215">
        <v>0</v>
      </c>
      <c r="T180" s="216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7" t="s">
        <v>85</v>
      </c>
      <c r="AT180" s="217" t="s">
        <v>130</v>
      </c>
      <c r="AU180" s="217" t="s">
        <v>82</v>
      </c>
      <c r="AY180" s="19" t="s">
        <v>128</v>
      </c>
      <c r="BE180" s="218">
        <f>IF(N180="základní",J180,0)</f>
        <v>0</v>
      </c>
      <c r="BF180" s="218">
        <f>IF(N180="snížená",J180,0)</f>
        <v>0</v>
      </c>
      <c r="BG180" s="218">
        <f>IF(N180="zákl. přenesená",J180,0)</f>
        <v>0</v>
      </c>
      <c r="BH180" s="218">
        <f>IF(N180="sníž. přenesená",J180,0)</f>
        <v>0</v>
      </c>
      <c r="BI180" s="218">
        <f>IF(N180="nulová",J180,0)</f>
        <v>0</v>
      </c>
      <c r="BJ180" s="19" t="s">
        <v>78</v>
      </c>
      <c r="BK180" s="218">
        <f>ROUND(I180*H180,2)</f>
        <v>0</v>
      </c>
      <c r="BL180" s="19" t="s">
        <v>85</v>
      </c>
      <c r="BM180" s="217" t="s">
        <v>1344</v>
      </c>
    </row>
    <row r="181" spans="1:47" s="2" customFormat="1" ht="12">
      <c r="A181" s="40"/>
      <c r="B181" s="41"/>
      <c r="C181" s="42"/>
      <c r="D181" s="219" t="s">
        <v>136</v>
      </c>
      <c r="E181" s="42"/>
      <c r="F181" s="220" t="s">
        <v>468</v>
      </c>
      <c r="G181" s="42"/>
      <c r="H181" s="42"/>
      <c r="I181" s="221"/>
      <c r="J181" s="42"/>
      <c r="K181" s="42"/>
      <c r="L181" s="46"/>
      <c r="M181" s="222"/>
      <c r="N181" s="223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136</v>
      </c>
      <c r="AU181" s="19" t="s">
        <v>82</v>
      </c>
    </row>
    <row r="182" spans="1:47" s="2" customFormat="1" ht="12">
      <c r="A182" s="40"/>
      <c r="B182" s="41"/>
      <c r="C182" s="42"/>
      <c r="D182" s="224" t="s">
        <v>138</v>
      </c>
      <c r="E182" s="42"/>
      <c r="F182" s="225" t="s">
        <v>469</v>
      </c>
      <c r="G182" s="42"/>
      <c r="H182" s="42"/>
      <c r="I182" s="221"/>
      <c r="J182" s="42"/>
      <c r="K182" s="42"/>
      <c r="L182" s="46"/>
      <c r="M182" s="222"/>
      <c r="N182" s="223"/>
      <c r="O182" s="86"/>
      <c r="P182" s="86"/>
      <c r="Q182" s="86"/>
      <c r="R182" s="86"/>
      <c r="S182" s="86"/>
      <c r="T182" s="87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9" t="s">
        <v>138</v>
      </c>
      <c r="AU182" s="19" t="s">
        <v>82</v>
      </c>
    </row>
    <row r="183" spans="1:51" s="13" customFormat="1" ht="12">
      <c r="A183" s="13"/>
      <c r="B183" s="226"/>
      <c r="C183" s="227"/>
      <c r="D183" s="219" t="s">
        <v>140</v>
      </c>
      <c r="E183" s="228" t="s">
        <v>21</v>
      </c>
      <c r="F183" s="229" t="s">
        <v>1345</v>
      </c>
      <c r="G183" s="227"/>
      <c r="H183" s="230">
        <v>4000</v>
      </c>
      <c r="I183" s="231"/>
      <c r="J183" s="227"/>
      <c r="K183" s="227"/>
      <c r="L183" s="232"/>
      <c r="M183" s="233"/>
      <c r="N183" s="234"/>
      <c r="O183" s="234"/>
      <c r="P183" s="234"/>
      <c r="Q183" s="234"/>
      <c r="R183" s="234"/>
      <c r="S183" s="234"/>
      <c r="T183" s="23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6" t="s">
        <v>140</v>
      </c>
      <c r="AU183" s="236" t="s">
        <v>82</v>
      </c>
      <c r="AV183" s="13" t="s">
        <v>82</v>
      </c>
      <c r="AW183" s="13" t="s">
        <v>34</v>
      </c>
      <c r="AX183" s="13" t="s">
        <v>73</v>
      </c>
      <c r="AY183" s="236" t="s">
        <v>128</v>
      </c>
    </row>
    <row r="184" spans="1:51" s="14" customFormat="1" ht="12">
      <c r="A184" s="14"/>
      <c r="B184" s="237"/>
      <c r="C184" s="238"/>
      <c r="D184" s="219" t="s">
        <v>140</v>
      </c>
      <c r="E184" s="239" t="s">
        <v>21</v>
      </c>
      <c r="F184" s="240" t="s">
        <v>149</v>
      </c>
      <c r="G184" s="238"/>
      <c r="H184" s="241">
        <v>4000</v>
      </c>
      <c r="I184" s="242"/>
      <c r="J184" s="238"/>
      <c r="K184" s="238"/>
      <c r="L184" s="243"/>
      <c r="M184" s="244"/>
      <c r="N184" s="245"/>
      <c r="O184" s="245"/>
      <c r="P184" s="245"/>
      <c r="Q184" s="245"/>
      <c r="R184" s="245"/>
      <c r="S184" s="245"/>
      <c r="T184" s="246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7" t="s">
        <v>140</v>
      </c>
      <c r="AU184" s="247" t="s">
        <v>82</v>
      </c>
      <c r="AV184" s="14" t="s">
        <v>85</v>
      </c>
      <c r="AW184" s="14" t="s">
        <v>34</v>
      </c>
      <c r="AX184" s="14" t="s">
        <v>78</v>
      </c>
      <c r="AY184" s="247" t="s">
        <v>128</v>
      </c>
    </row>
    <row r="185" spans="1:65" s="2" customFormat="1" ht="24.15" customHeight="1">
      <c r="A185" s="40"/>
      <c r="B185" s="41"/>
      <c r="C185" s="206" t="s">
        <v>266</v>
      </c>
      <c r="D185" s="206" t="s">
        <v>130</v>
      </c>
      <c r="E185" s="207" t="s">
        <v>1346</v>
      </c>
      <c r="F185" s="208" t="s">
        <v>1347</v>
      </c>
      <c r="G185" s="209" t="s">
        <v>133</v>
      </c>
      <c r="H185" s="210">
        <v>115</v>
      </c>
      <c r="I185" s="211"/>
      <c r="J185" s="212">
        <f>ROUND(I185*H185,2)</f>
        <v>0</v>
      </c>
      <c r="K185" s="208" t="s">
        <v>134</v>
      </c>
      <c r="L185" s="46"/>
      <c r="M185" s="213" t="s">
        <v>21</v>
      </c>
      <c r="N185" s="214" t="s">
        <v>44</v>
      </c>
      <c r="O185" s="86"/>
      <c r="P185" s="215">
        <f>O185*H185</f>
        <v>0</v>
      </c>
      <c r="Q185" s="215">
        <v>0</v>
      </c>
      <c r="R185" s="215">
        <f>Q185*H185</f>
        <v>0</v>
      </c>
      <c r="S185" s="215">
        <v>0</v>
      </c>
      <c r="T185" s="216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17" t="s">
        <v>85</v>
      </c>
      <c r="AT185" s="217" t="s">
        <v>130</v>
      </c>
      <c r="AU185" s="217" t="s">
        <v>82</v>
      </c>
      <c r="AY185" s="19" t="s">
        <v>128</v>
      </c>
      <c r="BE185" s="218">
        <f>IF(N185="základní",J185,0)</f>
        <v>0</v>
      </c>
      <c r="BF185" s="218">
        <f>IF(N185="snížená",J185,0)</f>
        <v>0</v>
      </c>
      <c r="BG185" s="218">
        <f>IF(N185="zákl. přenesená",J185,0)</f>
        <v>0</v>
      </c>
      <c r="BH185" s="218">
        <f>IF(N185="sníž. přenesená",J185,0)</f>
        <v>0</v>
      </c>
      <c r="BI185" s="218">
        <f>IF(N185="nulová",J185,0)</f>
        <v>0</v>
      </c>
      <c r="BJ185" s="19" t="s">
        <v>78</v>
      </c>
      <c r="BK185" s="218">
        <f>ROUND(I185*H185,2)</f>
        <v>0</v>
      </c>
      <c r="BL185" s="19" t="s">
        <v>85</v>
      </c>
      <c r="BM185" s="217" t="s">
        <v>1348</v>
      </c>
    </row>
    <row r="186" spans="1:47" s="2" customFormat="1" ht="12">
      <c r="A186" s="40"/>
      <c r="B186" s="41"/>
      <c r="C186" s="42"/>
      <c r="D186" s="219" t="s">
        <v>136</v>
      </c>
      <c r="E186" s="42"/>
      <c r="F186" s="220" t="s">
        <v>1349</v>
      </c>
      <c r="G186" s="42"/>
      <c r="H186" s="42"/>
      <c r="I186" s="221"/>
      <c r="J186" s="42"/>
      <c r="K186" s="42"/>
      <c r="L186" s="46"/>
      <c r="M186" s="222"/>
      <c r="N186" s="223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136</v>
      </c>
      <c r="AU186" s="19" t="s">
        <v>82</v>
      </c>
    </row>
    <row r="187" spans="1:47" s="2" customFormat="1" ht="12">
      <c r="A187" s="40"/>
      <c r="B187" s="41"/>
      <c r="C187" s="42"/>
      <c r="D187" s="224" t="s">
        <v>138</v>
      </c>
      <c r="E187" s="42"/>
      <c r="F187" s="225" t="s">
        <v>1350</v>
      </c>
      <c r="G187" s="42"/>
      <c r="H187" s="42"/>
      <c r="I187" s="221"/>
      <c r="J187" s="42"/>
      <c r="K187" s="42"/>
      <c r="L187" s="46"/>
      <c r="M187" s="222"/>
      <c r="N187" s="223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138</v>
      </c>
      <c r="AU187" s="19" t="s">
        <v>82</v>
      </c>
    </row>
    <row r="188" spans="1:51" s="13" customFormat="1" ht="12">
      <c r="A188" s="13"/>
      <c r="B188" s="226"/>
      <c r="C188" s="227"/>
      <c r="D188" s="219" t="s">
        <v>140</v>
      </c>
      <c r="E188" s="228" t="s">
        <v>21</v>
      </c>
      <c r="F188" s="229" t="s">
        <v>1351</v>
      </c>
      <c r="G188" s="227"/>
      <c r="H188" s="230">
        <v>115</v>
      </c>
      <c r="I188" s="231"/>
      <c r="J188" s="227"/>
      <c r="K188" s="227"/>
      <c r="L188" s="232"/>
      <c r="M188" s="233"/>
      <c r="N188" s="234"/>
      <c r="O188" s="234"/>
      <c r="P188" s="234"/>
      <c r="Q188" s="234"/>
      <c r="R188" s="234"/>
      <c r="S188" s="234"/>
      <c r="T188" s="23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6" t="s">
        <v>140</v>
      </c>
      <c r="AU188" s="236" t="s">
        <v>82</v>
      </c>
      <c r="AV188" s="13" t="s">
        <v>82</v>
      </c>
      <c r="AW188" s="13" t="s">
        <v>34</v>
      </c>
      <c r="AX188" s="13" t="s">
        <v>73</v>
      </c>
      <c r="AY188" s="236" t="s">
        <v>128</v>
      </c>
    </row>
    <row r="189" spans="1:51" s="14" customFormat="1" ht="12">
      <c r="A189" s="14"/>
      <c r="B189" s="237"/>
      <c r="C189" s="238"/>
      <c r="D189" s="219" t="s">
        <v>140</v>
      </c>
      <c r="E189" s="239" t="s">
        <v>21</v>
      </c>
      <c r="F189" s="240" t="s">
        <v>149</v>
      </c>
      <c r="G189" s="238"/>
      <c r="H189" s="241">
        <v>115</v>
      </c>
      <c r="I189" s="242"/>
      <c r="J189" s="238"/>
      <c r="K189" s="238"/>
      <c r="L189" s="243"/>
      <c r="M189" s="244"/>
      <c r="N189" s="245"/>
      <c r="O189" s="245"/>
      <c r="P189" s="245"/>
      <c r="Q189" s="245"/>
      <c r="R189" s="245"/>
      <c r="S189" s="245"/>
      <c r="T189" s="246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7" t="s">
        <v>140</v>
      </c>
      <c r="AU189" s="247" t="s">
        <v>82</v>
      </c>
      <c r="AV189" s="14" t="s">
        <v>85</v>
      </c>
      <c r="AW189" s="14" t="s">
        <v>34</v>
      </c>
      <c r="AX189" s="14" t="s">
        <v>78</v>
      </c>
      <c r="AY189" s="247" t="s">
        <v>128</v>
      </c>
    </row>
    <row r="190" spans="1:65" s="2" customFormat="1" ht="24.15" customHeight="1">
      <c r="A190" s="40"/>
      <c r="B190" s="41"/>
      <c r="C190" s="206" t="s">
        <v>275</v>
      </c>
      <c r="D190" s="206" t="s">
        <v>130</v>
      </c>
      <c r="E190" s="207" t="s">
        <v>1352</v>
      </c>
      <c r="F190" s="208" t="s">
        <v>1353</v>
      </c>
      <c r="G190" s="209" t="s">
        <v>133</v>
      </c>
      <c r="H190" s="210">
        <v>4000</v>
      </c>
      <c r="I190" s="211"/>
      <c r="J190" s="212">
        <f>ROUND(I190*H190,2)</f>
        <v>0</v>
      </c>
      <c r="K190" s="208" t="s">
        <v>134</v>
      </c>
      <c r="L190" s="46"/>
      <c r="M190" s="213" t="s">
        <v>21</v>
      </c>
      <c r="N190" s="214" t="s">
        <v>44</v>
      </c>
      <c r="O190" s="86"/>
      <c r="P190" s="215">
        <f>O190*H190</f>
        <v>0</v>
      </c>
      <c r="Q190" s="215">
        <v>0</v>
      </c>
      <c r="R190" s="215">
        <f>Q190*H190</f>
        <v>0</v>
      </c>
      <c r="S190" s="215">
        <v>0</v>
      </c>
      <c r="T190" s="216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17" t="s">
        <v>85</v>
      </c>
      <c r="AT190" s="217" t="s">
        <v>130</v>
      </c>
      <c r="AU190" s="217" t="s">
        <v>82</v>
      </c>
      <c r="AY190" s="19" t="s">
        <v>128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9" t="s">
        <v>78</v>
      </c>
      <c r="BK190" s="218">
        <f>ROUND(I190*H190,2)</f>
        <v>0</v>
      </c>
      <c r="BL190" s="19" t="s">
        <v>85</v>
      </c>
      <c r="BM190" s="217" t="s">
        <v>1354</v>
      </c>
    </row>
    <row r="191" spans="1:47" s="2" customFormat="1" ht="12">
      <c r="A191" s="40"/>
      <c r="B191" s="41"/>
      <c r="C191" s="42"/>
      <c r="D191" s="219" t="s">
        <v>136</v>
      </c>
      <c r="E191" s="42"/>
      <c r="F191" s="220" t="s">
        <v>1355</v>
      </c>
      <c r="G191" s="42"/>
      <c r="H191" s="42"/>
      <c r="I191" s="221"/>
      <c r="J191" s="42"/>
      <c r="K191" s="42"/>
      <c r="L191" s="46"/>
      <c r="M191" s="222"/>
      <c r="N191" s="223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136</v>
      </c>
      <c r="AU191" s="19" t="s">
        <v>82</v>
      </c>
    </row>
    <row r="192" spans="1:47" s="2" customFormat="1" ht="12">
      <c r="A192" s="40"/>
      <c r="B192" s="41"/>
      <c r="C192" s="42"/>
      <c r="D192" s="224" t="s">
        <v>138</v>
      </c>
      <c r="E192" s="42"/>
      <c r="F192" s="225" t="s">
        <v>1356</v>
      </c>
      <c r="G192" s="42"/>
      <c r="H192" s="42"/>
      <c r="I192" s="221"/>
      <c r="J192" s="42"/>
      <c r="K192" s="42"/>
      <c r="L192" s="46"/>
      <c r="M192" s="222"/>
      <c r="N192" s="223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138</v>
      </c>
      <c r="AU192" s="19" t="s">
        <v>82</v>
      </c>
    </row>
    <row r="193" spans="1:51" s="13" customFormat="1" ht="12">
      <c r="A193" s="13"/>
      <c r="B193" s="226"/>
      <c r="C193" s="227"/>
      <c r="D193" s="219" t="s">
        <v>140</v>
      </c>
      <c r="E193" s="228" t="s">
        <v>21</v>
      </c>
      <c r="F193" s="229" t="s">
        <v>1345</v>
      </c>
      <c r="G193" s="227"/>
      <c r="H193" s="230">
        <v>4000</v>
      </c>
      <c r="I193" s="231"/>
      <c r="J193" s="227"/>
      <c r="K193" s="227"/>
      <c r="L193" s="232"/>
      <c r="M193" s="233"/>
      <c r="N193" s="234"/>
      <c r="O193" s="234"/>
      <c r="P193" s="234"/>
      <c r="Q193" s="234"/>
      <c r="R193" s="234"/>
      <c r="S193" s="234"/>
      <c r="T193" s="23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6" t="s">
        <v>140</v>
      </c>
      <c r="AU193" s="236" t="s">
        <v>82</v>
      </c>
      <c r="AV193" s="13" t="s">
        <v>82</v>
      </c>
      <c r="AW193" s="13" t="s">
        <v>34</v>
      </c>
      <c r="AX193" s="13" t="s">
        <v>73</v>
      </c>
      <c r="AY193" s="236" t="s">
        <v>128</v>
      </c>
    </row>
    <row r="194" spans="1:51" s="14" customFormat="1" ht="12">
      <c r="A194" s="14"/>
      <c r="B194" s="237"/>
      <c r="C194" s="238"/>
      <c r="D194" s="219" t="s">
        <v>140</v>
      </c>
      <c r="E194" s="239" t="s">
        <v>21</v>
      </c>
      <c r="F194" s="240" t="s">
        <v>149</v>
      </c>
      <c r="G194" s="238"/>
      <c r="H194" s="241">
        <v>4000</v>
      </c>
      <c r="I194" s="242"/>
      <c r="J194" s="238"/>
      <c r="K194" s="238"/>
      <c r="L194" s="243"/>
      <c r="M194" s="244"/>
      <c r="N194" s="245"/>
      <c r="O194" s="245"/>
      <c r="P194" s="245"/>
      <c r="Q194" s="245"/>
      <c r="R194" s="245"/>
      <c r="S194" s="245"/>
      <c r="T194" s="246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47" t="s">
        <v>140</v>
      </c>
      <c r="AU194" s="247" t="s">
        <v>82</v>
      </c>
      <c r="AV194" s="14" t="s">
        <v>85</v>
      </c>
      <c r="AW194" s="14" t="s">
        <v>34</v>
      </c>
      <c r="AX194" s="14" t="s">
        <v>78</v>
      </c>
      <c r="AY194" s="247" t="s">
        <v>128</v>
      </c>
    </row>
    <row r="195" spans="1:63" s="12" customFormat="1" ht="22.8" customHeight="1">
      <c r="A195" s="12"/>
      <c r="B195" s="190"/>
      <c r="C195" s="191"/>
      <c r="D195" s="192" t="s">
        <v>72</v>
      </c>
      <c r="E195" s="204" t="s">
        <v>191</v>
      </c>
      <c r="F195" s="204" t="s">
        <v>679</v>
      </c>
      <c r="G195" s="191"/>
      <c r="H195" s="191"/>
      <c r="I195" s="194"/>
      <c r="J195" s="205">
        <f>BK195</f>
        <v>0</v>
      </c>
      <c r="K195" s="191"/>
      <c r="L195" s="196"/>
      <c r="M195" s="197"/>
      <c r="N195" s="198"/>
      <c r="O195" s="198"/>
      <c r="P195" s="199">
        <f>SUM(P196:P372)</f>
        <v>0</v>
      </c>
      <c r="Q195" s="198"/>
      <c r="R195" s="199">
        <f>SUM(R196:R372)</f>
        <v>3.276462</v>
      </c>
      <c r="S195" s="198"/>
      <c r="T195" s="200">
        <f>SUM(T196:T372)</f>
        <v>0.5708650000000001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01" t="s">
        <v>78</v>
      </c>
      <c r="AT195" s="202" t="s">
        <v>72</v>
      </c>
      <c r="AU195" s="202" t="s">
        <v>78</v>
      </c>
      <c r="AY195" s="201" t="s">
        <v>128</v>
      </c>
      <c r="BK195" s="203">
        <f>SUM(BK196:BK372)</f>
        <v>0</v>
      </c>
    </row>
    <row r="196" spans="1:65" s="2" customFormat="1" ht="24.15" customHeight="1">
      <c r="A196" s="40"/>
      <c r="B196" s="41"/>
      <c r="C196" s="206" t="s">
        <v>7</v>
      </c>
      <c r="D196" s="206" t="s">
        <v>130</v>
      </c>
      <c r="E196" s="207" t="s">
        <v>1357</v>
      </c>
      <c r="F196" s="208" t="s">
        <v>1358</v>
      </c>
      <c r="G196" s="209" t="s">
        <v>342</v>
      </c>
      <c r="H196" s="210">
        <v>8</v>
      </c>
      <c r="I196" s="211"/>
      <c r="J196" s="212">
        <f>ROUND(I196*H196,2)</f>
        <v>0</v>
      </c>
      <c r="K196" s="208" t="s">
        <v>134</v>
      </c>
      <c r="L196" s="46"/>
      <c r="M196" s="213" t="s">
        <v>21</v>
      </c>
      <c r="N196" s="214" t="s">
        <v>44</v>
      </c>
      <c r="O196" s="86"/>
      <c r="P196" s="215">
        <f>O196*H196</f>
        <v>0</v>
      </c>
      <c r="Q196" s="215">
        <v>0</v>
      </c>
      <c r="R196" s="215">
        <f>Q196*H196</f>
        <v>0</v>
      </c>
      <c r="S196" s="215">
        <v>0</v>
      </c>
      <c r="T196" s="216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17" t="s">
        <v>85</v>
      </c>
      <c r="AT196" s="217" t="s">
        <v>130</v>
      </c>
      <c r="AU196" s="217" t="s">
        <v>82</v>
      </c>
      <c r="AY196" s="19" t="s">
        <v>128</v>
      </c>
      <c r="BE196" s="218">
        <f>IF(N196="základní",J196,0)</f>
        <v>0</v>
      </c>
      <c r="BF196" s="218">
        <f>IF(N196="snížená",J196,0)</f>
        <v>0</v>
      </c>
      <c r="BG196" s="218">
        <f>IF(N196="zákl. přenesená",J196,0)</f>
        <v>0</v>
      </c>
      <c r="BH196" s="218">
        <f>IF(N196="sníž. přenesená",J196,0)</f>
        <v>0</v>
      </c>
      <c r="BI196" s="218">
        <f>IF(N196="nulová",J196,0)</f>
        <v>0</v>
      </c>
      <c r="BJ196" s="19" t="s">
        <v>78</v>
      </c>
      <c r="BK196" s="218">
        <f>ROUND(I196*H196,2)</f>
        <v>0</v>
      </c>
      <c r="BL196" s="19" t="s">
        <v>85</v>
      </c>
      <c r="BM196" s="217" t="s">
        <v>1359</v>
      </c>
    </row>
    <row r="197" spans="1:47" s="2" customFormat="1" ht="12">
      <c r="A197" s="40"/>
      <c r="B197" s="41"/>
      <c r="C197" s="42"/>
      <c r="D197" s="219" t="s">
        <v>136</v>
      </c>
      <c r="E197" s="42"/>
      <c r="F197" s="220" t="s">
        <v>1360</v>
      </c>
      <c r="G197" s="42"/>
      <c r="H197" s="42"/>
      <c r="I197" s="221"/>
      <c r="J197" s="42"/>
      <c r="K197" s="42"/>
      <c r="L197" s="46"/>
      <c r="M197" s="222"/>
      <c r="N197" s="223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136</v>
      </c>
      <c r="AU197" s="19" t="s">
        <v>82</v>
      </c>
    </row>
    <row r="198" spans="1:47" s="2" customFormat="1" ht="12">
      <c r="A198" s="40"/>
      <c r="B198" s="41"/>
      <c r="C198" s="42"/>
      <c r="D198" s="224" t="s">
        <v>138</v>
      </c>
      <c r="E198" s="42"/>
      <c r="F198" s="225" t="s">
        <v>1361</v>
      </c>
      <c r="G198" s="42"/>
      <c r="H198" s="42"/>
      <c r="I198" s="221"/>
      <c r="J198" s="42"/>
      <c r="K198" s="42"/>
      <c r="L198" s="46"/>
      <c r="M198" s="222"/>
      <c r="N198" s="223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138</v>
      </c>
      <c r="AU198" s="19" t="s">
        <v>82</v>
      </c>
    </row>
    <row r="199" spans="1:51" s="13" customFormat="1" ht="12">
      <c r="A199" s="13"/>
      <c r="B199" s="226"/>
      <c r="C199" s="227"/>
      <c r="D199" s="219" t="s">
        <v>140</v>
      </c>
      <c r="E199" s="228" t="s">
        <v>21</v>
      </c>
      <c r="F199" s="229" t="s">
        <v>183</v>
      </c>
      <c r="G199" s="227"/>
      <c r="H199" s="230">
        <v>8</v>
      </c>
      <c r="I199" s="231"/>
      <c r="J199" s="227"/>
      <c r="K199" s="227"/>
      <c r="L199" s="232"/>
      <c r="M199" s="233"/>
      <c r="N199" s="234"/>
      <c r="O199" s="234"/>
      <c r="P199" s="234"/>
      <c r="Q199" s="234"/>
      <c r="R199" s="234"/>
      <c r="S199" s="234"/>
      <c r="T199" s="235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6" t="s">
        <v>140</v>
      </c>
      <c r="AU199" s="236" t="s">
        <v>82</v>
      </c>
      <c r="AV199" s="13" t="s">
        <v>82</v>
      </c>
      <c r="AW199" s="13" t="s">
        <v>34</v>
      </c>
      <c r="AX199" s="13" t="s">
        <v>78</v>
      </c>
      <c r="AY199" s="236" t="s">
        <v>128</v>
      </c>
    </row>
    <row r="200" spans="1:65" s="2" customFormat="1" ht="33" customHeight="1">
      <c r="A200" s="40"/>
      <c r="B200" s="41"/>
      <c r="C200" s="260" t="s">
        <v>293</v>
      </c>
      <c r="D200" s="260" t="s">
        <v>287</v>
      </c>
      <c r="E200" s="261" t="s">
        <v>1362</v>
      </c>
      <c r="F200" s="262" t="s">
        <v>1363</v>
      </c>
      <c r="G200" s="263" t="s">
        <v>342</v>
      </c>
      <c r="H200" s="264">
        <v>8.08</v>
      </c>
      <c r="I200" s="265"/>
      <c r="J200" s="266">
        <f>ROUND(I200*H200,2)</f>
        <v>0</v>
      </c>
      <c r="K200" s="262" t="s">
        <v>21</v>
      </c>
      <c r="L200" s="267"/>
      <c r="M200" s="268" t="s">
        <v>21</v>
      </c>
      <c r="N200" s="269" t="s">
        <v>44</v>
      </c>
      <c r="O200" s="86"/>
      <c r="P200" s="215">
        <f>O200*H200</f>
        <v>0</v>
      </c>
      <c r="Q200" s="215">
        <v>0.0021</v>
      </c>
      <c r="R200" s="215">
        <f>Q200*H200</f>
        <v>0.016968</v>
      </c>
      <c r="S200" s="215">
        <v>0</v>
      </c>
      <c r="T200" s="216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17" t="s">
        <v>183</v>
      </c>
      <c r="AT200" s="217" t="s">
        <v>287</v>
      </c>
      <c r="AU200" s="217" t="s">
        <v>82</v>
      </c>
      <c r="AY200" s="19" t="s">
        <v>128</v>
      </c>
      <c r="BE200" s="218">
        <f>IF(N200="základní",J200,0)</f>
        <v>0</v>
      </c>
      <c r="BF200" s="218">
        <f>IF(N200="snížená",J200,0)</f>
        <v>0</v>
      </c>
      <c r="BG200" s="218">
        <f>IF(N200="zákl. přenesená",J200,0)</f>
        <v>0</v>
      </c>
      <c r="BH200" s="218">
        <f>IF(N200="sníž. přenesená",J200,0)</f>
        <v>0</v>
      </c>
      <c r="BI200" s="218">
        <f>IF(N200="nulová",J200,0)</f>
        <v>0</v>
      </c>
      <c r="BJ200" s="19" t="s">
        <v>78</v>
      </c>
      <c r="BK200" s="218">
        <f>ROUND(I200*H200,2)</f>
        <v>0</v>
      </c>
      <c r="BL200" s="19" t="s">
        <v>85</v>
      </c>
      <c r="BM200" s="217" t="s">
        <v>1364</v>
      </c>
    </row>
    <row r="201" spans="1:47" s="2" customFormat="1" ht="12">
      <c r="A201" s="40"/>
      <c r="B201" s="41"/>
      <c r="C201" s="42"/>
      <c r="D201" s="219" t="s">
        <v>136</v>
      </c>
      <c r="E201" s="42"/>
      <c r="F201" s="220" t="s">
        <v>1363</v>
      </c>
      <c r="G201" s="42"/>
      <c r="H201" s="42"/>
      <c r="I201" s="221"/>
      <c r="J201" s="42"/>
      <c r="K201" s="42"/>
      <c r="L201" s="46"/>
      <c r="M201" s="222"/>
      <c r="N201" s="223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136</v>
      </c>
      <c r="AU201" s="19" t="s">
        <v>82</v>
      </c>
    </row>
    <row r="202" spans="1:51" s="13" customFormat="1" ht="12">
      <c r="A202" s="13"/>
      <c r="B202" s="226"/>
      <c r="C202" s="227"/>
      <c r="D202" s="219" t="s">
        <v>140</v>
      </c>
      <c r="E202" s="228" t="s">
        <v>21</v>
      </c>
      <c r="F202" s="229" t="s">
        <v>1365</v>
      </c>
      <c r="G202" s="227"/>
      <c r="H202" s="230">
        <v>8.08</v>
      </c>
      <c r="I202" s="231"/>
      <c r="J202" s="227"/>
      <c r="K202" s="227"/>
      <c r="L202" s="232"/>
      <c r="M202" s="233"/>
      <c r="N202" s="234"/>
      <c r="O202" s="234"/>
      <c r="P202" s="234"/>
      <c r="Q202" s="234"/>
      <c r="R202" s="234"/>
      <c r="S202" s="234"/>
      <c r="T202" s="235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6" t="s">
        <v>140</v>
      </c>
      <c r="AU202" s="236" t="s">
        <v>82</v>
      </c>
      <c r="AV202" s="13" t="s">
        <v>82</v>
      </c>
      <c r="AW202" s="13" t="s">
        <v>34</v>
      </c>
      <c r="AX202" s="13" t="s">
        <v>78</v>
      </c>
      <c r="AY202" s="236" t="s">
        <v>128</v>
      </c>
    </row>
    <row r="203" spans="1:65" s="2" customFormat="1" ht="24.15" customHeight="1">
      <c r="A203" s="40"/>
      <c r="B203" s="41"/>
      <c r="C203" s="206" t="s">
        <v>300</v>
      </c>
      <c r="D203" s="206" t="s">
        <v>130</v>
      </c>
      <c r="E203" s="207" t="s">
        <v>1366</v>
      </c>
      <c r="F203" s="208" t="s">
        <v>1367</v>
      </c>
      <c r="G203" s="209" t="s">
        <v>342</v>
      </c>
      <c r="H203" s="210">
        <v>20</v>
      </c>
      <c r="I203" s="211"/>
      <c r="J203" s="212">
        <f>ROUND(I203*H203,2)</f>
        <v>0</v>
      </c>
      <c r="K203" s="208" t="s">
        <v>134</v>
      </c>
      <c r="L203" s="46"/>
      <c r="M203" s="213" t="s">
        <v>21</v>
      </c>
      <c r="N203" s="214" t="s">
        <v>44</v>
      </c>
      <c r="O203" s="86"/>
      <c r="P203" s="215">
        <f>O203*H203</f>
        <v>0</v>
      </c>
      <c r="Q203" s="215">
        <v>0</v>
      </c>
      <c r="R203" s="215">
        <f>Q203*H203</f>
        <v>0</v>
      </c>
      <c r="S203" s="215">
        <v>0</v>
      </c>
      <c r="T203" s="216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17" t="s">
        <v>85</v>
      </c>
      <c r="AT203" s="217" t="s">
        <v>130</v>
      </c>
      <c r="AU203" s="217" t="s">
        <v>82</v>
      </c>
      <c r="AY203" s="19" t="s">
        <v>128</v>
      </c>
      <c r="BE203" s="218">
        <f>IF(N203="základní",J203,0)</f>
        <v>0</v>
      </c>
      <c r="BF203" s="218">
        <f>IF(N203="snížená",J203,0)</f>
        <v>0</v>
      </c>
      <c r="BG203" s="218">
        <f>IF(N203="zákl. přenesená",J203,0)</f>
        <v>0</v>
      </c>
      <c r="BH203" s="218">
        <f>IF(N203="sníž. přenesená",J203,0)</f>
        <v>0</v>
      </c>
      <c r="BI203" s="218">
        <f>IF(N203="nulová",J203,0)</f>
        <v>0</v>
      </c>
      <c r="BJ203" s="19" t="s">
        <v>78</v>
      </c>
      <c r="BK203" s="218">
        <f>ROUND(I203*H203,2)</f>
        <v>0</v>
      </c>
      <c r="BL203" s="19" t="s">
        <v>85</v>
      </c>
      <c r="BM203" s="217" t="s">
        <v>1368</v>
      </c>
    </row>
    <row r="204" spans="1:47" s="2" customFormat="1" ht="12">
      <c r="A204" s="40"/>
      <c r="B204" s="41"/>
      <c r="C204" s="42"/>
      <c r="D204" s="219" t="s">
        <v>136</v>
      </c>
      <c r="E204" s="42"/>
      <c r="F204" s="220" t="s">
        <v>1369</v>
      </c>
      <c r="G204" s="42"/>
      <c r="H204" s="42"/>
      <c r="I204" s="221"/>
      <c r="J204" s="42"/>
      <c r="K204" s="42"/>
      <c r="L204" s="46"/>
      <c r="M204" s="222"/>
      <c r="N204" s="223"/>
      <c r="O204" s="86"/>
      <c r="P204" s="86"/>
      <c r="Q204" s="86"/>
      <c r="R204" s="86"/>
      <c r="S204" s="86"/>
      <c r="T204" s="87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T204" s="19" t="s">
        <v>136</v>
      </c>
      <c r="AU204" s="19" t="s">
        <v>82</v>
      </c>
    </row>
    <row r="205" spans="1:47" s="2" customFormat="1" ht="12">
      <c r="A205" s="40"/>
      <c r="B205" s="41"/>
      <c r="C205" s="42"/>
      <c r="D205" s="224" t="s">
        <v>138</v>
      </c>
      <c r="E205" s="42"/>
      <c r="F205" s="225" t="s">
        <v>1370</v>
      </c>
      <c r="G205" s="42"/>
      <c r="H205" s="42"/>
      <c r="I205" s="221"/>
      <c r="J205" s="42"/>
      <c r="K205" s="42"/>
      <c r="L205" s="46"/>
      <c r="M205" s="222"/>
      <c r="N205" s="223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9" t="s">
        <v>138</v>
      </c>
      <c r="AU205" s="19" t="s">
        <v>82</v>
      </c>
    </row>
    <row r="206" spans="1:51" s="13" customFormat="1" ht="12">
      <c r="A206" s="13"/>
      <c r="B206" s="226"/>
      <c r="C206" s="227"/>
      <c r="D206" s="219" t="s">
        <v>140</v>
      </c>
      <c r="E206" s="228" t="s">
        <v>21</v>
      </c>
      <c r="F206" s="229" t="s">
        <v>275</v>
      </c>
      <c r="G206" s="227"/>
      <c r="H206" s="230">
        <v>20</v>
      </c>
      <c r="I206" s="231"/>
      <c r="J206" s="227"/>
      <c r="K206" s="227"/>
      <c r="L206" s="232"/>
      <c r="M206" s="233"/>
      <c r="N206" s="234"/>
      <c r="O206" s="234"/>
      <c r="P206" s="234"/>
      <c r="Q206" s="234"/>
      <c r="R206" s="234"/>
      <c r="S206" s="234"/>
      <c r="T206" s="23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6" t="s">
        <v>140</v>
      </c>
      <c r="AU206" s="236" t="s">
        <v>82</v>
      </c>
      <c r="AV206" s="13" t="s">
        <v>82</v>
      </c>
      <c r="AW206" s="13" t="s">
        <v>34</v>
      </c>
      <c r="AX206" s="13" t="s">
        <v>78</v>
      </c>
      <c r="AY206" s="236" t="s">
        <v>128</v>
      </c>
    </row>
    <row r="207" spans="1:65" s="2" customFormat="1" ht="21.75" customHeight="1">
      <c r="A207" s="40"/>
      <c r="B207" s="41"/>
      <c r="C207" s="260" t="s">
        <v>306</v>
      </c>
      <c r="D207" s="260" t="s">
        <v>287</v>
      </c>
      <c r="E207" s="261" t="s">
        <v>1371</v>
      </c>
      <c r="F207" s="262" t="s">
        <v>1372</v>
      </c>
      <c r="G207" s="263" t="s">
        <v>342</v>
      </c>
      <c r="H207" s="264">
        <v>20.2</v>
      </c>
      <c r="I207" s="265"/>
      <c r="J207" s="266">
        <f>ROUND(I207*H207,2)</f>
        <v>0</v>
      </c>
      <c r="K207" s="262" t="s">
        <v>21</v>
      </c>
      <c r="L207" s="267"/>
      <c r="M207" s="268" t="s">
        <v>21</v>
      </c>
      <c r="N207" s="269" t="s">
        <v>44</v>
      </c>
      <c r="O207" s="86"/>
      <c r="P207" s="215">
        <f>O207*H207</f>
        <v>0</v>
      </c>
      <c r="Q207" s="215">
        <v>0.00145</v>
      </c>
      <c r="R207" s="215">
        <f>Q207*H207</f>
        <v>0.029289999999999997</v>
      </c>
      <c r="S207" s="215">
        <v>0</v>
      </c>
      <c r="T207" s="216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17" t="s">
        <v>183</v>
      </c>
      <c r="AT207" s="217" t="s">
        <v>287</v>
      </c>
      <c r="AU207" s="217" t="s">
        <v>82</v>
      </c>
      <c r="AY207" s="19" t="s">
        <v>128</v>
      </c>
      <c r="BE207" s="218">
        <f>IF(N207="základní",J207,0)</f>
        <v>0</v>
      </c>
      <c r="BF207" s="218">
        <f>IF(N207="snížená",J207,0)</f>
        <v>0</v>
      </c>
      <c r="BG207" s="218">
        <f>IF(N207="zákl. přenesená",J207,0)</f>
        <v>0</v>
      </c>
      <c r="BH207" s="218">
        <f>IF(N207="sníž. přenesená",J207,0)</f>
        <v>0</v>
      </c>
      <c r="BI207" s="218">
        <f>IF(N207="nulová",J207,0)</f>
        <v>0</v>
      </c>
      <c r="BJ207" s="19" t="s">
        <v>78</v>
      </c>
      <c r="BK207" s="218">
        <f>ROUND(I207*H207,2)</f>
        <v>0</v>
      </c>
      <c r="BL207" s="19" t="s">
        <v>85</v>
      </c>
      <c r="BM207" s="217" t="s">
        <v>1373</v>
      </c>
    </row>
    <row r="208" spans="1:47" s="2" customFormat="1" ht="12">
      <c r="A208" s="40"/>
      <c r="B208" s="41"/>
      <c r="C208" s="42"/>
      <c r="D208" s="219" t="s">
        <v>136</v>
      </c>
      <c r="E208" s="42"/>
      <c r="F208" s="220" t="s">
        <v>1374</v>
      </c>
      <c r="G208" s="42"/>
      <c r="H208" s="42"/>
      <c r="I208" s="221"/>
      <c r="J208" s="42"/>
      <c r="K208" s="42"/>
      <c r="L208" s="46"/>
      <c r="M208" s="222"/>
      <c r="N208" s="223"/>
      <c r="O208" s="86"/>
      <c r="P208" s="86"/>
      <c r="Q208" s="86"/>
      <c r="R208" s="86"/>
      <c r="S208" s="86"/>
      <c r="T208" s="87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9" t="s">
        <v>136</v>
      </c>
      <c r="AU208" s="19" t="s">
        <v>82</v>
      </c>
    </row>
    <row r="209" spans="1:51" s="13" customFormat="1" ht="12">
      <c r="A209" s="13"/>
      <c r="B209" s="226"/>
      <c r="C209" s="227"/>
      <c r="D209" s="219" t="s">
        <v>140</v>
      </c>
      <c r="E209" s="228" t="s">
        <v>21</v>
      </c>
      <c r="F209" s="229" t="s">
        <v>1375</v>
      </c>
      <c r="G209" s="227"/>
      <c r="H209" s="230">
        <v>20.2</v>
      </c>
      <c r="I209" s="231"/>
      <c r="J209" s="227"/>
      <c r="K209" s="227"/>
      <c r="L209" s="232"/>
      <c r="M209" s="233"/>
      <c r="N209" s="234"/>
      <c r="O209" s="234"/>
      <c r="P209" s="234"/>
      <c r="Q209" s="234"/>
      <c r="R209" s="234"/>
      <c r="S209" s="234"/>
      <c r="T209" s="235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6" t="s">
        <v>140</v>
      </c>
      <c r="AU209" s="236" t="s">
        <v>82</v>
      </c>
      <c r="AV209" s="13" t="s">
        <v>82</v>
      </c>
      <c r="AW209" s="13" t="s">
        <v>34</v>
      </c>
      <c r="AX209" s="13" t="s">
        <v>78</v>
      </c>
      <c r="AY209" s="236" t="s">
        <v>128</v>
      </c>
    </row>
    <row r="210" spans="1:65" s="2" customFormat="1" ht="24.15" customHeight="1">
      <c r="A210" s="40"/>
      <c r="B210" s="41"/>
      <c r="C210" s="206" t="s">
        <v>314</v>
      </c>
      <c r="D210" s="206" t="s">
        <v>130</v>
      </c>
      <c r="E210" s="207" t="s">
        <v>681</v>
      </c>
      <c r="F210" s="208" t="s">
        <v>682</v>
      </c>
      <c r="G210" s="209" t="s">
        <v>342</v>
      </c>
      <c r="H210" s="210">
        <v>2</v>
      </c>
      <c r="I210" s="211"/>
      <c r="J210" s="212">
        <f>ROUND(I210*H210,2)</f>
        <v>0</v>
      </c>
      <c r="K210" s="208" t="s">
        <v>134</v>
      </c>
      <c r="L210" s="46"/>
      <c r="M210" s="213" t="s">
        <v>21</v>
      </c>
      <c r="N210" s="214" t="s">
        <v>44</v>
      </c>
      <c r="O210" s="86"/>
      <c r="P210" s="215">
        <f>O210*H210</f>
        <v>0</v>
      </c>
      <c r="Q210" s="215">
        <v>0.0007</v>
      </c>
      <c r="R210" s="215">
        <f>Q210*H210</f>
        <v>0.0014</v>
      </c>
      <c r="S210" s="215">
        <v>0</v>
      </c>
      <c r="T210" s="216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17" t="s">
        <v>85</v>
      </c>
      <c r="AT210" s="217" t="s">
        <v>130</v>
      </c>
      <c r="AU210" s="217" t="s">
        <v>82</v>
      </c>
      <c r="AY210" s="19" t="s">
        <v>128</v>
      </c>
      <c r="BE210" s="218">
        <f>IF(N210="základní",J210,0)</f>
        <v>0</v>
      </c>
      <c r="BF210" s="218">
        <f>IF(N210="snížená",J210,0)</f>
        <v>0</v>
      </c>
      <c r="BG210" s="218">
        <f>IF(N210="zákl. přenesená",J210,0)</f>
        <v>0</v>
      </c>
      <c r="BH210" s="218">
        <f>IF(N210="sníž. přenesená",J210,0)</f>
        <v>0</v>
      </c>
      <c r="BI210" s="218">
        <f>IF(N210="nulová",J210,0)</f>
        <v>0</v>
      </c>
      <c r="BJ210" s="19" t="s">
        <v>78</v>
      </c>
      <c r="BK210" s="218">
        <f>ROUND(I210*H210,2)</f>
        <v>0</v>
      </c>
      <c r="BL210" s="19" t="s">
        <v>85</v>
      </c>
      <c r="BM210" s="217" t="s">
        <v>1376</v>
      </c>
    </row>
    <row r="211" spans="1:47" s="2" customFormat="1" ht="12">
      <c r="A211" s="40"/>
      <c r="B211" s="41"/>
      <c r="C211" s="42"/>
      <c r="D211" s="219" t="s">
        <v>136</v>
      </c>
      <c r="E211" s="42"/>
      <c r="F211" s="220" t="s">
        <v>684</v>
      </c>
      <c r="G211" s="42"/>
      <c r="H211" s="42"/>
      <c r="I211" s="221"/>
      <c r="J211" s="42"/>
      <c r="K211" s="42"/>
      <c r="L211" s="46"/>
      <c r="M211" s="222"/>
      <c r="N211" s="223"/>
      <c r="O211" s="86"/>
      <c r="P211" s="86"/>
      <c r="Q211" s="86"/>
      <c r="R211" s="86"/>
      <c r="S211" s="86"/>
      <c r="T211" s="87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9" t="s">
        <v>136</v>
      </c>
      <c r="AU211" s="19" t="s">
        <v>82</v>
      </c>
    </row>
    <row r="212" spans="1:47" s="2" customFormat="1" ht="12">
      <c r="A212" s="40"/>
      <c r="B212" s="41"/>
      <c r="C212" s="42"/>
      <c r="D212" s="224" t="s">
        <v>138</v>
      </c>
      <c r="E212" s="42"/>
      <c r="F212" s="225" t="s">
        <v>685</v>
      </c>
      <c r="G212" s="42"/>
      <c r="H212" s="42"/>
      <c r="I212" s="221"/>
      <c r="J212" s="42"/>
      <c r="K212" s="42"/>
      <c r="L212" s="46"/>
      <c r="M212" s="222"/>
      <c r="N212" s="223"/>
      <c r="O212" s="86"/>
      <c r="P212" s="86"/>
      <c r="Q212" s="86"/>
      <c r="R212" s="86"/>
      <c r="S212" s="86"/>
      <c r="T212" s="87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T212" s="19" t="s">
        <v>138</v>
      </c>
      <c r="AU212" s="19" t="s">
        <v>82</v>
      </c>
    </row>
    <row r="213" spans="1:51" s="13" customFormat="1" ht="12">
      <c r="A213" s="13"/>
      <c r="B213" s="226"/>
      <c r="C213" s="227"/>
      <c r="D213" s="219" t="s">
        <v>140</v>
      </c>
      <c r="E213" s="228" t="s">
        <v>21</v>
      </c>
      <c r="F213" s="229" t="s">
        <v>82</v>
      </c>
      <c r="G213" s="227"/>
      <c r="H213" s="230">
        <v>2</v>
      </c>
      <c r="I213" s="231"/>
      <c r="J213" s="227"/>
      <c r="K213" s="227"/>
      <c r="L213" s="232"/>
      <c r="M213" s="233"/>
      <c r="N213" s="234"/>
      <c r="O213" s="234"/>
      <c r="P213" s="234"/>
      <c r="Q213" s="234"/>
      <c r="R213" s="234"/>
      <c r="S213" s="234"/>
      <c r="T213" s="235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6" t="s">
        <v>140</v>
      </c>
      <c r="AU213" s="236" t="s">
        <v>82</v>
      </c>
      <c r="AV213" s="13" t="s">
        <v>82</v>
      </c>
      <c r="AW213" s="13" t="s">
        <v>34</v>
      </c>
      <c r="AX213" s="13" t="s">
        <v>73</v>
      </c>
      <c r="AY213" s="236" t="s">
        <v>128</v>
      </c>
    </row>
    <row r="214" spans="1:51" s="14" customFormat="1" ht="12">
      <c r="A214" s="14"/>
      <c r="B214" s="237"/>
      <c r="C214" s="238"/>
      <c r="D214" s="219" t="s">
        <v>140</v>
      </c>
      <c r="E214" s="239" t="s">
        <v>21</v>
      </c>
      <c r="F214" s="240" t="s">
        <v>149</v>
      </c>
      <c r="G214" s="238"/>
      <c r="H214" s="241">
        <v>2</v>
      </c>
      <c r="I214" s="242"/>
      <c r="J214" s="238"/>
      <c r="K214" s="238"/>
      <c r="L214" s="243"/>
      <c r="M214" s="244"/>
      <c r="N214" s="245"/>
      <c r="O214" s="245"/>
      <c r="P214" s="245"/>
      <c r="Q214" s="245"/>
      <c r="R214" s="245"/>
      <c r="S214" s="245"/>
      <c r="T214" s="246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7" t="s">
        <v>140</v>
      </c>
      <c r="AU214" s="247" t="s">
        <v>82</v>
      </c>
      <c r="AV214" s="14" t="s">
        <v>85</v>
      </c>
      <c r="AW214" s="14" t="s">
        <v>34</v>
      </c>
      <c r="AX214" s="14" t="s">
        <v>78</v>
      </c>
      <c r="AY214" s="247" t="s">
        <v>128</v>
      </c>
    </row>
    <row r="215" spans="1:65" s="2" customFormat="1" ht="16.5" customHeight="1">
      <c r="A215" s="40"/>
      <c r="B215" s="41"/>
      <c r="C215" s="260" t="s">
        <v>322</v>
      </c>
      <c r="D215" s="260" t="s">
        <v>287</v>
      </c>
      <c r="E215" s="261" t="s">
        <v>1377</v>
      </c>
      <c r="F215" s="262" t="s">
        <v>1378</v>
      </c>
      <c r="G215" s="263" t="s">
        <v>342</v>
      </c>
      <c r="H215" s="264">
        <v>2.02</v>
      </c>
      <c r="I215" s="265"/>
      <c r="J215" s="266">
        <f>ROUND(I215*H215,2)</f>
        <v>0</v>
      </c>
      <c r="K215" s="262" t="s">
        <v>134</v>
      </c>
      <c r="L215" s="267"/>
      <c r="M215" s="268" t="s">
        <v>21</v>
      </c>
      <c r="N215" s="269" t="s">
        <v>44</v>
      </c>
      <c r="O215" s="86"/>
      <c r="P215" s="215">
        <f>O215*H215</f>
        <v>0</v>
      </c>
      <c r="Q215" s="215">
        <v>0.004</v>
      </c>
      <c r="R215" s="215">
        <f>Q215*H215</f>
        <v>0.00808</v>
      </c>
      <c r="S215" s="215">
        <v>0</v>
      </c>
      <c r="T215" s="216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17" t="s">
        <v>183</v>
      </c>
      <c r="AT215" s="217" t="s">
        <v>287</v>
      </c>
      <c r="AU215" s="217" t="s">
        <v>82</v>
      </c>
      <c r="AY215" s="19" t="s">
        <v>128</v>
      </c>
      <c r="BE215" s="218">
        <f>IF(N215="základní",J215,0)</f>
        <v>0</v>
      </c>
      <c r="BF215" s="218">
        <f>IF(N215="snížená",J215,0)</f>
        <v>0</v>
      </c>
      <c r="BG215" s="218">
        <f>IF(N215="zákl. přenesená",J215,0)</f>
        <v>0</v>
      </c>
      <c r="BH215" s="218">
        <f>IF(N215="sníž. přenesená",J215,0)</f>
        <v>0</v>
      </c>
      <c r="BI215" s="218">
        <f>IF(N215="nulová",J215,0)</f>
        <v>0</v>
      </c>
      <c r="BJ215" s="19" t="s">
        <v>78</v>
      </c>
      <c r="BK215" s="218">
        <f>ROUND(I215*H215,2)</f>
        <v>0</v>
      </c>
      <c r="BL215" s="19" t="s">
        <v>85</v>
      </c>
      <c r="BM215" s="217" t="s">
        <v>1379</v>
      </c>
    </row>
    <row r="216" spans="1:47" s="2" customFormat="1" ht="12">
      <c r="A216" s="40"/>
      <c r="B216" s="41"/>
      <c r="C216" s="42"/>
      <c r="D216" s="219" t="s">
        <v>136</v>
      </c>
      <c r="E216" s="42"/>
      <c r="F216" s="220" t="s">
        <v>1378</v>
      </c>
      <c r="G216" s="42"/>
      <c r="H216" s="42"/>
      <c r="I216" s="221"/>
      <c r="J216" s="42"/>
      <c r="K216" s="42"/>
      <c r="L216" s="46"/>
      <c r="M216" s="222"/>
      <c r="N216" s="223"/>
      <c r="O216" s="86"/>
      <c r="P216" s="86"/>
      <c r="Q216" s="86"/>
      <c r="R216" s="86"/>
      <c r="S216" s="86"/>
      <c r="T216" s="87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T216" s="19" t="s">
        <v>136</v>
      </c>
      <c r="AU216" s="19" t="s">
        <v>82</v>
      </c>
    </row>
    <row r="217" spans="1:51" s="13" customFormat="1" ht="12">
      <c r="A217" s="13"/>
      <c r="B217" s="226"/>
      <c r="C217" s="227"/>
      <c r="D217" s="219" t="s">
        <v>140</v>
      </c>
      <c r="E217" s="228" t="s">
        <v>21</v>
      </c>
      <c r="F217" s="229" t="s">
        <v>698</v>
      </c>
      <c r="G217" s="227"/>
      <c r="H217" s="230">
        <v>2.02</v>
      </c>
      <c r="I217" s="231"/>
      <c r="J217" s="227"/>
      <c r="K217" s="227"/>
      <c r="L217" s="232"/>
      <c r="M217" s="233"/>
      <c r="N217" s="234"/>
      <c r="O217" s="234"/>
      <c r="P217" s="234"/>
      <c r="Q217" s="234"/>
      <c r="R217" s="234"/>
      <c r="S217" s="234"/>
      <c r="T217" s="235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6" t="s">
        <v>140</v>
      </c>
      <c r="AU217" s="236" t="s">
        <v>82</v>
      </c>
      <c r="AV217" s="13" t="s">
        <v>82</v>
      </c>
      <c r="AW217" s="13" t="s">
        <v>34</v>
      </c>
      <c r="AX217" s="13" t="s">
        <v>78</v>
      </c>
      <c r="AY217" s="236" t="s">
        <v>128</v>
      </c>
    </row>
    <row r="218" spans="1:65" s="2" customFormat="1" ht="24.15" customHeight="1">
      <c r="A218" s="40"/>
      <c r="B218" s="41"/>
      <c r="C218" s="206" t="s">
        <v>330</v>
      </c>
      <c r="D218" s="206" t="s">
        <v>130</v>
      </c>
      <c r="E218" s="207" t="s">
        <v>704</v>
      </c>
      <c r="F218" s="208" t="s">
        <v>705</v>
      </c>
      <c r="G218" s="209" t="s">
        <v>342</v>
      </c>
      <c r="H218" s="210">
        <v>2</v>
      </c>
      <c r="I218" s="211"/>
      <c r="J218" s="212">
        <f>ROUND(I218*H218,2)</f>
        <v>0</v>
      </c>
      <c r="K218" s="208" t="s">
        <v>134</v>
      </c>
      <c r="L218" s="46"/>
      <c r="M218" s="213" t="s">
        <v>21</v>
      </c>
      <c r="N218" s="214" t="s">
        <v>44</v>
      </c>
      <c r="O218" s="86"/>
      <c r="P218" s="215">
        <f>O218*H218</f>
        <v>0</v>
      </c>
      <c r="Q218" s="215">
        <v>0.11241</v>
      </c>
      <c r="R218" s="215">
        <f>Q218*H218</f>
        <v>0.22482</v>
      </c>
      <c r="S218" s="215">
        <v>0</v>
      </c>
      <c r="T218" s="216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17" t="s">
        <v>85</v>
      </c>
      <c r="AT218" s="217" t="s">
        <v>130</v>
      </c>
      <c r="AU218" s="217" t="s">
        <v>82</v>
      </c>
      <c r="AY218" s="19" t="s">
        <v>128</v>
      </c>
      <c r="BE218" s="218">
        <f>IF(N218="základní",J218,0)</f>
        <v>0</v>
      </c>
      <c r="BF218" s="218">
        <f>IF(N218="snížená",J218,0)</f>
        <v>0</v>
      </c>
      <c r="BG218" s="218">
        <f>IF(N218="zákl. přenesená",J218,0)</f>
        <v>0</v>
      </c>
      <c r="BH218" s="218">
        <f>IF(N218="sníž. přenesená",J218,0)</f>
        <v>0</v>
      </c>
      <c r="BI218" s="218">
        <f>IF(N218="nulová",J218,0)</f>
        <v>0</v>
      </c>
      <c r="BJ218" s="19" t="s">
        <v>78</v>
      </c>
      <c r="BK218" s="218">
        <f>ROUND(I218*H218,2)</f>
        <v>0</v>
      </c>
      <c r="BL218" s="19" t="s">
        <v>85</v>
      </c>
      <c r="BM218" s="217" t="s">
        <v>1380</v>
      </c>
    </row>
    <row r="219" spans="1:47" s="2" customFormat="1" ht="12">
      <c r="A219" s="40"/>
      <c r="B219" s="41"/>
      <c r="C219" s="42"/>
      <c r="D219" s="219" t="s">
        <v>136</v>
      </c>
      <c r="E219" s="42"/>
      <c r="F219" s="220" t="s">
        <v>707</v>
      </c>
      <c r="G219" s="42"/>
      <c r="H219" s="42"/>
      <c r="I219" s="221"/>
      <c r="J219" s="42"/>
      <c r="K219" s="42"/>
      <c r="L219" s="46"/>
      <c r="M219" s="222"/>
      <c r="N219" s="223"/>
      <c r="O219" s="86"/>
      <c r="P219" s="86"/>
      <c r="Q219" s="86"/>
      <c r="R219" s="86"/>
      <c r="S219" s="86"/>
      <c r="T219" s="87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9" t="s">
        <v>136</v>
      </c>
      <c r="AU219" s="19" t="s">
        <v>82</v>
      </c>
    </row>
    <row r="220" spans="1:47" s="2" customFormat="1" ht="12">
      <c r="A220" s="40"/>
      <c r="B220" s="41"/>
      <c r="C220" s="42"/>
      <c r="D220" s="224" t="s">
        <v>138</v>
      </c>
      <c r="E220" s="42"/>
      <c r="F220" s="225" t="s">
        <v>708</v>
      </c>
      <c r="G220" s="42"/>
      <c r="H220" s="42"/>
      <c r="I220" s="221"/>
      <c r="J220" s="42"/>
      <c r="K220" s="42"/>
      <c r="L220" s="46"/>
      <c r="M220" s="222"/>
      <c r="N220" s="223"/>
      <c r="O220" s="86"/>
      <c r="P220" s="86"/>
      <c r="Q220" s="86"/>
      <c r="R220" s="86"/>
      <c r="S220" s="86"/>
      <c r="T220" s="87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T220" s="19" t="s">
        <v>138</v>
      </c>
      <c r="AU220" s="19" t="s">
        <v>82</v>
      </c>
    </row>
    <row r="221" spans="1:51" s="13" customFormat="1" ht="12">
      <c r="A221" s="13"/>
      <c r="B221" s="226"/>
      <c r="C221" s="227"/>
      <c r="D221" s="219" t="s">
        <v>140</v>
      </c>
      <c r="E221" s="228" t="s">
        <v>21</v>
      </c>
      <c r="F221" s="229" t="s">
        <v>82</v>
      </c>
      <c r="G221" s="227"/>
      <c r="H221" s="230">
        <v>2</v>
      </c>
      <c r="I221" s="231"/>
      <c r="J221" s="227"/>
      <c r="K221" s="227"/>
      <c r="L221" s="232"/>
      <c r="M221" s="233"/>
      <c r="N221" s="234"/>
      <c r="O221" s="234"/>
      <c r="P221" s="234"/>
      <c r="Q221" s="234"/>
      <c r="R221" s="234"/>
      <c r="S221" s="234"/>
      <c r="T221" s="235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6" t="s">
        <v>140</v>
      </c>
      <c r="AU221" s="236" t="s">
        <v>82</v>
      </c>
      <c r="AV221" s="13" t="s">
        <v>82</v>
      </c>
      <c r="AW221" s="13" t="s">
        <v>34</v>
      </c>
      <c r="AX221" s="13" t="s">
        <v>78</v>
      </c>
      <c r="AY221" s="236" t="s">
        <v>128</v>
      </c>
    </row>
    <row r="222" spans="1:65" s="2" customFormat="1" ht="24.15" customHeight="1">
      <c r="A222" s="40"/>
      <c r="B222" s="41"/>
      <c r="C222" s="260" t="s">
        <v>339</v>
      </c>
      <c r="D222" s="260" t="s">
        <v>287</v>
      </c>
      <c r="E222" s="261" t="s">
        <v>711</v>
      </c>
      <c r="F222" s="262" t="s">
        <v>712</v>
      </c>
      <c r="G222" s="263" t="s">
        <v>342</v>
      </c>
      <c r="H222" s="264">
        <v>2.02</v>
      </c>
      <c r="I222" s="265"/>
      <c r="J222" s="266">
        <f>ROUND(I222*H222,2)</f>
        <v>0</v>
      </c>
      <c r="K222" s="262" t="s">
        <v>21</v>
      </c>
      <c r="L222" s="267"/>
      <c r="M222" s="268" t="s">
        <v>21</v>
      </c>
      <c r="N222" s="269" t="s">
        <v>44</v>
      </c>
      <c r="O222" s="86"/>
      <c r="P222" s="215">
        <f>O222*H222</f>
        <v>0</v>
      </c>
      <c r="Q222" s="215">
        <v>0.035</v>
      </c>
      <c r="R222" s="215">
        <f>Q222*H222</f>
        <v>0.07070000000000001</v>
      </c>
      <c r="S222" s="215">
        <v>0</v>
      </c>
      <c r="T222" s="216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17" t="s">
        <v>183</v>
      </c>
      <c r="AT222" s="217" t="s">
        <v>287</v>
      </c>
      <c r="AU222" s="217" t="s">
        <v>82</v>
      </c>
      <c r="AY222" s="19" t="s">
        <v>128</v>
      </c>
      <c r="BE222" s="218">
        <f>IF(N222="základní",J222,0)</f>
        <v>0</v>
      </c>
      <c r="BF222" s="218">
        <f>IF(N222="snížená",J222,0)</f>
        <v>0</v>
      </c>
      <c r="BG222" s="218">
        <f>IF(N222="zákl. přenesená",J222,0)</f>
        <v>0</v>
      </c>
      <c r="BH222" s="218">
        <f>IF(N222="sníž. přenesená",J222,0)</f>
        <v>0</v>
      </c>
      <c r="BI222" s="218">
        <f>IF(N222="nulová",J222,0)</f>
        <v>0</v>
      </c>
      <c r="BJ222" s="19" t="s">
        <v>78</v>
      </c>
      <c r="BK222" s="218">
        <f>ROUND(I222*H222,2)</f>
        <v>0</v>
      </c>
      <c r="BL222" s="19" t="s">
        <v>85</v>
      </c>
      <c r="BM222" s="217" t="s">
        <v>1381</v>
      </c>
    </row>
    <row r="223" spans="1:47" s="2" customFormat="1" ht="12">
      <c r="A223" s="40"/>
      <c r="B223" s="41"/>
      <c r="C223" s="42"/>
      <c r="D223" s="219" t="s">
        <v>136</v>
      </c>
      <c r="E223" s="42"/>
      <c r="F223" s="220" t="s">
        <v>714</v>
      </c>
      <c r="G223" s="42"/>
      <c r="H223" s="42"/>
      <c r="I223" s="221"/>
      <c r="J223" s="42"/>
      <c r="K223" s="42"/>
      <c r="L223" s="46"/>
      <c r="M223" s="222"/>
      <c r="N223" s="223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9" t="s">
        <v>136</v>
      </c>
      <c r="AU223" s="19" t="s">
        <v>82</v>
      </c>
    </row>
    <row r="224" spans="1:51" s="13" customFormat="1" ht="12">
      <c r="A224" s="13"/>
      <c r="B224" s="226"/>
      <c r="C224" s="227"/>
      <c r="D224" s="219" t="s">
        <v>140</v>
      </c>
      <c r="E224" s="228" t="s">
        <v>21</v>
      </c>
      <c r="F224" s="229" t="s">
        <v>698</v>
      </c>
      <c r="G224" s="227"/>
      <c r="H224" s="230">
        <v>2.02</v>
      </c>
      <c r="I224" s="231"/>
      <c r="J224" s="227"/>
      <c r="K224" s="227"/>
      <c r="L224" s="232"/>
      <c r="M224" s="233"/>
      <c r="N224" s="234"/>
      <c r="O224" s="234"/>
      <c r="P224" s="234"/>
      <c r="Q224" s="234"/>
      <c r="R224" s="234"/>
      <c r="S224" s="234"/>
      <c r="T224" s="235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6" t="s">
        <v>140</v>
      </c>
      <c r="AU224" s="236" t="s">
        <v>82</v>
      </c>
      <c r="AV224" s="13" t="s">
        <v>82</v>
      </c>
      <c r="AW224" s="13" t="s">
        <v>34</v>
      </c>
      <c r="AX224" s="13" t="s">
        <v>73</v>
      </c>
      <c r="AY224" s="236" t="s">
        <v>128</v>
      </c>
    </row>
    <row r="225" spans="1:51" s="14" customFormat="1" ht="12">
      <c r="A225" s="14"/>
      <c r="B225" s="237"/>
      <c r="C225" s="238"/>
      <c r="D225" s="219" t="s">
        <v>140</v>
      </c>
      <c r="E225" s="239" t="s">
        <v>21</v>
      </c>
      <c r="F225" s="240" t="s">
        <v>149</v>
      </c>
      <c r="G225" s="238"/>
      <c r="H225" s="241">
        <v>2.02</v>
      </c>
      <c r="I225" s="242"/>
      <c r="J225" s="238"/>
      <c r="K225" s="238"/>
      <c r="L225" s="243"/>
      <c r="M225" s="244"/>
      <c r="N225" s="245"/>
      <c r="O225" s="245"/>
      <c r="P225" s="245"/>
      <c r="Q225" s="245"/>
      <c r="R225" s="245"/>
      <c r="S225" s="245"/>
      <c r="T225" s="246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7" t="s">
        <v>140</v>
      </c>
      <c r="AU225" s="247" t="s">
        <v>82</v>
      </c>
      <c r="AV225" s="14" t="s">
        <v>85</v>
      </c>
      <c r="AW225" s="14" t="s">
        <v>34</v>
      </c>
      <c r="AX225" s="14" t="s">
        <v>78</v>
      </c>
      <c r="AY225" s="247" t="s">
        <v>128</v>
      </c>
    </row>
    <row r="226" spans="1:65" s="2" customFormat="1" ht="24.15" customHeight="1">
      <c r="A226" s="40"/>
      <c r="B226" s="41"/>
      <c r="C226" s="206" t="s">
        <v>346</v>
      </c>
      <c r="D226" s="206" t="s">
        <v>130</v>
      </c>
      <c r="E226" s="207" t="s">
        <v>717</v>
      </c>
      <c r="F226" s="208" t="s">
        <v>718</v>
      </c>
      <c r="G226" s="209" t="s">
        <v>317</v>
      </c>
      <c r="H226" s="210">
        <v>1327</v>
      </c>
      <c r="I226" s="211"/>
      <c r="J226" s="212">
        <f>ROUND(I226*H226,2)</f>
        <v>0</v>
      </c>
      <c r="K226" s="208" t="s">
        <v>134</v>
      </c>
      <c r="L226" s="46"/>
      <c r="M226" s="213" t="s">
        <v>21</v>
      </c>
      <c r="N226" s="214" t="s">
        <v>44</v>
      </c>
      <c r="O226" s="86"/>
      <c r="P226" s="215">
        <f>O226*H226</f>
        <v>0</v>
      </c>
      <c r="Q226" s="215">
        <v>0.00033</v>
      </c>
      <c r="R226" s="215">
        <f>Q226*H226</f>
        <v>0.43791</v>
      </c>
      <c r="S226" s="215">
        <v>0</v>
      </c>
      <c r="T226" s="216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17" t="s">
        <v>85</v>
      </c>
      <c r="AT226" s="217" t="s">
        <v>130</v>
      </c>
      <c r="AU226" s="217" t="s">
        <v>82</v>
      </c>
      <c r="AY226" s="19" t="s">
        <v>128</v>
      </c>
      <c r="BE226" s="218">
        <f>IF(N226="základní",J226,0)</f>
        <v>0</v>
      </c>
      <c r="BF226" s="218">
        <f>IF(N226="snížená",J226,0)</f>
        <v>0</v>
      </c>
      <c r="BG226" s="218">
        <f>IF(N226="zákl. přenesená",J226,0)</f>
        <v>0</v>
      </c>
      <c r="BH226" s="218">
        <f>IF(N226="sníž. přenesená",J226,0)</f>
        <v>0</v>
      </c>
      <c r="BI226" s="218">
        <f>IF(N226="nulová",J226,0)</f>
        <v>0</v>
      </c>
      <c r="BJ226" s="19" t="s">
        <v>78</v>
      </c>
      <c r="BK226" s="218">
        <f>ROUND(I226*H226,2)</f>
        <v>0</v>
      </c>
      <c r="BL226" s="19" t="s">
        <v>85</v>
      </c>
      <c r="BM226" s="217" t="s">
        <v>1382</v>
      </c>
    </row>
    <row r="227" spans="1:47" s="2" customFormat="1" ht="12">
      <c r="A227" s="40"/>
      <c r="B227" s="41"/>
      <c r="C227" s="42"/>
      <c r="D227" s="219" t="s">
        <v>136</v>
      </c>
      <c r="E227" s="42"/>
      <c r="F227" s="220" t="s">
        <v>720</v>
      </c>
      <c r="G227" s="42"/>
      <c r="H227" s="42"/>
      <c r="I227" s="221"/>
      <c r="J227" s="42"/>
      <c r="K227" s="42"/>
      <c r="L227" s="46"/>
      <c r="M227" s="222"/>
      <c r="N227" s="223"/>
      <c r="O227" s="86"/>
      <c r="P227" s="86"/>
      <c r="Q227" s="86"/>
      <c r="R227" s="86"/>
      <c r="S227" s="86"/>
      <c r="T227" s="87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9" t="s">
        <v>136</v>
      </c>
      <c r="AU227" s="19" t="s">
        <v>82</v>
      </c>
    </row>
    <row r="228" spans="1:47" s="2" customFormat="1" ht="12">
      <c r="A228" s="40"/>
      <c r="B228" s="41"/>
      <c r="C228" s="42"/>
      <c r="D228" s="224" t="s">
        <v>138</v>
      </c>
      <c r="E228" s="42"/>
      <c r="F228" s="225" t="s">
        <v>721</v>
      </c>
      <c r="G228" s="42"/>
      <c r="H228" s="42"/>
      <c r="I228" s="221"/>
      <c r="J228" s="42"/>
      <c r="K228" s="42"/>
      <c r="L228" s="46"/>
      <c r="M228" s="222"/>
      <c r="N228" s="223"/>
      <c r="O228" s="86"/>
      <c r="P228" s="86"/>
      <c r="Q228" s="86"/>
      <c r="R228" s="86"/>
      <c r="S228" s="86"/>
      <c r="T228" s="87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T228" s="19" t="s">
        <v>138</v>
      </c>
      <c r="AU228" s="19" t="s">
        <v>82</v>
      </c>
    </row>
    <row r="229" spans="1:51" s="13" customFormat="1" ht="12">
      <c r="A229" s="13"/>
      <c r="B229" s="226"/>
      <c r="C229" s="227"/>
      <c r="D229" s="219" t="s">
        <v>140</v>
      </c>
      <c r="E229" s="228" t="s">
        <v>21</v>
      </c>
      <c r="F229" s="229" t="s">
        <v>1383</v>
      </c>
      <c r="G229" s="227"/>
      <c r="H229" s="230">
        <v>1327</v>
      </c>
      <c r="I229" s="231"/>
      <c r="J229" s="227"/>
      <c r="K229" s="227"/>
      <c r="L229" s="232"/>
      <c r="M229" s="233"/>
      <c r="N229" s="234"/>
      <c r="O229" s="234"/>
      <c r="P229" s="234"/>
      <c r="Q229" s="234"/>
      <c r="R229" s="234"/>
      <c r="S229" s="234"/>
      <c r="T229" s="235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6" t="s">
        <v>140</v>
      </c>
      <c r="AU229" s="236" t="s">
        <v>82</v>
      </c>
      <c r="AV229" s="13" t="s">
        <v>82</v>
      </c>
      <c r="AW229" s="13" t="s">
        <v>34</v>
      </c>
      <c r="AX229" s="13" t="s">
        <v>73</v>
      </c>
      <c r="AY229" s="236" t="s">
        <v>128</v>
      </c>
    </row>
    <row r="230" spans="1:51" s="14" customFormat="1" ht="12">
      <c r="A230" s="14"/>
      <c r="B230" s="237"/>
      <c r="C230" s="238"/>
      <c r="D230" s="219" t="s">
        <v>140</v>
      </c>
      <c r="E230" s="239" t="s">
        <v>21</v>
      </c>
      <c r="F230" s="240" t="s">
        <v>149</v>
      </c>
      <c r="G230" s="238"/>
      <c r="H230" s="241">
        <v>1327</v>
      </c>
      <c r="I230" s="242"/>
      <c r="J230" s="238"/>
      <c r="K230" s="238"/>
      <c r="L230" s="243"/>
      <c r="M230" s="244"/>
      <c r="N230" s="245"/>
      <c r="O230" s="245"/>
      <c r="P230" s="245"/>
      <c r="Q230" s="245"/>
      <c r="R230" s="245"/>
      <c r="S230" s="245"/>
      <c r="T230" s="246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7" t="s">
        <v>140</v>
      </c>
      <c r="AU230" s="247" t="s">
        <v>82</v>
      </c>
      <c r="AV230" s="14" t="s">
        <v>85</v>
      </c>
      <c r="AW230" s="14" t="s">
        <v>34</v>
      </c>
      <c r="AX230" s="14" t="s">
        <v>78</v>
      </c>
      <c r="AY230" s="247" t="s">
        <v>128</v>
      </c>
    </row>
    <row r="231" spans="1:65" s="2" customFormat="1" ht="24.15" customHeight="1">
      <c r="A231" s="40"/>
      <c r="B231" s="41"/>
      <c r="C231" s="206" t="s">
        <v>351</v>
      </c>
      <c r="D231" s="206" t="s">
        <v>130</v>
      </c>
      <c r="E231" s="207" t="s">
        <v>724</v>
      </c>
      <c r="F231" s="208" t="s">
        <v>725</v>
      </c>
      <c r="G231" s="209" t="s">
        <v>317</v>
      </c>
      <c r="H231" s="210">
        <v>69</v>
      </c>
      <c r="I231" s="211"/>
      <c r="J231" s="212">
        <f>ROUND(I231*H231,2)</f>
        <v>0</v>
      </c>
      <c r="K231" s="208" t="s">
        <v>134</v>
      </c>
      <c r="L231" s="46"/>
      <c r="M231" s="213" t="s">
        <v>21</v>
      </c>
      <c r="N231" s="214" t="s">
        <v>44</v>
      </c>
      <c r="O231" s="86"/>
      <c r="P231" s="215">
        <f>O231*H231</f>
        <v>0</v>
      </c>
      <c r="Q231" s="215">
        <v>0.00038</v>
      </c>
      <c r="R231" s="215">
        <f>Q231*H231</f>
        <v>0.02622</v>
      </c>
      <c r="S231" s="215">
        <v>0</v>
      </c>
      <c r="T231" s="216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17" t="s">
        <v>85</v>
      </c>
      <c r="AT231" s="217" t="s">
        <v>130</v>
      </c>
      <c r="AU231" s="217" t="s">
        <v>82</v>
      </c>
      <c r="AY231" s="19" t="s">
        <v>128</v>
      </c>
      <c r="BE231" s="218">
        <f>IF(N231="základní",J231,0)</f>
        <v>0</v>
      </c>
      <c r="BF231" s="218">
        <f>IF(N231="snížená",J231,0)</f>
        <v>0</v>
      </c>
      <c r="BG231" s="218">
        <f>IF(N231="zákl. přenesená",J231,0)</f>
        <v>0</v>
      </c>
      <c r="BH231" s="218">
        <f>IF(N231="sníž. přenesená",J231,0)</f>
        <v>0</v>
      </c>
      <c r="BI231" s="218">
        <f>IF(N231="nulová",J231,0)</f>
        <v>0</v>
      </c>
      <c r="BJ231" s="19" t="s">
        <v>78</v>
      </c>
      <c r="BK231" s="218">
        <f>ROUND(I231*H231,2)</f>
        <v>0</v>
      </c>
      <c r="BL231" s="19" t="s">
        <v>85</v>
      </c>
      <c r="BM231" s="217" t="s">
        <v>1384</v>
      </c>
    </row>
    <row r="232" spans="1:47" s="2" customFormat="1" ht="12">
      <c r="A232" s="40"/>
      <c r="B232" s="41"/>
      <c r="C232" s="42"/>
      <c r="D232" s="219" t="s">
        <v>136</v>
      </c>
      <c r="E232" s="42"/>
      <c r="F232" s="220" t="s">
        <v>727</v>
      </c>
      <c r="G232" s="42"/>
      <c r="H232" s="42"/>
      <c r="I232" s="221"/>
      <c r="J232" s="42"/>
      <c r="K232" s="42"/>
      <c r="L232" s="46"/>
      <c r="M232" s="222"/>
      <c r="N232" s="223"/>
      <c r="O232" s="86"/>
      <c r="P232" s="86"/>
      <c r="Q232" s="86"/>
      <c r="R232" s="86"/>
      <c r="S232" s="86"/>
      <c r="T232" s="87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9" t="s">
        <v>136</v>
      </c>
      <c r="AU232" s="19" t="s">
        <v>82</v>
      </c>
    </row>
    <row r="233" spans="1:47" s="2" customFormat="1" ht="12">
      <c r="A233" s="40"/>
      <c r="B233" s="41"/>
      <c r="C233" s="42"/>
      <c r="D233" s="224" t="s">
        <v>138</v>
      </c>
      <c r="E233" s="42"/>
      <c r="F233" s="225" t="s">
        <v>728</v>
      </c>
      <c r="G233" s="42"/>
      <c r="H233" s="42"/>
      <c r="I233" s="221"/>
      <c r="J233" s="42"/>
      <c r="K233" s="42"/>
      <c r="L233" s="46"/>
      <c r="M233" s="222"/>
      <c r="N233" s="223"/>
      <c r="O233" s="86"/>
      <c r="P233" s="86"/>
      <c r="Q233" s="86"/>
      <c r="R233" s="86"/>
      <c r="S233" s="86"/>
      <c r="T233" s="87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T233" s="19" t="s">
        <v>138</v>
      </c>
      <c r="AU233" s="19" t="s">
        <v>82</v>
      </c>
    </row>
    <row r="234" spans="1:51" s="13" customFormat="1" ht="12">
      <c r="A234" s="13"/>
      <c r="B234" s="226"/>
      <c r="C234" s="227"/>
      <c r="D234" s="219" t="s">
        <v>140</v>
      </c>
      <c r="E234" s="228" t="s">
        <v>21</v>
      </c>
      <c r="F234" s="229" t="s">
        <v>1385</v>
      </c>
      <c r="G234" s="227"/>
      <c r="H234" s="230">
        <v>69</v>
      </c>
      <c r="I234" s="231"/>
      <c r="J234" s="227"/>
      <c r="K234" s="227"/>
      <c r="L234" s="232"/>
      <c r="M234" s="233"/>
      <c r="N234" s="234"/>
      <c r="O234" s="234"/>
      <c r="P234" s="234"/>
      <c r="Q234" s="234"/>
      <c r="R234" s="234"/>
      <c r="S234" s="234"/>
      <c r="T234" s="235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6" t="s">
        <v>140</v>
      </c>
      <c r="AU234" s="236" t="s">
        <v>82</v>
      </c>
      <c r="AV234" s="13" t="s">
        <v>82</v>
      </c>
      <c r="AW234" s="13" t="s">
        <v>34</v>
      </c>
      <c r="AX234" s="13" t="s">
        <v>73</v>
      </c>
      <c r="AY234" s="236" t="s">
        <v>128</v>
      </c>
    </row>
    <row r="235" spans="1:51" s="14" customFormat="1" ht="12">
      <c r="A235" s="14"/>
      <c r="B235" s="237"/>
      <c r="C235" s="238"/>
      <c r="D235" s="219" t="s">
        <v>140</v>
      </c>
      <c r="E235" s="239" t="s">
        <v>21</v>
      </c>
      <c r="F235" s="240" t="s">
        <v>149</v>
      </c>
      <c r="G235" s="238"/>
      <c r="H235" s="241">
        <v>69</v>
      </c>
      <c r="I235" s="242"/>
      <c r="J235" s="238"/>
      <c r="K235" s="238"/>
      <c r="L235" s="243"/>
      <c r="M235" s="244"/>
      <c r="N235" s="245"/>
      <c r="O235" s="245"/>
      <c r="P235" s="245"/>
      <c r="Q235" s="245"/>
      <c r="R235" s="245"/>
      <c r="S235" s="245"/>
      <c r="T235" s="246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47" t="s">
        <v>140</v>
      </c>
      <c r="AU235" s="247" t="s">
        <v>82</v>
      </c>
      <c r="AV235" s="14" t="s">
        <v>85</v>
      </c>
      <c r="AW235" s="14" t="s">
        <v>34</v>
      </c>
      <c r="AX235" s="14" t="s">
        <v>78</v>
      </c>
      <c r="AY235" s="247" t="s">
        <v>128</v>
      </c>
    </row>
    <row r="236" spans="1:65" s="2" customFormat="1" ht="24.15" customHeight="1">
      <c r="A236" s="40"/>
      <c r="B236" s="41"/>
      <c r="C236" s="206" t="s">
        <v>357</v>
      </c>
      <c r="D236" s="206" t="s">
        <v>130</v>
      </c>
      <c r="E236" s="207" t="s">
        <v>738</v>
      </c>
      <c r="F236" s="208" t="s">
        <v>739</v>
      </c>
      <c r="G236" s="209" t="s">
        <v>133</v>
      </c>
      <c r="H236" s="210">
        <v>633.5</v>
      </c>
      <c r="I236" s="211"/>
      <c r="J236" s="212">
        <f>ROUND(I236*H236,2)</f>
        <v>0</v>
      </c>
      <c r="K236" s="208" t="s">
        <v>21</v>
      </c>
      <c r="L236" s="46"/>
      <c r="M236" s="213" t="s">
        <v>21</v>
      </c>
      <c r="N236" s="214" t="s">
        <v>44</v>
      </c>
      <c r="O236" s="86"/>
      <c r="P236" s="215">
        <f>O236*H236</f>
        <v>0</v>
      </c>
      <c r="Q236" s="215">
        <v>0.00198</v>
      </c>
      <c r="R236" s="215">
        <f>Q236*H236</f>
        <v>1.25433</v>
      </c>
      <c r="S236" s="215">
        <v>0</v>
      </c>
      <c r="T236" s="216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17" t="s">
        <v>85</v>
      </c>
      <c r="AT236" s="217" t="s">
        <v>130</v>
      </c>
      <c r="AU236" s="217" t="s">
        <v>82</v>
      </c>
      <c r="AY236" s="19" t="s">
        <v>128</v>
      </c>
      <c r="BE236" s="218">
        <f>IF(N236="základní",J236,0)</f>
        <v>0</v>
      </c>
      <c r="BF236" s="218">
        <f>IF(N236="snížená",J236,0)</f>
        <v>0</v>
      </c>
      <c r="BG236" s="218">
        <f>IF(N236="zákl. přenesená",J236,0)</f>
        <v>0</v>
      </c>
      <c r="BH236" s="218">
        <f>IF(N236="sníž. přenesená",J236,0)</f>
        <v>0</v>
      </c>
      <c r="BI236" s="218">
        <f>IF(N236="nulová",J236,0)</f>
        <v>0</v>
      </c>
      <c r="BJ236" s="19" t="s">
        <v>78</v>
      </c>
      <c r="BK236" s="218">
        <f>ROUND(I236*H236,2)</f>
        <v>0</v>
      </c>
      <c r="BL236" s="19" t="s">
        <v>85</v>
      </c>
      <c r="BM236" s="217" t="s">
        <v>1386</v>
      </c>
    </row>
    <row r="237" spans="1:47" s="2" customFormat="1" ht="12">
      <c r="A237" s="40"/>
      <c r="B237" s="41"/>
      <c r="C237" s="42"/>
      <c r="D237" s="219" t="s">
        <v>136</v>
      </c>
      <c r="E237" s="42"/>
      <c r="F237" s="220" t="s">
        <v>741</v>
      </c>
      <c r="G237" s="42"/>
      <c r="H237" s="42"/>
      <c r="I237" s="221"/>
      <c r="J237" s="42"/>
      <c r="K237" s="42"/>
      <c r="L237" s="46"/>
      <c r="M237" s="222"/>
      <c r="N237" s="223"/>
      <c r="O237" s="86"/>
      <c r="P237" s="86"/>
      <c r="Q237" s="86"/>
      <c r="R237" s="86"/>
      <c r="S237" s="86"/>
      <c r="T237" s="87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9" t="s">
        <v>136</v>
      </c>
      <c r="AU237" s="19" t="s">
        <v>82</v>
      </c>
    </row>
    <row r="238" spans="1:51" s="13" customFormat="1" ht="12">
      <c r="A238" s="13"/>
      <c r="B238" s="226"/>
      <c r="C238" s="227"/>
      <c r="D238" s="219" t="s">
        <v>140</v>
      </c>
      <c r="E238" s="228" t="s">
        <v>21</v>
      </c>
      <c r="F238" s="229" t="s">
        <v>1387</v>
      </c>
      <c r="G238" s="227"/>
      <c r="H238" s="230">
        <v>633.45</v>
      </c>
      <c r="I238" s="231"/>
      <c r="J238" s="227"/>
      <c r="K238" s="227"/>
      <c r="L238" s="232"/>
      <c r="M238" s="233"/>
      <c r="N238" s="234"/>
      <c r="O238" s="234"/>
      <c r="P238" s="234"/>
      <c r="Q238" s="234"/>
      <c r="R238" s="234"/>
      <c r="S238" s="234"/>
      <c r="T238" s="235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6" t="s">
        <v>140</v>
      </c>
      <c r="AU238" s="236" t="s">
        <v>82</v>
      </c>
      <c r="AV238" s="13" t="s">
        <v>82</v>
      </c>
      <c r="AW238" s="13" t="s">
        <v>34</v>
      </c>
      <c r="AX238" s="13" t="s">
        <v>73</v>
      </c>
      <c r="AY238" s="236" t="s">
        <v>128</v>
      </c>
    </row>
    <row r="239" spans="1:51" s="14" customFormat="1" ht="12">
      <c r="A239" s="14"/>
      <c r="B239" s="237"/>
      <c r="C239" s="238"/>
      <c r="D239" s="219" t="s">
        <v>140</v>
      </c>
      <c r="E239" s="239" t="s">
        <v>21</v>
      </c>
      <c r="F239" s="240" t="s">
        <v>149</v>
      </c>
      <c r="G239" s="238"/>
      <c r="H239" s="241">
        <v>633.45</v>
      </c>
      <c r="I239" s="242"/>
      <c r="J239" s="238"/>
      <c r="K239" s="238"/>
      <c r="L239" s="243"/>
      <c r="M239" s="244"/>
      <c r="N239" s="245"/>
      <c r="O239" s="245"/>
      <c r="P239" s="245"/>
      <c r="Q239" s="245"/>
      <c r="R239" s="245"/>
      <c r="S239" s="245"/>
      <c r="T239" s="246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47" t="s">
        <v>140</v>
      </c>
      <c r="AU239" s="247" t="s">
        <v>82</v>
      </c>
      <c r="AV239" s="14" t="s">
        <v>85</v>
      </c>
      <c r="AW239" s="14" t="s">
        <v>34</v>
      </c>
      <c r="AX239" s="14" t="s">
        <v>73</v>
      </c>
      <c r="AY239" s="247" t="s">
        <v>128</v>
      </c>
    </row>
    <row r="240" spans="1:51" s="13" customFormat="1" ht="12">
      <c r="A240" s="13"/>
      <c r="B240" s="226"/>
      <c r="C240" s="227"/>
      <c r="D240" s="219" t="s">
        <v>140</v>
      </c>
      <c r="E240" s="228" t="s">
        <v>21</v>
      </c>
      <c r="F240" s="229" t="s">
        <v>1388</v>
      </c>
      <c r="G240" s="227"/>
      <c r="H240" s="230">
        <v>633.5</v>
      </c>
      <c r="I240" s="231"/>
      <c r="J240" s="227"/>
      <c r="K240" s="227"/>
      <c r="L240" s="232"/>
      <c r="M240" s="233"/>
      <c r="N240" s="234"/>
      <c r="O240" s="234"/>
      <c r="P240" s="234"/>
      <c r="Q240" s="234"/>
      <c r="R240" s="234"/>
      <c r="S240" s="234"/>
      <c r="T240" s="235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6" t="s">
        <v>140</v>
      </c>
      <c r="AU240" s="236" t="s">
        <v>82</v>
      </c>
      <c r="AV240" s="13" t="s">
        <v>82</v>
      </c>
      <c r="AW240" s="13" t="s">
        <v>34</v>
      </c>
      <c r="AX240" s="13" t="s">
        <v>78</v>
      </c>
      <c r="AY240" s="236" t="s">
        <v>128</v>
      </c>
    </row>
    <row r="241" spans="1:65" s="2" customFormat="1" ht="24.15" customHeight="1">
      <c r="A241" s="40"/>
      <c r="B241" s="41"/>
      <c r="C241" s="206" t="s">
        <v>362</v>
      </c>
      <c r="D241" s="206" t="s">
        <v>130</v>
      </c>
      <c r="E241" s="207" t="s">
        <v>758</v>
      </c>
      <c r="F241" s="208" t="s">
        <v>759</v>
      </c>
      <c r="G241" s="209" t="s">
        <v>317</v>
      </c>
      <c r="H241" s="210">
        <v>110</v>
      </c>
      <c r="I241" s="211"/>
      <c r="J241" s="212">
        <f>ROUND(I241*H241,2)</f>
        <v>0</v>
      </c>
      <c r="K241" s="208" t="s">
        <v>21</v>
      </c>
      <c r="L241" s="46"/>
      <c r="M241" s="213" t="s">
        <v>21</v>
      </c>
      <c r="N241" s="214" t="s">
        <v>44</v>
      </c>
      <c r="O241" s="86"/>
      <c r="P241" s="215">
        <f>O241*H241</f>
        <v>0</v>
      </c>
      <c r="Q241" s="215">
        <v>0</v>
      </c>
      <c r="R241" s="215">
        <f>Q241*H241</f>
        <v>0</v>
      </c>
      <c r="S241" s="215">
        <v>0</v>
      </c>
      <c r="T241" s="216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17" t="s">
        <v>85</v>
      </c>
      <c r="AT241" s="217" t="s">
        <v>130</v>
      </c>
      <c r="AU241" s="217" t="s">
        <v>82</v>
      </c>
      <c r="AY241" s="19" t="s">
        <v>128</v>
      </c>
      <c r="BE241" s="218">
        <f>IF(N241="základní",J241,0)</f>
        <v>0</v>
      </c>
      <c r="BF241" s="218">
        <f>IF(N241="snížená",J241,0)</f>
        <v>0</v>
      </c>
      <c r="BG241" s="218">
        <f>IF(N241="zákl. přenesená",J241,0)</f>
        <v>0</v>
      </c>
      <c r="BH241" s="218">
        <f>IF(N241="sníž. přenesená",J241,0)</f>
        <v>0</v>
      </c>
      <c r="BI241" s="218">
        <f>IF(N241="nulová",J241,0)</f>
        <v>0</v>
      </c>
      <c r="BJ241" s="19" t="s">
        <v>78</v>
      </c>
      <c r="BK241" s="218">
        <f>ROUND(I241*H241,2)</f>
        <v>0</v>
      </c>
      <c r="BL241" s="19" t="s">
        <v>85</v>
      </c>
      <c r="BM241" s="217" t="s">
        <v>1389</v>
      </c>
    </row>
    <row r="242" spans="1:47" s="2" customFormat="1" ht="12">
      <c r="A242" s="40"/>
      <c r="B242" s="41"/>
      <c r="C242" s="42"/>
      <c r="D242" s="219" t="s">
        <v>136</v>
      </c>
      <c r="E242" s="42"/>
      <c r="F242" s="220" t="s">
        <v>761</v>
      </c>
      <c r="G242" s="42"/>
      <c r="H242" s="42"/>
      <c r="I242" s="221"/>
      <c r="J242" s="42"/>
      <c r="K242" s="42"/>
      <c r="L242" s="46"/>
      <c r="M242" s="222"/>
      <c r="N242" s="223"/>
      <c r="O242" s="86"/>
      <c r="P242" s="86"/>
      <c r="Q242" s="86"/>
      <c r="R242" s="86"/>
      <c r="S242" s="86"/>
      <c r="T242" s="87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T242" s="19" t="s">
        <v>136</v>
      </c>
      <c r="AU242" s="19" t="s">
        <v>82</v>
      </c>
    </row>
    <row r="243" spans="1:47" s="2" customFormat="1" ht="12">
      <c r="A243" s="40"/>
      <c r="B243" s="41"/>
      <c r="C243" s="42"/>
      <c r="D243" s="219" t="s">
        <v>210</v>
      </c>
      <c r="E243" s="42"/>
      <c r="F243" s="248" t="s">
        <v>755</v>
      </c>
      <c r="G243" s="42"/>
      <c r="H243" s="42"/>
      <c r="I243" s="221"/>
      <c r="J243" s="42"/>
      <c r="K243" s="42"/>
      <c r="L243" s="46"/>
      <c r="M243" s="222"/>
      <c r="N243" s="223"/>
      <c r="O243" s="86"/>
      <c r="P243" s="86"/>
      <c r="Q243" s="86"/>
      <c r="R243" s="86"/>
      <c r="S243" s="86"/>
      <c r="T243" s="87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T243" s="19" t="s">
        <v>210</v>
      </c>
      <c r="AU243" s="19" t="s">
        <v>82</v>
      </c>
    </row>
    <row r="244" spans="1:51" s="13" customFormat="1" ht="12">
      <c r="A244" s="13"/>
      <c r="B244" s="226"/>
      <c r="C244" s="227"/>
      <c r="D244" s="219" t="s">
        <v>140</v>
      </c>
      <c r="E244" s="228" t="s">
        <v>21</v>
      </c>
      <c r="F244" s="229" t="s">
        <v>1390</v>
      </c>
      <c r="G244" s="227"/>
      <c r="H244" s="230">
        <v>110</v>
      </c>
      <c r="I244" s="231"/>
      <c r="J244" s="227"/>
      <c r="K244" s="227"/>
      <c r="L244" s="232"/>
      <c r="M244" s="233"/>
      <c r="N244" s="234"/>
      <c r="O244" s="234"/>
      <c r="P244" s="234"/>
      <c r="Q244" s="234"/>
      <c r="R244" s="234"/>
      <c r="S244" s="234"/>
      <c r="T244" s="235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6" t="s">
        <v>140</v>
      </c>
      <c r="AU244" s="236" t="s">
        <v>82</v>
      </c>
      <c r="AV244" s="13" t="s">
        <v>82</v>
      </c>
      <c r="AW244" s="13" t="s">
        <v>34</v>
      </c>
      <c r="AX244" s="13" t="s">
        <v>78</v>
      </c>
      <c r="AY244" s="236" t="s">
        <v>128</v>
      </c>
    </row>
    <row r="245" spans="1:65" s="2" customFormat="1" ht="24.15" customHeight="1">
      <c r="A245" s="40"/>
      <c r="B245" s="41"/>
      <c r="C245" s="206" t="s">
        <v>370</v>
      </c>
      <c r="D245" s="206" t="s">
        <v>130</v>
      </c>
      <c r="E245" s="207" t="s">
        <v>751</v>
      </c>
      <c r="F245" s="208" t="s">
        <v>752</v>
      </c>
      <c r="G245" s="209" t="s">
        <v>317</v>
      </c>
      <c r="H245" s="210">
        <v>70</v>
      </c>
      <c r="I245" s="211"/>
      <c r="J245" s="212">
        <f>ROUND(I245*H245,2)</f>
        <v>0</v>
      </c>
      <c r="K245" s="208" t="s">
        <v>21</v>
      </c>
      <c r="L245" s="46"/>
      <c r="M245" s="213" t="s">
        <v>21</v>
      </c>
      <c r="N245" s="214" t="s">
        <v>44</v>
      </c>
      <c r="O245" s="86"/>
      <c r="P245" s="215">
        <f>O245*H245</f>
        <v>0</v>
      </c>
      <c r="Q245" s="215">
        <v>0</v>
      </c>
      <c r="R245" s="215">
        <f>Q245*H245</f>
        <v>0</v>
      </c>
      <c r="S245" s="215">
        <v>0</v>
      </c>
      <c r="T245" s="216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17" t="s">
        <v>85</v>
      </c>
      <c r="AT245" s="217" t="s">
        <v>130</v>
      </c>
      <c r="AU245" s="217" t="s">
        <v>82</v>
      </c>
      <c r="AY245" s="19" t="s">
        <v>128</v>
      </c>
      <c r="BE245" s="218">
        <f>IF(N245="základní",J245,0)</f>
        <v>0</v>
      </c>
      <c r="BF245" s="218">
        <f>IF(N245="snížená",J245,0)</f>
        <v>0</v>
      </c>
      <c r="BG245" s="218">
        <f>IF(N245="zákl. přenesená",J245,0)</f>
        <v>0</v>
      </c>
      <c r="BH245" s="218">
        <f>IF(N245="sníž. přenesená",J245,0)</f>
        <v>0</v>
      </c>
      <c r="BI245" s="218">
        <f>IF(N245="nulová",J245,0)</f>
        <v>0</v>
      </c>
      <c r="BJ245" s="19" t="s">
        <v>78</v>
      </c>
      <c r="BK245" s="218">
        <f>ROUND(I245*H245,2)</f>
        <v>0</v>
      </c>
      <c r="BL245" s="19" t="s">
        <v>85</v>
      </c>
      <c r="BM245" s="217" t="s">
        <v>1391</v>
      </c>
    </row>
    <row r="246" spans="1:47" s="2" customFormat="1" ht="12">
      <c r="A246" s="40"/>
      <c r="B246" s="41"/>
      <c r="C246" s="42"/>
      <c r="D246" s="219" t="s">
        <v>136</v>
      </c>
      <c r="E246" s="42"/>
      <c r="F246" s="220" t="s">
        <v>754</v>
      </c>
      <c r="G246" s="42"/>
      <c r="H246" s="42"/>
      <c r="I246" s="221"/>
      <c r="J246" s="42"/>
      <c r="K246" s="42"/>
      <c r="L246" s="46"/>
      <c r="M246" s="222"/>
      <c r="N246" s="223"/>
      <c r="O246" s="86"/>
      <c r="P246" s="86"/>
      <c r="Q246" s="86"/>
      <c r="R246" s="86"/>
      <c r="S246" s="86"/>
      <c r="T246" s="87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T246" s="19" t="s">
        <v>136</v>
      </c>
      <c r="AU246" s="19" t="s">
        <v>82</v>
      </c>
    </row>
    <row r="247" spans="1:47" s="2" customFormat="1" ht="12">
      <c r="A247" s="40"/>
      <c r="B247" s="41"/>
      <c r="C247" s="42"/>
      <c r="D247" s="219" t="s">
        <v>210</v>
      </c>
      <c r="E247" s="42"/>
      <c r="F247" s="248" t="s">
        <v>755</v>
      </c>
      <c r="G247" s="42"/>
      <c r="H247" s="42"/>
      <c r="I247" s="221"/>
      <c r="J247" s="42"/>
      <c r="K247" s="42"/>
      <c r="L247" s="46"/>
      <c r="M247" s="222"/>
      <c r="N247" s="223"/>
      <c r="O247" s="86"/>
      <c r="P247" s="86"/>
      <c r="Q247" s="86"/>
      <c r="R247" s="86"/>
      <c r="S247" s="86"/>
      <c r="T247" s="87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T247" s="19" t="s">
        <v>210</v>
      </c>
      <c r="AU247" s="19" t="s">
        <v>82</v>
      </c>
    </row>
    <row r="248" spans="1:51" s="13" customFormat="1" ht="12">
      <c r="A248" s="13"/>
      <c r="B248" s="226"/>
      <c r="C248" s="227"/>
      <c r="D248" s="219" t="s">
        <v>140</v>
      </c>
      <c r="E248" s="228" t="s">
        <v>21</v>
      </c>
      <c r="F248" s="229" t="s">
        <v>603</v>
      </c>
      <c r="G248" s="227"/>
      <c r="H248" s="230">
        <v>70</v>
      </c>
      <c r="I248" s="231"/>
      <c r="J248" s="227"/>
      <c r="K248" s="227"/>
      <c r="L248" s="232"/>
      <c r="M248" s="233"/>
      <c r="N248" s="234"/>
      <c r="O248" s="234"/>
      <c r="P248" s="234"/>
      <c r="Q248" s="234"/>
      <c r="R248" s="234"/>
      <c r="S248" s="234"/>
      <c r="T248" s="235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6" t="s">
        <v>140</v>
      </c>
      <c r="AU248" s="236" t="s">
        <v>82</v>
      </c>
      <c r="AV248" s="13" t="s">
        <v>82</v>
      </c>
      <c r="AW248" s="13" t="s">
        <v>34</v>
      </c>
      <c r="AX248" s="13" t="s">
        <v>73</v>
      </c>
      <c r="AY248" s="236" t="s">
        <v>128</v>
      </c>
    </row>
    <row r="249" spans="1:51" s="14" customFormat="1" ht="12">
      <c r="A249" s="14"/>
      <c r="B249" s="237"/>
      <c r="C249" s="238"/>
      <c r="D249" s="219" t="s">
        <v>140</v>
      </c>
      <c r="E249" s="239" t="s">
        <v>21</v>
      </c>
      <c r="F249" s="240" t="s">
        <v>149</v>
      </c>
      <c r="G249" s="238"/>
      <c r="H249" s="241">
        <v>70</v>
      </c>
      <c r="I249" s="242"/>
      <c r="J249" s="238"/>
      <c r="K249" s="238"/>
      <c r="L249" s="243"/>
      <c r="M249" s="244"/>
      <c r="N249" s="245"/>
      <c r="O249" s="245"/>
      <c r="P249" s="245"/>
      <c r="Q249" s="245"/>
      <c r="R249" s="245"/>
      <c r="S249" s="245"/>
      <c r="T249" s="246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47" t="s">
        <v>140</v>
      </c>
      <c r="AU249" s="247" t="s">
        <v>82</v>
      </c>
      <c r="AV249" s="14" t="s">
        <v>85</v>
      </c>
      <c r="AW249" s="14" t="s">
        <v>34</v>
      </c>
      <c r="AX249" s="14" t="s">
        <v>78</v>
      </c>
      <c r="AY249" s="247" t="s">
        <v>128</v>
      </c>
    </row>
    <row r="250" spans="1:65" s="2" customFormat="1" ht="16.5" customHeight="1">
      <c r="A250" s="40"/>
      <c r="B250" s="41"/>
      <c r="C250" s="206" t="s">
        <v>379</v>
      </c>
      <c r="D250" s="206" t="s">
        <v>130</v>
      </c>
      <c r="E250" s="207" t="s">
        <v>764</v>
      </c>
      <c r="F250" s="208" t="s">
        <v>765</v>
      </c>
      <c r="G250" s="209" t="s">
        <v>317</v>
      </c>
      <c r="H250" s="210">
        <v>70</v>
      </c>
      <c r="I250" s="211"/>
      <c r="J250" s="212">
        <f>ROUND(I250*H250,2)</f>
        <v>0</v>
      </c>
      <c r="K250" s="208" t="s">
        <v>134</v>
      </c>
      <c r="L250" s="46"/>
      <c r="M250" s="213" t="s">
        <v>21</v>
      </c>
      <c r="N250" s="214" t="s">
        <v>44</v>
      </c>
      <c r="O250" s="86"/>
      <c r="P250" s="215">
        <f>O250*H250</f>
        <v>0</v>
      </c>
      <c r="Q250" s="215">
        <v>0</v>
      </c>
      <c r="R250" s="215">
        <f>Q250*H250</f>
        <v>0</v>
      </c>
      <c r="S250" s="215">
        <v>0</v>
      </c>
      <c r="T250" s="216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17" t="s">
        <v>85</v>
      </c>
      <c r="AT250" s="217" t="s">
        <v>130</v>
      </c>
      <c r="AU250" s="217" t="s">
        <v>82</v>
      </c>
      <c r="AY250" s="19" t="s">
        <v>128</v>
      </c>
      <c r="BE250" s="218">
        <f>IF(N250="základní",J250,0)</f>
        <v>0</v>
      </c>
      <c r="BF250" s="218">
        <f>IF(N250="snížená",J250,0)</f>
        <v>0</v>
      </c>
      <c r="BG250" s="218">
        <f>IF(N250="zákl. přenesená",J250,0)</f>
        <v>0</v>
      </c>
      <c r="BH250" s="218">
        <f>IF(N250="sníž. přenesená",J250,0)</f>
        <v>0</v>
      </c>
      <c r="BI250" s="218">
        <f>IF(N250="nulová",J250,0)</f>
        <v>0</v>
      </c>
      <c r="BJ250" s="19" t="s">
        <v>78</v>
      </c>
      <c r="BK250" s="218">
        <f>ROUND(I250*H250,2)</f>
        <v>0</v>
      </c>
      <c r="BL250" s="19" t="s">
        <v>85</v>
      </c>
      <c r="BM250" s="217" t="s">
        <v>1392</v>
      </c>
    </row>
    <row r="251" spans="1:47" s="2" customFormat="1" ht="12">
      <c r="A251" s="40"/>
      <c r="B251" s="41"/>
      <c r="C251" s="42"/>
      <c r="D251" s="219" t="s">
        <v>136</v>
      </c>
      <c r="E251" s="42"/>
      <c r="F251" s="220" t="s">
        <v>767</v>
      </c>
      <c r="G251" s="42"/>
      <c r="H251" s="42"/>
      <c r="I251" s="221"/>
      <c r="J251" s="42"/>
      <c r="K251" s="42"/>
      <c r="L251" s="46"/>
      <c r="M251" s="222"/>
      <c r="N251" s="223"/>
      <c r="O251" s="86"/>
      <c r="P251" s="86"/>
      <c r="Q251" s="86"/>
      <c r="R251" s="86"/>
      <c r="S251" s="86"/>
      <c r="T251" s="87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19" t="s">
        <v>136</v>
      </c>
      <c r="AU251" s="19" t="s">
        <v>82</v>
      </c>
    </row>
    <row r="252" spans="1:47" s="2" customFormat="1" ht="12">
      <c r="A252" s="40"/>
      <c r="B252" s="41"/>
      <c r="C252" s="42"/>
      <c r="D252" s="224" t="s">
        <v>138</v>
      </c>
      <c r="E252" s="42"/>
      <c r="F252" s="225" t="s">
        <v>768</v>
      </c>
      <c r="G252" s="42"/>
      <c r="H252" s="42"/>
      <c r="I252" s="221"/>
      <c r="J252" s="42"/>
      <c r="K252" s="42"/>
      <c r="L252" s="46"/>
      <c r="M252" s="222"/>
      <c r="N252" s="223"/>
      <c r="O252" s="86"/>
      <c r="P252" s="86"/>
      <c r="Q252" s="86"/>
      <c r="R252" s="86"/>
      <c r="S252" s="86"/>
      <c r="T252" s="87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T252" s="19" t="s">
        <v>138</v>
      </c>
      <c r="AU252" s="19" t="s">
        <v>82</v>
      </c>
    </row>
    <row r="253" spans="1:51" s="13" customFormat="1" ht="12">
      <c r="A253" s="13"/>
      <c r="B253" s="226"/>
      <c r="C253" s="227"/>
      <c r="D253" s="219" t="s">
        <v>140</v>
      </c>
      <c r="E253" s="228" t="s">
        <v>21</v>
      </c>
      <c r="F253" s="229" t="s">
        <v>603</v>
      </c>
      <c r="G253" s="227"/>
      <c r="H253" s="230">
        <v>70</v>
      </c>
      <c r="I253" s="231"/>
      <c r="J253" s="227"/>
      <c r="K253" s="227"/>
      <c r="L253" s="232"/>
      <c r="M253" s="233"/>
      <c r="N253" s="234"/>
      <c r="O253" s="234"/>
      <c r="P253" s="234"/>
      <c r="Q253" s="234"/>
      <c r="R253" s="234"/>
      <c r="S253" s="234"/>
      <c r="T253" s="235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6" t="s">
        <v>140</v>
      </c>
      <c r="AU253" s="236" t="s">
        <v>82</v>
      </c>
      <c r="AV253" s="13" t="s">
        <v>82</v>
      </c>
      <c r="AW253" s="13" t="s">
        <v>34</v>
      </c>
      <c r="AX253" s="13" t="s">
        <v>73</v>
      </c>
      <c r="AY253" s="236" t="s">
        <v>128</v>
      </c>
    </row>
    <row r="254" spans="1:51" s="14" customFormat="1" ht="12">
      <c r="A254" s="14"/>
      <c r="B254" s="237"/>
      <c r="C254" s="238"/>
      <c r="D254" s="219" t="s">
        <v>140</v>
      </c>
      <c r="E254" s="239" t="s">
        <v>21</v>
      </c>
      <c r="F254" s="240" t="s">
        <v>149</v>
      </c>
      <c r="G254" s="238"/>
      <c r="H254" s="241">
        <v>70</v>
      </c>
      <c r="I254" s="242"/>
      <c r="J254" s="238"/>
      <c r="K254" s="238"/>
      <c r="L254" s="243"/>
      <c r="M254" s="244"/>
      <c r="N254" s="245"/>
      <c r="O254" s="245"/>
      <c r="P254" s="245"/>
      <c r="Q254" s="245"/>
      <c r="R254" s="245"/>
      <c r="S254" s="245"/>
      <c r="T254" s="246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47" t="s">
        <v>140</v>
      </c>
      <c r="AU254" s="247" t="s">
        <v>82</v>
      </c>
      <c r="AV254" s="14" t="s">
        <v>85</v>
      </c>
      <c r="AW254" s="14" t="s">
        <v>34</v>
      </c>
      <c r="AX254" s="14" t="s">
        <v>78</v>
      </c>
      <c r="AY254" s="247" t="s">
        <v>128</v>
      </c>
    </row>
    <row r="255" spans="1:65" s="2" customFormat="1" ht="24.15" customHeight="1">
      <c r="A255" s="40"/>
      <c r="B255" s="41"/>
      <c r="C255" s="206" t="s">
        <v>387</v>
      </c>
      <c r="D255" s="206" t="s">
        <v>130</v>
      </c>
      <c r="E255" s="207" t="s">
        <v>771</v>
      </c>
      <c r="F255" s="208" t="s">
        <v>772</v>
      </c>
      <c r="G255" s="209" t="s">
        <v>317</v>
      </c>
      <c r="H255" s="210">
        <v>157.8</v>
      </c>
      <c r="I255" s="211"/>
      <c r="J255" s="212">
        <f>ROUND(I255*H255,2)</f>
        <v>0</v>
      </c>
      <c r="K255" s="208" t="s">
        <v>134</v>
      </c>
      <c r="L255" s="46"/>
      <c r="M255" s="213" t="s">
        <v>21</v>
      </c>
      <c r="N255" s="214" t="s">
        <v>44</v>
      </c>
      <c r="O255" s="86"/>
      <c r="P255" s="215">
        <f>O255*H255</f>
        <v>0</v>
      </c>
      <c r="Q255" s="215">
        <v>0</v>
      </c>
      <c r="R255" s="215">
        <f>Q255*H255</f>
        <v>0</v>
      </c>
      <c r="S255" s="215">
        <v>0</v>
      </c>
      <c r="T255" s="216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17" t="s">
        <v>85</v>
      </c>
      <c r="AT255" s="217" t="s">
        <v>130</v>
      </c>
      <c r="AU255" s="217" t="s">
        <v>82</v>
      </c>
      <c r="AY255" s="19" t="s">
        <v>128</v>
      </c>
      <c r="BE255" s="218">
        <f>IF(N255="základní",J255,0)</f>
        <v>0</v>
      </c>
      <c r="BF255" s="218">
        <f>IF(N255="snížená",J255,0)</f>
        <v>0</v>
      </c>
      <c r="BG255" s="218">
        <f>IF(N255="zákl. přenesená",J255,0)</f>
        <v>0</v>
      </c>
      <c r="BH255" s="218">
        <f>IF(N255="sníž. přenesená",J255,0)</f>
        <v>0</v>
      </c>
      <c r="BI255" s="218">
        <f>IF(N255="nulová",J255,0)</f>
        <v>0</v>
      </c>
      <c r="BJ255" s="19" t="s">
        <v>78</v>
      </c>
      <c r="BK255" s="218">
        <f>ROUND(I255*H255,2)</f>
        <v>0</v>
      </c>
      <c r="BL255" s="19" t="s">
        <v>85</v>
      </c>
      <c r="BM255" s="217" t="s">
        <v>1393</v>
      </c>
    </row>
    <row r="256" spans="1:47" s="2" customFormat="1" ht="12">
      <c r="A256" s="40"/>
      <c r="B256" s="41"/>
      <c r="C256" s="42"/>
      <c r="D256" s="219" t="s">
        <v>136</v>
      </c>
      <c r="E256" s="42"/>
      <c r="F256" s="220" t="s">
        <v>774</v>
      </c>
      <c r="G256" s="42"/>
      <c r="H256" s="42"/>
      <c r="I256" s="221"/>
      <c r="J256" s="42"/>
      <c r="K256" s="42"/>
      <c r="L256" s="46"/>
      <c r="M256" s="222"/>
      <c r="N256" s="223"/>
      <c r="O256" s="86"/>
      <c r="P256" s="86"/>
      <c r="Q256" s="86"/>
      <c r="R256" s="86"/>
      <c r="S256" s="86"/>
      <c r="T256" s="87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T256" s="19" t="s">
        <v>136</v>
      </c>
      <c r="AU256" s="19" t="s">
        <v>82</v>
      </c>
    </row>
    <row r="257" spans="1:47" s="2" customFormat="1" ht="12">
      <c r="A257" s="40"/>
      <c r="B257" s="41"/>
      <c r="C257" s="42"/>
      <c r="D257" s="224" t="s">
        <v>138</v>
      </c>
      <c r="E257" s="42"/>
      <c r="F257" s="225" t="s">
        <v>775</v>
      </c>
      <c r="G257" s="42"/>
      <c r="H257" s="42"/>
      <c r="I257" s="221"/>
      <c r="J257" s="42"/>
      <c r="K257" s="42"/>
      <c r="L257" s="46"/>
      <c r="M257" s="222"/>
      <c r="N257" s="223"/>
      <c r="O257" s="86"/>
      <c r="P257" s="86"/>
      <c r="Q257" s="86"/>
      <c r="R257" s="86"/>
      <c r="S257" s="86"/>
      <c r="T257" s="87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T257" s="19" t="s">
        <v>138</v>
      </c>
      <c r="AU257" s="19" t="s">
        <v>82</v>
      </c>
    </row>
    <row r="258" spans="1:51" s="13" customFormat="1" ht="12">
      <c r="A258" s="13"/>
      <c r="B258" s="226"/>
      <c r="C258" s="227"/>
      <c r="D258" s="219" t="s">
        <v>140</v>
      </c>
      <c r="E258" s="228" t="s">
        <v>21</v>
      </c>
      <c r="F258" s="229" t="s">
        <v>1394</v>
      </c>
      <c r="G258" s="227"/>
      <c r="H258" s="230">
        <v>47.8</v>
      </c>
      <c r="I258" s="231"/>
      <c r="J258" s="227"/>
      <c r="K258" s="227"/>
      <c r="L258" s="232"/>
      <c r="M258" s="233"/>
      <c r="N258" s="234"/>
      <c r="O258" s="234"/>
      <c r="P258" s="234"/>
      <c r="Q258" s="234"/>
      <c r="R258" s="234"/>
      <c r="S258" s="234"/>
      <c r="T258" s="235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6" t="s">
        <v>140</v>
      </c>
      <c r="AU258" s="236" t="s">
        <v>82</v>
      </c>
      <c r="AV258" s="13" t="s">
        <v>82</v>
      </c>
      <c r="AW258" s="13" t="s">
        <v>34</v>
      </c>
      <c r="AX258" s="13" t="s">
        <v>73</v>
      </c>
      <c r="AY258" s="236" t="s">
        <v>128</v>
      </c>
    </row>
    <row r="259" spans="1:51" s="13" customFormat="1" ht="12">
      <c r="A259" s="13"/>
      <c r="B259" s="226"/>
      <c r="C259" s="227"/>
      <c r="D259" s="219" t="s">
        <v>140</v>
      </c>
      <c r="E259" s="228" t="s">
        <v>21</v>
      </c>
      <c r="F259" s="229" t="s">
        <v>1390</v>
      </c>
      <c r="G259" s="227"/>
      <c r="H259" s="230">
        <v>110</v>
      </c>
      <c r="I259" s="231"/>
      <c r="J259" s="227"/>
      <c r="K259" s="227"/>
      <c r="L259" s="232"/>
      <c r="M259" s="233"/>
      <c r="N259" s="234"/>
      <c r="O259" s="234"/>
      <c r="P259" s="234"/>
      <c r="Q259" s="234"/>
      <c r="R259" s="234"/>
      <c r="S259" s="234"/>
      <c r="T259" s="235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6" t="s">
        <v>140</v>
      </c>
      <c r="AU259" s="236" t="s">
        <v>82</v>
      </c>
      <c r="AV259" s="13" t="s">
        <v>82</v>
      </c>
      <c r="AW259" s="13" t="s">
        <v>34</v>
      </c>
      <c r="AX259" s="13" t="s">
        <v>73</v>
      </c>
      <c r="AY259" s="236" t="s">
        <v>128</v>
      </c>
    </row>
    <row r="260" spans="1:51" s="14" customFormat="1" ht="12">
      <c r="A260" s="14"/>
      <c r="B260" s="237"/>
      <c r="C260" s="238"/>
      <c r="D260" s="219" t="s">
        <v>140</v>
      </c>
      <c r="E260" s="239" t="s">
        <v>21</v>
      </c>
      <c r="F260" s="240" t="s">
        <v>149</v>
      </c>
      <c r="G260" s="238"/>
      <c r="H260" s="241">
        <v>157.8</v>
      </c>
      <c r="I260" s="242"/>
      <c r="J260" s="238"/>
      <c r="K260" s="238"/>
      <c r="L260" s="243"/>
      <c r="M260" s="244"/>
      <c r="N260" s="245"/>
      <c r="O260" s="245"/>
      <c r="P260" s="245"/>
      <c r="Q260" s="245"/>
      <c r="R260" s="245"/>
      <c r="S260" s="245"/>
      <c r="T260" s="246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47" t="s">
        <v>140</v>
      </c>
      <c r="AU260" s="247" t="s">
        <v>82</v>
      </c>
      <c r="AV260" s="14" t="s">
        <v>85</v>
      </c>
      <c r="AW260" s="14" t="s">
        <v>34</v>
      </c>
      <c r="AX260" s="14" t="s">
        <v>78</v>
      </c>
      <c r="AY260" s="247" t="s">
        <v>128</v>
      </c>
    </row>
    <row r="261" spans="1:65" s="2" customFormat="1" ht="24.15" customHeight="1">
      <c r="A261" s="40"/>
      <c r="B261" s="41"/>
      <c r="C261" s="206" t="s">
        <v>395</v>
      </c>
      <c r="D261" s="206" t="s">
        <v>130</v>
      </c>
      <c r="E261" s="207" t="s">
        <v>1395</v>
      </c>
      <c r="F261" s="208" t="s">
        <v>1396</v>
      </c>
      <c r="G261" s="209" t="s">
        <v>133</v>
      </c>
      <c r="H261" s="210">
        <v>25.55</v>
      </c>
      <c r="I261" s="211"/>
      <c r="J261" s="212">
        <f>ROUND(I261*H261,2)</f>
        <v>0</v>
      </c>
      <c r="K261" s="208" t="s">
        <v>134</v>
      </c>
      <c r="L261" s="46"/>
      <c r="M261" s="213" t="s">
        <v>21</v>
      </c>
      <c r="N261" s="214" t="s">
        <v>44</v>
      </c>
      <c r="O261" s="86"/>
      <c r="P261" s="215">
        <f>O261*H261</f>
        <v>0</v>
      </c>
      <c r="Q261" s="215">
        <v>0</v>
      </c>
      <c r="R261" s="215">
        <f>Q261*H261</f>
        <v>0</v>
      </c>
      <c r="S261" s="215">
        <v>0.0003</v>
      </c>
      <c r="T261" s="216">
        <f>S261*H261</f>
        <v>0.007665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17" t="s">
        <v>85</v>
      </c>
      <c r="AT261" s="217" t="s">
        <v>130</v>
      </c>
      <c r="AU261" s="217" t="s">
        <v>82</v>
      </c>
      <c r="AY261" s="19" t="s">
        <v>128</v>
      </c>
      <c r="BE261" s="218">
        <f>IF(N261="základní",J261,0)</f>
        <v>0</v>
      </c>
      <c r="BF261" s="218">
        <f>IF(N261="snížená",J261,0)</f>
        <v>0</v>
      </c>
      <c r="BG261" s="218">
        <f>IF(N261="zákl. přenesená",J261,0)</f>
        <v>0</v>
      </c>
      <c r="BH261" s="218">
        <f>IF(N261="sníž. přenesená",J261,0)</f>
        <v>0</v>
      </c>
      <c r="BI261" s="218">
        <f>IF(N261="nulová",J261,0)</f>
        <v>0</v>
      </c>
      <c r="BJ261" s="19" t="s">
        <v>78</v>
      </c>
      <c r="BK261" s="218">
        <f>ROUND(I261*H261,2)</f>
        <v>0</v>
      </c>
      <c r="BL261" s="19" t="s">
        <v>85</v>
      </c>
      <c r="BM261" s="217" t="s">
        <v>1397</v>
      </c>
    </row>
    <row r="262" spans="1:47" s="2" customFormat="1" ht="12">
      <c r="A262" s="40"/>
      <c r="B262" s="41"/>
      <c r="C262" s="42"/>
      <c r="D262" s="219" t="s">
        <v>136</v>
      </c>
      <c r="E262" s="42"/>
      <c r="F262" s="220" t="s">
        <v>1396</v>
      </c>
      <c r="G262" s="42"/>
      <c r="H262" s="42"/>
      <c r="I262" s="221"/>
      <c r="J262" s="42"/>
      <c r="K262" s="42"/>
      <c r="L262" s="46"/>
      <c r="M262" s="222"/>
      <c r="N262" s="223"/>
      <c r="O262" s="86"/>
      <c r="P262" s="86"/>
      <c r="Q262" s="86"/>
      <c r="R262" s="86"/>
      <c r="S262" s="86"/>
      <c r="T262" s="87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T262" s="19" t="s">
        <v>136</v>
      </c>
      <c r="AU262" s="19" t="s">
        <v>82</v>
      </c>
    </row>
    <row r="263" spans="1:47" s="2" customFormat="1" ht="12">
      <c r="A263" s="40"/>
      <c r="B263" s="41"/>
      <c r="C263" s="42"/>
      <c r="D263" s="224" t="s">
        <v>138</v>
      </c>
      <c r="E263" s="42"/>
      <c r="F263" s="225" t="s">
        <v>1398</v>
      </c>
      <c r="G263" s="42"/>
      <c r="H263" s="42"/>
      <c r="I263" s="221"/>
      <c r="J263" s="42"/>
      <c r="K263" s="42"/>
      <c r="L263" s="46"/>
      <c r="M263" s="222"/>
      <c r="N263" s="223"/>
      <c r="O263" s="86"/>
      <c r="P263" s="86"/>
      <c r="Q263" s="86"/>
      <c r="R263" s="86"/>
      <c r="S263" s="86"/>
      <c r="T263" s="87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T263" s="19" t="s">
        <v>138</v>
      </c>
      <c r="AU263" s="19" t="s">
        <v>82</v>
      </c>
    </row>
    <row r="264" spans="1:51" s="13" customFormat="1" ht="12">
      <c r="A264" s="13"/>
      <c r="B264" s="226"/>
      <c r="C264" s="227"/>
      <c r="D264" s="219" t="s">
        <v>140</v>
      </c>
      <c r="E264" s="228" t="s">
        <v>21</v>
      </c>
      <c r="F264" s="229" t="s">
        <v>1399</v>
      </c>
      <c r="G264" s="227"/>
      <c r="H264" s="230">
        <v>13.49</v>
      </c>
      <c r="I264" s="231"/>
      <c r="J264" s="227"/>
      <c r="K264" s="227"/>
      <c r="L264" s="232"/>
      <c r="M264" s="233"/>
      <c r="N264" s="234"/>
      <c r="O264" s="234"/>
      <c r="P264" s="234"/>
      <c r="Q264" s="234"/>
      <c r="R264" s="234"/>
      <c r="S264" s="234"/>
      <c r="T264" s="235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6" t="s">
        <v>140</v>
      </c>
      <c r="AU264" s="236" t="s">
        <v>82</v>
      </c>
      <c r="AV264" s="13" t="s">
        <v>82</v>
      </c>
      <c r="AW264" s="13" t="s">
        <v>34</v>
      </c>
      <c r="AX264" s="13" t="s">
        <v>73</v>
      </c>
      <c r="AY264" s="236" t="s">
        <v>128</v>
      </c>
    </row>
    <row r="265" spans="1:51" s="13" customFormat="1" ht="12">
      <c r="A265" s="13"/>
      <c r="B265" s="226"/>
      <c r="C265" s="227"/>
      <c r="D265" s="219" t="s">
        <v>140</v>
      </c>
      <c r="E265" s="228" t="s">
        <v>21</v>
      </c>
      <c r="F265" s="229" t="s">
        <v>1400</v>
      </c>
      <c r="G265" s="227"/>
      <c r="H265" s="230">
        <v>12.06</v>
      </c>
      <c r="I265" s="231"/>
      <c r="J265" s="227"/>
      <c r="K265" s="227"/>
      <c r="L265" s="232"/>
      <c r="M265" s="233"/>
      <c r="N265" s="234"/>
      <c r="O265" s="234"/>
      <c r="P265" s="234"/>
      <c r="Q265" s="234"/>
      <c r="R265" s="234"/>
      <c r="S265" s="234"/>
      <c r="T265" s="235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6" t="s">
        <v>140</v>
      </c>
      <c r="AU265" s="236" t="s">
        <v>82</v>
      </c>
      <c r="AV265" s="13" t="s">
        <v>82</v>
      </c>
      <c r="AW265" s="13" t="s">
        <v>34</v>
      </c>
      <c r="AX265" s="13" t="s">
        <v>73</v>
      </c>
      <c r="AY265" s="236" t="s">
        <v>128</v>
      </c>
    </row>
    <row r="266" spans="1:51" s="14" customFormat="1" ht="12">
      <c r="A266" s="14"/>
      <c r="B266" s="237"/>
      <c r="C266" s="238"/>
      <c r="D266" s="219" t="s">
        <v>140</v>
      </c>
      <c r="E266" s="239" t="s">
        <v>21</v>
      </c>
      <c r="F266" s="240" t="s">
        <v>149</v>
      </c>
      <c r="G266" s="238"/>
      <c r="H266" s="241">
        <v>25.55</v>
      </c>
      <c r="I266" s="242"/>
      <c r="J266" s="238"/>
      <c r="K266" s="238"/>
      <c r="L266" s="243"/>
      <c r="M266" s="244"/>
      <c r="N266" s="245"/>
      <c r="O266" s="245"/>
      <c r="P266" s="245"/>
      <c r="Q266" s="245"/>
      <c r="R266" s="245"/>
      <c r="S266" s="245"/>
      <c r="T266" s="246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47" t="s">
        <v>140</v>
      </c>
      <c r="AU266" s="247" t="s">
        <v>82</v>
      </c>
      <c r="AV266" s="14" t="s">
        <v>85</v>
      </c>
      <c r="AW266" s="14" t="s">
        <v>34</v>
      </c>
      <c r="AX266" s="14" t="s">
        <v>78</v>
      </c>
      <c r="AY266" s="247" t="s">
        <v>128</v>
      </c>
    </row>
    <row r="267" spans="1:51" s="13" customFormat="1" ht="12">
      <c r="A267" s="13"/>
      <c r="B267" s="226"/>
      <c r="C267" s="227"/>
      <c r="D267" s="219" t="s">
        <v>140</v>
      </c>
      <c r="E267" s="228" t="s">
        <v>21</v>
      </c>
      <c r="F267" s="229" t="s">
        <v>1401</v>
      </c>
      <c r="G267" s="227"/>
      <c r="H267" s="230">
        <v>25.6</v>
      </c>
      <c r="I267" s="231"/>
      <c r="J267" s="227"/>
      <c r="K267" s="227"/>
      <c r="L267" s="232"/>
      <c r="M267" s="233"/>
      <c r="N267" s="234"/>
      <c r="O267" s="234"/>
      <c r="P267" s="234"/>
      <c r="Q267" s="234"/>
      <c r="R267" s="234"/>
      <c r="S267" s="234"/>
      <c r="T267" s="235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6" t="s">
        <v>140</v>
      </c>
      <c r="AU267" s="236" t="s">
        <v>82</v>
      </c>
      <c r="AV267" s="13" t="s">
        <v>82</v>
      </c>
      <c r="AW267" s="13" t="s">
        <v>34</v>
      </c>
      <c r="AX267" s="13" t="s">
        <v>73</v>
      </c>
      <c r="AY267" s="236" t="s">
        <v>128</v>
      </c>
    </row>
    <row r="268" spans="1:65" s="2" customFormat="1" ht="24.15" customHeight="1">
      <c r="A268" s="40"/>
      <c r="B268" s="41"/>
      <c r="C268" s="206" t="s">
        <v>402</v>
      </c>
      <c r="D268" s="206" t="s">
        <v>130</v>
      </c>
      <c r="E268" s="207" t="s">
        <v>1402</v>
      </c>
      <c r="F268" s="208" t="s">
        <v>1403</v>
      </c>
      <c r="G268" s="209" t="s">
        <v>317</v>
      </c>
      <c r="H268" s="210">
        <v>200</v>
      </c>
      <c r="I268" s="211"/>
      <c r="J268" s="212">
        <f>ROUND(I268*H268,2)</f>
        <v>0</v>
      </c>
      <c r="K268" s="208" t="s">
        <v>134</v>
      </c>
      <c r="L268" s="46"/>
      <c r="M268" s="213" t="s">
        <v>21</v>
      </c>
      <c r="N268" s="214" t="s">
        <v>44</v>
      </c>
      <c r="O268" s="86"/>
      <c r="P268" s="215">
        <f>O268*H268</f>
        <v>0</v>
      </c>
      <c r="Q268" s="215">
        <v>0</v>
      </c>
      <c r="R268" s="215">
        <f>Q268*H268</f>
        <v>0</v>
      </c>
      <c r="S268" s="215">
        <v>0</v>
      </c>
      <c r="T268" s="216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17" t="s">
        <v>85</v>
      </c>
      <c r="AT268" s="217" t="s">
        <v>130</v>
      </c>
      <c r="AU268" s="217" t="s">
        <v>82</v>
      </c>
      <c r="AY268" s="19" t="s">
        <v>128</v>
      </c>
      <c r="BE268" s="218">
        <f>IF(N268="základní",J268,0)</f>
        <v>0</v>
      </c>
      <c r="BF268" s="218">
        <f>IF(N268="snížená",J268,0)</f>
        <v>0</v>
      </c>
      <c r="BG268" s="218">
        <f>IF(N268="zákl. přenesená",J268,0)</f>
        <v>0</v>
      </c>
      <c r="BH268" s="218">
        <f>IF(N268="sníž. přenesená",J268,0)</f>
        <v>0</v>
      </c>
      <c r="BI268" s="218">
        <f>IF(N268="nulová",J268,0)</f>
        <v>0</v>
      </c>
      <c r="BJ268" s="19" t="s">
        <v>78</v>
      </c>
      <c r="BK268" s="218">
        <f>ROUND(I268*H268,2)</f>
        <v>0</v>
      </c>
      <c r="BL268" s="19" t="s">
        <v>85</v>
      </c>
      <c r="BM268" s="217" t="s">
        <v>1404</v>
      </c>
    </row>
    <row r="269" spans="1:47" s="2" customFormat="1" ht="12">
      <c r="A269" s="40"/>
      <c r="B269" s="41"/>
      <c r="C269" s="42"/>
      <c r="D269" s="219" t="s">
        <v>136</v>
      </c>
      <c r="E269" s="42"/>
      <c r="F269" s="220" t="s">
        <v>1405</v>
      </c>
      <c r="G269" s="42"/>
      <c r="H269" s="42"/>
      <c r="I269" s="221"/>
      <c r="J269" s="42"/>
      <c r="K269" s="42"/>
      <c r="L269" s="46"/>
      <c r="M269" s="222"/>
      <c r="N269" s="223"/>
      <c r="O269" s="86"/>
      <c r="P269" s="86"/>
      <c r="Q269" s="86"/>
      <c r="R269" s="86"/>
      <c r="S269" s="86"/>
      <c r="T269" s="87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T269" s="19" t="s">
        <v>136</v>
      </c>
      <c r="AU269" s="19" t="s">
        <v>82</v>
      </c>
    </row>
    <row r="270" spans="1:47" s="2" customFormat="1" ht="12">
      <c r="A270" s="40"/>
      <c r="B270" s="41"/>
      <c r="C270" s="42"/>
      <c r="D270" s="224" t="s">
        <v>138</v>
      </c>
      <c r="E270" s="42"/>
      <c r="F270" s="225" t="s">
        <v>1406</v>
      </c>
      <c r="G270" s="42"/>
      <c r="H270" s="42"/>
      <c r="I270" s="221"/>
      <c r="J270" s="42"/>
      <c r="K270" s="42"/>
      <c r="L270" s="46"/>
      <c r="M270" s="222"/>
      <c r="N270" s="223"/>
      <c r="O270" s="86"/>
      <c r="P270" s="86"/>
      <c r="Q270" s="86"/>
      <c r="R270" s="86"/>
      <c r="S270" s="86"/>
      <c r="T270" s="87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T270" s="19" t="s">
        <v>138</v>
      </c>
      <c r="AU270" s="19" t="s">
        <v>82</v>
      </c>
    </row>
    <row r="271" spans="1:51" s="13" customFormat="1" ht="12">
      <c r="A271" s="13"/>
      <c r="B271" s="226"/>
      <c r="C271" s="227"/>
      <c r="D271" s="219" t="s">
        <v>140</v>
      </c>
      <c r="E271" s="228" t="s">
        <v>21</v>
      </c>
      <c r="F271" s="229" t="s">
        <v>1407</v>
      </c>
      <c r="G271" s="227"/>
      <c r="H271" s="230">
        <v>200</v>
      </c>
      <c r="I271" s="231"/>
      <c r="J271" s="227"/>
      <c r="K271" s="227"/>
      <c r="L271" s="232"/>
      <c r="M271" s="233"/>
      <c r="N271" s="234"/>
      <c r="O271" s="234"/>
      <c r="P271" s="234"/>
      <c r="Q271" s="234"/>
      <c r="R271" s="234"/>
      <c r="S271" s="234"/>
      <c r="T271" s="235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6" t="s">
        <v>140</v>
      </c>
      <c r="AU271" s="236" t="s">
        <v>82</v>
      </c>
      <c r="AV271" s="13" t="s">
        <v>82</v>
      </c>
      <c r="AW271" s="13" t="s">
        <v>34</v>
      </c>
      <c r="AX271" s="13" t="s">
        <v>78</v>
      </c>
      <c r="AY271" s="236" t="s">
        <v>128</v>
      </c>
    </row>
    <row r="272" spans="1:65" s="2" customFormat="1" ht="24.15" customHeight="1">
      <c r="A272" s="40"/>
      <c r="B272" s="41"/>
      <c r="C272" s="206" t="s">
        <v>410</v>
      </c>
      <c r="D272" s="206" t="s">
        <v>130</v>
      </c>
      <c r="E272" s="207" t="s">
        <v>1408</v>
      </c>
      <c r="F272" s="208" t="s">
        <v>1409</v>
      </c>
      <c r="G272" s="209" t="s">
        <v>317</v>
      </c>
      <c r="H272" s="210">
        <v>9</v>
      </c>
      <c r="I272" s="211"/>
      <c r="J272" s="212">
        <f>ROUND(I272*H272,2)</f>
        <v>0</v>
      </c>
      <c r="K272" s="208" t="s">
        <v>134</v>
      </c>
      <c r="L272" s="46"/>
      <c r="M272" s="213" t="s">
        <v>21</v>
      </c>
      <c r="N272" s="214" t="s">
        <v>44</v>
      </c>
      <c r="O272" s="86"/>
      <c r="P272" s="215">
        <f>O272*H272</f>
        <v>0</v>
      </c>
      <c r="Q272" s="215">
        <v>0</v>
      </c>
      <c r="R272" s="215">
        <f>Q272*H272</f>
        <v>0</v>
      </c>
      <c r="S272" s="215">
        <v>0</v>
      </c>
      <c r="T272" s="216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17" t="s">
        <v>85</v>
      </c>
      <c r="AT272" s="217" t="s">
        <v>130</v>
      </c>
      <c r="AU272" s="217" t="s">
        <v>82</v>
      </c>
      <c r="AY272" s="19" t="s">
        <v>128</v>
      </c>
      <c r="BE272" s="218">
        <f>IF(N272="základní",J272,0)</f>
        <v>0</v>
      </c>
      <c r="BF272" s="218">
        <f>IF(N272="snížená",J272,0)</f>
        <v>0</v>
      </c>
      <c r="BG272" s="218">
        <f>IF(N272="zákl. přenesená",J272,0)</f>
        <v>0</v>
      </c>
      <c r="BH272" s="218">
        <f>IF(N272="sníž. přenesená",J272,0)</f>
        <v>0</v>
      </c>
      <c r="BI272" s="218">
        <f>IF(N272="nulová",J272,0)</f>
        <v>0</v>
      </c>
      <c r="BJ272" s="19" t="s">
        <v>78</v>
      </c>
      <c r="BK272" s="218">
        <f>ROUND(I272*H272,2)</f>
        <v>0</v>
      </c>
      <c r="BL272" s="19" t="s">
        <v>85</v>
      </c>
      <c r="BM272" s="217" t="s">
        <v>1410</v>
      </c>
    </row>
    <row r="273" spans="1:47" s="2" customFormat="1" ht="12">
      <c r="A273" s="40"/>
      <c r="B273" s="41"/>
      <c r="C273" s="42"/>
      <c r="D273" s="219" t="s">
        <v>136</v>
      </c>
      <c r="E273" s="42"/>
      <c r="F273" s="220" t="s">
        <v>1411</v>
      </c>
      <c r="G273" s="42"/>
      <c r="H273" s="42"/>
      <c r="I273" s="221"/>
      <c r="J273" s="42"/>
      <c r="K273" s="42"/>
      <c r="L273" s="46"/>
      <c r="M273" s="222"/>
      <c r="N273" s="223"/>
      <c r="O273" s="86"/>
      <c r="P273" s="86"/>
      <c r="Q273" s="86"/>
      <c r="R273" s="86"/>
      <c r="S273" s="86"/>
      <c r="T273" s="87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T273" s="19" t="s">
        <v>136</v>
      </c>
      <c r="AU273" s="19" t="s">
        <v>82</v>
      </c>
    </row>
    <row r="274" spans="1:47" s="2" customFormat="1" ht="12">
      <c r="A274" s="40"/>
      <c r="B274" s="41"/>
      <c r="C274" s="42"/>
      <c r="D274" s="224" t="s">
        <v>138</v>
      </c>
      <c r="E274" s="42"/>
      <c r="F274" s="225" t="s">
        <v>1412</v>
      </c>
      <c r="G274" s="42"/>
      <c r="H274" s="42"/>
      <c r="I274" s="221"/>
      <c r="J274" s="42"/>
      <c r="K274" s="42"/>
      <c r="L274" s="46"/>
      <c r="M274" s="222"/>
      <c r="N274" s="223"/>
      <c r="O274" s="86"/>
      <c r="P274" s="86"/>
      <c r="Q274" s="86"/>
      <c r="R274" s="86"/>
      <c r="S274" s="86"/>
      <c r="T274" s="87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T274" s="19" t="s">
        <v>138</v>
      </c>
      <c r="AU274" s="19" t="s">
        <v>82</v>
      </c>
    </row>
    <row r="275" spans="1:51" s="13" customFormat="1" ht="12">
      <c r="A275" s="13"/>
      <c r="B275" s="226"/>
      <c r="C275" s="227"/>
      <c r="D275" s="219" t="s">
        <v>140</v>
      </c>
      <c r="E275" s="228" t="s">
        <v>21</v>
      </c>
      <c r="F275" s="229" t="s">
        <v>1413</v>
      </c>
      <c r="G275" s="227"/>
      <c r="H275" s="230">
        <v>9</v>
      </c>
      <c r="I275" s="231"/>
      <c r="J275" s="227"/>
      <c r="K275" s="227"/>
      <c r="L275" s="232"/>
      <c r="M275" s="233"/>
      <c r="N275" s="234"/>
      <c r="O275" s="234"/>
      <c r="P275" s="234"/>
      <c r="Q275" s="234"/>
      <c r="R275" s="234"/>
      <c r="S275" s="234"/>
      <c r="T275" s="235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6" t="s">
        <v>140</v>
      </c>
      <c r="AU275" s="236" t="s">
        <v>82</v>
      </c>
      <c r="AV275" s="13" t="s">
        <v>82</v>
      </c>
      <c r="AW275" s="13" t="s">
        <v>34</v>
      </c>
      <c r="AX275" s="13" t="s">
        <v>78</v>
      </c>
      <c r="AY275" s="236" t="s">
        <v>128</v>
      </c>
    </row>
    <row r="276" spans="1:65" s="2" customFormat="1" ht="24.15" customHeight="1">
      <c r="A276" s="40"/>
      <c r="B276" s="41"/>
      <c r="C276" s="206" t="s">
        <v>419</v>
      </c>
      <c r="D276" s="206" t="s">
        <v>130</v>
      </c>
      <c r="E276" s="207" t="s">
        <v>791</v>
      </c>
      <c r="F276" s="208" t="s">
        <v>792</v>
      </c>
      <c r="G276" s="209" t="s">
        <v>133</v>
      </c>
      <c r="H276" s="210">
        <v>4863</v>
      </c>
      <c r="I276" s="211"/>
      <c r="J276" s="212">
        <f>ROUND(I276*H276,2)</f>
        <v>0</v>
      </c>
      <c r="K276" s="208" t="s">
        <v>134</v>
      </c>
      <c r="L276" s="46"/>
      <c r="M276" s="213" t="s">
        <v>21</v>
      </c>
      <c r="N276" s="214" t="s">
        <v>44</v>
      </c>
      <c r="O276" s="86"/>
      <c r="P276" s="215">
        <f>O276*H276</f>
        <v>0</v>
      </c>
      <c r="Q276" s="215">
        <v>0</v>
      </c>
      <c r="R276" s="215">
        <f>Q276*H276</f>
        <v>0</v>
      </c>
      <c r="S276" s="215">
        <v>0</v>
      </c>
      <c r="T276" s="216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17" t="s">
        <v>85</v>
      </c>
      <c r="AT276" s="217" t="s">
        <v>130</v>
      </c>
      <c r="AU276" s="217" t="s">
        <v>82</v>
      </c>
      <c r="AY276" s="19" t="s">
        <v>128</v>
      </c>
      <c r="BE276" s="218">
        <f>IF(N276="základní",J276,0)</f>
        <v>0</v>
      </c>
      <c r="BF276" s="218">
        <f>IF(N276="snížená",J276,0)</f>
        <v>0</v>
      </c>
      <c r="BG276" s="218">
        <f>IF(N276="zákl. přenesená",J276,0)</f>
        <v>0</v>
      </c>
      <c r="BH276" s="218">
        <f>IF(N276="sníž. přenesená",J276,0)</f>
        <v>0</v>
      </c>
      <c r="BI276" s="218">
        <f>IF(N276="nulová",J276,0)</f>
        <v>0</v>
      </c>
      <c r="BJ276" s="19" t="s">
        <v>78</v>
      </c>
      <c r="BK276" s="218">
        <f>ROUND(I276*H276,2)</f>
        <v>0</v>
      </c>
      <c r="BL276" s="19" t="s">
        <v>85</v>
      </c>
      <c r="BM276" s="217" t="s">
        <v>1414</v>
      </c>
    </row>
    <row r="277" spans="1:47" s="2" customFormat="1" ht="12">
      <c r="A277" s="40"/>
      <c r="B277" s="41"/>
      <c r="C277" s="42"/>
      <c r="D277" s="219" t="s">
        <v>136</v>
      </c>
      <c r="E277" s="42"/>
      <c r="F277" s="220" t="s">
        <v>794</v>
      </c>
      <c r="G277" s="42"/>
      <c r="H277" s="42"/>
      <c r="I277" s="221"/>
      <c r="J277" s="42"/>
      <c r="K277" s="42"/>
      <c r="L277" s="46"/>
      <c r="M277" s="222"/>
      <c r="N277" s="223"/>
      <c r="O277" s="86"/>
      <c r="P277" s="86"/>
      <c r="Q277" s="86"/>
      <c r="R277" s="86"/>
      <c r="S277" s="86"/>
      <c r="T277" s="87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T277" s="19" t="s">
        <v>136</v>
      </c>
      <c r="AU277" s="19" t="s">
        <v>82</v>
      </c>
    </row>
    <row r="278" spans="1:47" s="2" customFormat="1" ht="12">
      <c r="A278" s="40"/>
      <c r="B278" s="41"/>
      <c r="C278" s="42"/>
      <c r="D278" s="224" t="s">
        <v>138</v>
      </c>
      <c r="E278" s="42"/>
      <c r="F278" s="225" t="s">
        <v>795</v>
      </c>
      <c r="G278" s="42"/>
      <c r="H278" s="42"/>
      <c r="I278" s="221"/>
      <c r="J278" s="42"/>
      <c r="K278" s="42"/>
      <c r="L278" s="46"/>
      <c r="M278" s="222"/>
      <c r="N278" s="223"/>
      <c r="O278" s="86"/>
      <c r="P278" s="86"/>
      <c r="Q278" s="86"/>
      <c r="R278" s="86"/>
      <c r="S278" s="86"/>
      <c r="T278" s="87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T278" s="19" t="s">
        <v>138</v>
      </c>
      <c r="AU278" s="19" t="s">
        <v>82</v>
      </c>
    </row>
    <row r="279" spans="1:51" s="13" customFormat="1" ht="12">
      <c r="A279" s="13"/>
      <c r="B279" s="226"/>
      <c r="C279" s="227"/>
      <c r="D279" s="219" t="s">
        <v>140</v>
      </c>
      <c r="E279" s="228" t="s">
        <v>21</v>
      </c>
      <c r="F279" s="229" t="s">
        <v>1415</v>
      </c>
      <c r="G279" s="227"/>
      <c r="H279" s="230">
        <v>4863</v>
      </c>
      <c r="I279" s="231"/>
      <c r="J279" s="227"/>
      <c r="K279" s="227"/>
      <c r="L279" s="232"/>
      <c r="M279" s="233"/>
      <c r="N279" s="234"/>
      <c r="O279" s="234"/>
      <c r="P279" s="234"/>
      <c r="Q279" s="234"/>
      <c r="R279" s="234"/>
      <c r="S279" s="234"/>
      <c r="T279" s="235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6" t="s">
        <v>140</v>
      </c>
      <c r="AU279" s="236" t="s">
        <v>82</v>
      </c>
      <c r="AV279" s="13" t="s">
        <v>82</v>
      </c>
      <c r="AW279" s="13" t="s">
        <v>34</v>
      </c>
      <c r="AX279" s="13" t="s">
        <v>73</v>
      </c>
      <c r="AY279" s="236" t="s">
        <v>128</v>
      </c>
    </row>
    <row r="280" spans="1:51" s="14" customFormat="1" ht="12">
      <c r="A280" s="14"/>
      <c r="B280" s="237"/>
      <c r="C280" s="238"/>
      <c r="D280" s="219" t="s">
        <v>140</v>
      </c>
      <c r="E280" s="239" t="s">
        <v>21</v>
      </c>
      <c r="F280" s="240" t="s">
        <v>149</v>
      </c>
      <c r="G280" s="238"/>
      <c r="H280" s="241">
        <v>4863</v>
      </c>
      <c r="I280" s="242"/>
      <c r="J280" s="238"/>
      <c r="K280" s="238"/>
      <c r="L280" s="243"/>
      <c r="M280" s="244"/>
      <c r="N280" s="245"/>
      <c r="O280" s="245"/>
      <c r="P280" s="245"/>
      <c r="Q280" s="245"/>
      <c r="R280" s="245"/>
      <c r="S280" s="245"/>
      <c r="T280" s="246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47" t="s">
        <v>140</v>
      </c>
      <c r="AU280" s="247" t="s">
        <v>82</v>
      </c>
      <c r="AV280" s="14" t="s">
        <v>85</v>
      </c>
      <c r="AW280" s="14" t="s">
        <v>34</v>
      </c>
      <c r="AX280" s="14" t="s">
        <v>78</v>
      </c>
      <c r="AY280" s="247" t="s">
        <v>128</v>
      </c>
    </row>
    <row r="281" spans="1:65" s="2" customFormat="1" ht="16.5" customHeight="1">
      <c r="A281" s="40"/>
      <c r="B281" s="41"/>
      <c r="C281" s="206" t="s">
        <v>426</v>
      </c>
      <c r="D281" s="206" t="s">
        <v>130</v>
      </c>
      <c r="E281" s="207" t="s">
        <v>797</v>
      </c>
      <c r="F281" s="208" t="s">
        <v>798</v>
      </c>
      <c r="G281" s="209" t="s">
        <v>133</v>
      </c>
      <c r="H281" s="210">
        <v>649.5</v>
      </c>
      <c r="I281" s="211"/>
      <c r="J281" s="212">
        <f>ROUND(I281*H281,2)</f>
        <v>0</v>
      </c>
      <c r="K281" s="208" t="s">
        <v>134</v>
      </c>
      <c r="L281" s="46"/>
      <c r="M281" s="213" t="s">
        <v>21</v>
      </c>
      <c r="N281" s="214" t="s">
        <v>44</v>
      </c>
      <c r="O281" s="86"/>
      <c r="P281" s="215">
        <f>O281*H281</f>
        <v>0</v>
      </c>
      <c r="Q281" s="215">
        <v>0</v>
      </c>
      <c r="R281" s="215">
        <f>Q281*H281</f>
        <v>0</v>
      </c>
      <c r="S281" s="215">
        <v>0</v>
      </c>
      <c r="T281" s="216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17" t="s">
        <v>85</v>
      </c>
      <c r="AT281" s="217" t="s">
        <v>130</v>
      </c>
      <c r="AU281" s="217" t="s">
        <v>82</v>
      </c>
      <c r="AY281" s="19" t="s">
        <v>128</v>
      </c>
      <c r="BE281" s="218">
        <f>IF(N281="základní",J281,0)</f>
        <v>0</v>
      </c>
      <c r="BF281" s="218">
        <f>IF(N281="snížená",J281,0)</f>
        <v>0</v>
      </c>
      <c r="BG281" s="218">
        <f>IF(N281="zákl. přenesená",J281,0)</f>
        <v>0</v>
      </c>
      <c r="BH281" s="218">
        <f>IF(N281="sníž. přenesená",J281,0)</f>
        <v>0</v>
      </c>
      <c r="BI281" s="218">
        <f>IF(N281="nulová",J281,0)</f>
        <v>0</v>
      </c>
      <c r="BJ281" s="19" t="s">
        <v>78</v>
      </c>
      <c r="BK281" s="218">
        <f>ROUND(I281*H281,2)</f>
        <v>0</v>
      </c>
      <c r="BL281" s="19" t="s">
        <v>85</v>
      </c>
      <c r="BM281" s="217" t="s">
        <v>1416</v>
      </c>
    </row>
    <row r="282" spans="1:47" s="2" customFormat="1" ht="12">
      <c r="A282" s="40"/>
      <c r="B282" s="41"/>
      <c r="C282" s="42"/>
      <c r="D282" s="219" t="s">
        <v>136</v>
      </c>
      <c r="E282" s="42"/>
      <c r="F282" s="220" t="s">
        <v>800</v>
      </c>
      <c r="G282" s="42"/>
      <c r="H282" s="42"/>
      <c r="I282" s="221"/>
      <c r="J282" s="42"/>
      <c r="K282" s="42"/>
      <c r="L282" s="46"/>
      <c r="M282" s="222"/>
      <c r="N282" s="223"/>
      <c r="O282" s="86"/>
      <c r="P282" s="86"/>
      <c r="Q282" s="86"/>
      <c r="R282" s="86"/>
      <c r="S282" s="86"/>
      <c r="T282" s="87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T282" s="19" t="s">
        <v>136</v>
      </c>
      <c r="AU282" s="19" t="s">
        <v>82</v>
      </c>
    </row>
    <row r="283" spans="1:47" s="2" customFormat="1" ht="12">
      <c r="A283" s="40"/>
      <c r="B283" s="41"/>
      <c r="C283" s="42"/>
      <c r="D283" s="224" t="s">
        <v>138</v>
      </c>
      <c r="E283" s="42"/>
      <c r="F283" s="225" t="s">
        <v>801</v>
      </c>
      <c r="G283" s="42"/>
      <c r="H283" s="42"/>
      <c r="I283" s="221"/>
      <c r="J283" s="42"/>
      <c r="K283" s="42"/>
      <c r="L283" s="46"/>
      <c r="M283" s="222"/>
      <c r="N283" s="223"/>
      <c r="O283" s="86"/>
      <c r="P283" s="86"/>
      <c r="Q283" s="86"/>
      <c r="R283" s="86"/>
      <c r="S283" s="86"/>
      <c r="T283" s="87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T283" s="19" t="s">
        <v>138</v>
      </c>
      <c r="AU283" s="19" t="s">
        <v>82</v>
      </c>
    </row>
    <row r="284" spans="1:51" s="13" customFormat="1" ht="12">
      <c r="A284" s="13"/>
      <c r="B284" s="226"/>
      <c r="C284" s="227"/>
      <c r="D284" s="219" t="s">
        <v>140</v>
      </c>
      <c r="E284" s="228" t="s">
        <v>21</v>
      </c>
      <c r="F284" s="229" t="s">
        <v>1417</v>
      </c>
      <c r="G284" s="227"/>
      <c r="H284" s="230">
        <v>649.5</v>
      </c>
      <c r="I284" s="231"/>
      <c r="J284" s="227"/>
      <c r="K284" s="227"/>
      <c r="L284" s="232"/>
      <c r="M284" s="233"/>
      <c r="N284" s="234"/>
      <c r="O284" s="234"/>
      <c r="P284" s="234"/>
      <c r="Q284" s="234"/>
      <c r="R284" s="234"/>
      <c r="S284" s="234"/>
      <c r="T284" s="235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6" t="s">
        <v>140</v>
      </c>
      <c r="AU284" s="236" t="s">
        <v>82</v>
      </c>
      <c r="AV284" s="13" t="s">
        <v>82</v>
      </c>
      <c r="AW284" s="13" t="s">
        <v>34</v>
      </c>
      <c r="AX284" s="13" t="s">
        <v>73</v>
      </c>
      <c r="AY284" s="236" t="s">
        <v>128</v>
      </c>
    </row>
    <row r="285" spans="1:51" s="14" customFormat="1" ht="12">
      <c r="A285" s="14"/>
      <c r="B285" s="237"/>
      <c r="C285" s="238"/>
      <c r="D285" s="219" t="s">
        <v>140</v>
      </c>
      <c r="E285" s="239" t="s">
        <v>21</v>
      </c>
      <c r="F285" s="240" t="s">
        <v>149</v>
      </c>
      <c r="G285" s="238"/>
      <c r="H285" s="241">
        <v>649.5</v>
      </c>
      <c r="I285" s="242"/>
      <c r="J285" s="238"/>
      <c r="K285" s="238"/>
      <c r="L285" s="243"/>
      <c r="M285" s="244"/>
      <c r="N285" s="245"/>
      <c r="O285" s="245"/>
      <c r="P285" s="245"/>
      <c r="Q285" s="245"/>
      <c r="R285" s="245"/>
      <c r="S285" s="245"/>
      <c r="T285" s="246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47" t="s">
        <v>140</v>
      </c>
      <c r="AU285" s="247" t="s">
        <v>82</v>
      </c>
      <c r="AV285" s="14" t="s">
        <v>85</v>
      </c>
      <c r="AW285" s="14" t="s">
        <v>34</v>
      </c>
      <c r="AX285" s="14" t="s">
        <v>78</v>
      </c>
      <c r="AY285" s="247" t="s">
        <v>128</v>
      </c>
    </row>
    <row r="286" spans="1:65" s="2" customFormat="1" ht="21.75" customHeight="1">
      <c r="A286" s="40"/>
      <c r="B286" s="41"/>
      <c r="C286" s="206" t="s">
        <v>432</v>
      </c>
      <c r="D286" s="206" t="s">
        <v>130</v>
      </c>
      <c r="E286" s="207" t="s">
        <v>1418</v>
      </c>
      <c r="F286" s="208" t="s">
        <v>1419</v>
      </c>
      <c r="G286" s="209" t="s">
        <v>133</v>
      </c>
      <c r="H286" s="210">
        <v>25.6</v>
      </c>
      <c r="I286" s="211"/>
      <c r="J286" s="212">
        <f>ROUND(I286*H286,2)</f>
        <v>0</v>
      </c>
      <c r="K286" s="208" t="s">
        <v>134</v>
      </c>
      <c r="L286" s="46"/>
      <c r="M286" s="213" t="s">
        <v>21</v>
      </c>
      <c r="N286" s="214" t="s">
        <v>44</v>
      </c>
      <c r="O286" s="86"/>
      <c r="P286" s="215">
        <f>O286*H286</f>
        <v>0</v>
      </c>
      <c r="Q286" s="215">
        <v>0</v>
      </c>
      <c r="R286" s="215">
        <f>Q286*H286</f>
        <v>0</v>
      </c>
      <c r="S286" s="215">
        <v>0.022</v>
      </c>
      <c r="T286" s="216">
        <f>S286*H286</f>
        <v>0.5632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17" t="s">
        <v>85</v>
      </c>
      <c r="AT286" s="217" t="s">
        <v>130</v>
      </c>
      <c r="AU286" s="217" t="s">
        <v>82</v>
      </c>
      <c r="AY286" s="19" t="s">
        <v>128</v>
      </c>
      <c r="BE286" s="218">
        <f>IF(N286="základní",J286,0)</f>
        <v>0</v>
      </c>
      <c r="BF286" s="218">
        <f>IF(N286="snížená",J286,0)</f>
        <v>0</v>
      </c>
      <c r="BG286" s="218">
        <f>IF(N286="zákl. přenesená",J286,0)</f>
        <v>0</v>
      </c>
      <c r="BH286" s="218">
        <f>IF(N286="sníž. přenesená",J286,0)</f>
        <v>0</v>
      </c>
      <c r="BI286" s="218">
        <f>IF(N286="nulová",J286,0)</f>
        <v>0</v>
      </c>
      <c r="BJ286" s="19" t="s">
        <v>78</v>
      </c>
      <c r="BK286" s="218">
        <f>ROUND(I286*H286,2)</f>
        <v>0</v>
      </c>
      <c r="BL286" s="19" t="s">
        <v>85</v>
      </c>
      <c r="BM286" s="217" t="s">
        <v>1420</v>
      </c>
    </row>
    <row r="287" spans="1:47" s="2" customFormat="1" ht="12">
      <c r="A287" s="40"/>
      <c r="B287" s="41"/>
      <c r="C287" s="42"/>
      <c r="D287" s="219" t="s">
        <v>136</v>
      </c>
      <c r="E287" s="42"/>
      <c r="F287" s="220" t="s">
        <v>1421</v>
      </c>
      <c r="G287" s="42"/>
      <c r="H287" s="42"/>
      <c r="I287" s="221"/>
      <c r="J287" s="42"/>
      <c r="K287" s="42"/>
      <c r="L287" s="46"/>
      <c r="M287" s="222"/>
      <c r="N287" s="223"/>
      <c r="O287" s="86"/>
      <c r="P287" s="86"/>
      <c r="Q287" s="86"/>
      <c r="R287" s="86"/>
      <c r="S287" s="86"/>
      <c r="T287" s="87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T287" s="19" t="s">
        <v>136</v>
      </c>
      <c r="AU287" s="19" t="s">
        <v>82</v>
      </c>
    </row>
    <row r="288" spans="1:47" s="2" customFormat="1" ht="12">
      <c r="A288" s="40"/>
      <c r="B288" s="41"/>
      <c r="C288" s="42"/>
      <c r="D288" s="224" t="s">
        <v>138</v>
      </c>
      <c r="E288" s="42"/>
      <c r="F288" s="225" t="s">
        <v>1422</v>
      </c>
      <c r="G288" s="42"/>
      <c r="H288" s="42"/>
      <c r="I288" s="221"/>
      <c r="J288" s="42"/>
      <c r="K288" s="42"/>
      <c r="L288" s="46"/>
      <c r="M288" s="222"/>
      <c r="N288" s="223"/>
      <c r="O288" s="86"/>
      <c r="P288" s="86"/>
      <c r="Q288" s="86"/>
      <c r="R288" s="86"/>
      <c r="S288" s="86"/>
      <c r="T288" s="87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T288" s="19" t="s">
        <v>138</v>
      </c>
      <c r="AU288" s="19" t="s">
        <v>82</v>
      </c>
    </row>
    <row r="289" spans="1:51" s="13" customFormat="1" ht="12">
      <c r="A289" s="13"/>
      <c r="B289" s="226"/>
      <c r="C289" s="227"/>
      <c r="D289" s="219" t="s">
        <v>140</v>
      </c>
      <c r="E289" s="228" t="s">
        <v>21</v>
      </c>
      <c r="F289" s="229" t="s">
        <v>1423</v>
      </c>
      <c r="G289" s="227"/>
      <c r="H289" s="230">
        <v>25.6</v>
      </c>
      <c r="I289" s="231"/>
      <c r="J289" s="227"/>
      <c r="K289" s="227"/>
      <c r="L289" s="232"/>
      <c r="M289" s="233"/>
      <c r="N289" s="234"/>
      <c r="O289" s="234"/>
      <c r="P289" s="234"/>
      <c r="Q289" s="234"/>
      <c r="R289" s="234"/>
      <c r="S289" s="234"/>
      <c r="T289" s="235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6" t="s">
        <v>140</v>
      </c>
      <c r="AU289" s="236" t="s">
        <v>82</v>
      </c>
      <c r="AV289" s="13" t="s">
        <v>82</v>
      </c>
      <c r="AW289" s="13" t="s">
        <v>34</v>
      </c>
      <c r="AX289" s="13" t="s">
        <v>73</v>
      </c>
      <c r="AY289" s="236" t="s">
        <v>128</v>
      </c>
    </row>
    <row r="290" spans="1:51" s="14" customFormat="1" ht="12">
      <c r="A290" s="14"/>
      <c r="B290" s="237"/>
      <c r="C290" s="238"/>
      <c r="D290" s="219" t="s">
        <v>140</v>
      </c>
      <c r="E290" s="239" t="s">
        <v>21</v>
      </c>
      <c r="F290" s="240" t="s">
        <v>149</v>
      </c>
      <c r="G290" s="238"/>
      <c r="H290" s="241">
        <v>25.6</v>
      </c>
      <c r="I290" s="242"/>
      <c r="J290" s="238"/>
      <c r="K290" s="238"/>
      <c r="L290" s="243"/>
      <c r="M290" s="244"/>
      <c r="N290" s="245"/>
      <c r="O290" s="245"/>
      <c r="P290" s="245"/>
      <c r="Q290" s="245"/>
      <c r="R290" s="245"/>
      <c r="S290" s="245"/>
      <c r="T290" s="246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47" t="s">
        <v>140</v>
      </c>
      <c r="AU290" s="247" t="s">
        <v>82</v>
      </c>
      <c r="AV290" s="14" t="s">
        <v>85</v>
      </c>
      <c r="AW290" s="14" t="s">
        <v>34</v>
      </c>
      <c r="AX290" s="14" t="s">
        <v>78</v>
      </c>
      <c r="AY290" s="247" t="s">
        <v>128</v>
      </c>
    </row>
    <row r="291" spans="1:65" s="2" customFormat="1" ht="24.15" customHeight="1">
      <c r="A291" s="40"/>
      <c r="B291" s="41"/>
      <c r="C291" s="206" t="s">
        <v>437</v>
      </c>
      <c r="D291" s="206" t="s">
        <v>130</v>
      </c>
      <c r="E291" s="207" t="s">
        <v>1424</v>
      </c>
      <c r="F291" s="208" t="s">
        <v>1425</v>
      </c>
      <c r="G291" s="209" t="s">
        <v>133</v>
      </c>
      <c r="H291" s="210">
        <v>25.6</v>
      </c>
      <c r="I291" s="211"/>
      <c r="J291" s="212">
        <f>ROUND(I291*H291,2)</f>
        <v>0</v>
      </c>
      <c r="K291" s="208" t="s">
        <v>134</v>
      </c>
      <c r="L291" s="46"/>
      <c r="M291" s="213" t="s">
        <v>21</v>
      </c>
      <c r="N291" s="214" t="s">
        <v>44</v>
      </c>
      <c r="O291" s="86"/>
      <c r="P291" s="215">
        <f>O291*H291</f>
        <v>0</v>
      </c>
      <c r="Q291" s="215">
        <v>0</v>
      </c>
      <c r="R291" s="215">
        <f>Q291*H291</f>
        <v>0</v>
      </c>
      <c r="S291" s="215">
        <v>0</v>
      </c>
      <c r="T291" s="216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17" t="s">
        <v>85</v>
      </c>
      <c r="AT291" s="217" t="s">
        <v>130</v>
      </c>
      <c r="AU291" s="217" t="s">
        <v>82</v>
      </c>
      <c r="AY291" s="19" t="s">
        <v>128</v>
      </c>
      <c r="BE291" s="218">
        <f>IF(N291="základní",J291,0)</f>
        <v>0</v>
      </c>
      <c r="BF291" s="218">
        <f>IF(N291="snížená",J291,0)</f>
        <v>0</v>
      </c>
      <c r="BG291" s="218">
        <f>IF(N291="zákl. přenesená",J291,0)</f>
        <v>0</v>
      </c>
      <c r="BH291" s="218">
        <f>IF(N291="sníž. přenesená",J291,0)</f>
        <v>0</v>
      </c>
      <c r="BI291" s="218">
        <f>IF(N291="nulová",J291,0)</f>
        <v>0</v>
      </c>
      <c r="BJ291" s="19" t="s">
        <v>78</v>
      </c>
      <c r="BK291" s="218">
        <f>ROUND(I291*H291,2)</f>
        <v>0</v>
      </c>
      <c r="BL291" s="19" t="s">
        <v>85</v>
      </c>
      <c r="BM291" s="217" t="s">
        <v>1426</v>
      </c>
    </row>
    <row r="292" spans="1:47" s="2" customFormat="1" ht="12">
      <c r="A292" s="40"/>
      <c r="B292" s="41"/>
      <c r="C292" s="42"/>
      <c r="D292" s="219" t="s">
        <v>136</v>
      </c>
      <c r="E292" s="42"/>
      <c r="F292" s="220" t="s">
        <v>1425</v>
      </c>
      <c r="G292" s="42"/>
      <c r="H292" s="42"/>
      <c r="I292" s="221"/>
      <c r="J292" s="42"/>
      <c r="K292" s="42"/>
      <c r="L292" s="46"/>
      <c r="M292" s="222"/>
      <c r="N292" s="223"/>
      <c r="O292" s="86"/>
      <c r="P292" s="86"/>
      <c r="Q292" s="86"/>
      <c r="R292" s="86"/>
      <c r="S292" s="86"/>
      <c r="T292" s="87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T292" s="19" t="s">
        <v>136</v>
      </c>
      <c r="AU292" s="19" t="s">
        <v>82</v>
      </c>
    </row>
    <row r="293" spans="1:47" s="2" customFormat="1" ht="12">
      <c r="A293" s="40"/>
      <c r="B293" s="41"/>
      <c r="C293" s="42"/>
      <c r="D293" s="224" t="s">
        <v>138</v>
      </c>
      <c r="E293" s="42"/>
      <c r="F293" s="225" t="s">
        <v>1427</v>
      </c>
      <c r="G293" s="42"/>
      <c r="H293" s="42"/>
      <c r="I293" s="221"/>
      <c r="J293" s="42"/>
      <c r="K293" s="42"/>
      <c r="L293" s="46"/>
      <c r="M293" s="222"/>
      <c r="N293" s="223"/>
      <c r="O293" s="86"/>
      <c r="P293" s="86"/>
      <c r="Q293" s="86"/>
      <c r="R293" s="86"/>
      <c r="S293" s="86"/>
      <c r="T293" s="87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T293" s="19" t="s">
        <v>138</v>
      </c>
      <c r="AU293" s="19" t="s">
        <v>82</v>
      </c>
    </row>
    <row r="294" spans="1:51" s="13" customFormat="1" ht="12">
      <c r="A294" s="13"/>
      <c r="B294" s="226"/>
      <c r="C294" s="227"/>
      <c r="D294" s="219" t="s">
        <v>140</v>
      </c>
      <c r="E294" s="228" t="s">
        <v>21</v>
      </c>
      <c r="F294" s="229" t="s">
        <v>1423</v>
      </c>
      <c r="G294" s="227"/>
      <c r="H294" s="230">
        <v>25.6</v>
      </c>
      <c r="I294" s="231"/>
      <c r="J294" s="227"/>
      <c r="K294" s="227"/>
      <c r="L294" s="232"/>
      <c r="M294" s="233"/>
      <c r="N294" s="234"/>
      <c r="O294" s="234"/>
      <c r="P294" s="234"/>
      <c r="Q294" s="234"/>
      <c r="R294" s="234"/>
      <c r="S294" s="234"/>
      <c r="T294" s="235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6" t="s">
        <v>140</v>
      </c>
      <c r="AU294" s="236" t="s">
        <v>82</v>
      </c>
      <c r="AV294" s="13" t="s">
        <v>82</v>
      </c>
      <c r="AW294" s="13" t="s">
        <v>34</v>
      </c>
      <c r="AX294" s="13" t="s">
        <v>73</v>
      </c>
      <c r="AY294" s="236" t="s">
        <v>128</v>
      </c>
    </row>
    <row r="295" spans="1:51" s="14" customFormat="1" ht="12">
      <c r="A295" s="14"/>
      <c r="B295" s="237"/>
      <c r="C295" s="238"/>
      <c r="D295" s="219" t="s">
        <v>140</v>
      </c>
      <c r="E295" s="239" t="s">
        <v>21</v>
      </c>
      <c r="F295" s="240" t="s">
        <v>149</v>
      </c>
      <c r="G295" s="238"/>
      <c r="H295" s="241">
        <v>25.6</v>
      </c>
      <c r="I295" s="242"/>
      <c r="J295" s="238"/>
      <c r="K295" s="238"/>
      <c r="L295" s="243"/>
      <c r="M295" s="244"/>
      <c r="N295" s="245"/>
      <c r="O295" s="245"/>
      <c r="P295" s="245"/>
      <c r="Q295" s="245"/>
      <c r="R295" s="245"/>
      <c r="S295" s="245"/>
      <c r="T295" s="246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47" t="s">
        <v>140</v>
      </c>
      <c r="AU295" s="247" t="s">
        <v>82</v>
      </c>
      <c r="AV295" s="14" t="s">
        <v>85</v>
      </c>
      <c r="AW295" s="14" t="s">
        <v>34</v>
      </c>
      <c r="AX295" s="14" t="s">
        <v>78</v>
      </c>
      <c r="AY295" s="247" t="s">
        <v>128</v>
      </c>
    </row>
    <row r="296" spans="1:65" s="2" customFormat="1" ht="24.15" customHeight="1">
      <c r="A296" s="40"/>
      <c r="B296" s="41"/>
      <c r="C296" s="206" t="s">
        <v>443</v>
      </c>
      <c r="D296" s="206" t="s">
        <v>130</v>
      </c>
      <c r="E296" s="207" t="s">
        <v>1428</v>
      </c>
      <c r="F296" s="208" t="s">
        <v>1429</v>
      </c>
      <c r="G296" s="209" t="s">
        <v>133</v>
      </c>
      <c r="H296" s="210">
        <v>25.6</v>
      </c>
      <c r="I296" s="211"/>
      <c r="J296" s="212">
        <f>ROUND(I296*H296,2)</f>
        <v>0</v>
      </c>
      <c r="K296" s="208" t="s">
        <v>134</v>
      </c>
      <c r="L296" s="46"/>
      <c r="M296" s="213" t="s">
        <v>21</v>
      </c>
      <c r="N296" s="214" t="s">
        <v>44</v>
      </c>
      <c r="O296" s="86"/>
      <c r="P296" s="215">
        <f>O296*H296</f>
        <v>0</v>
      </c>
      <c r="Q296" s="215">
        <v>0</v>
      </c>
      <c r="R296" s="215">
        <f>Q296*H296</f>
        <v>0</v>
      </c>
      <c r="S296" s="215">
        <v>0</v>
      </c>
      <c r="T296" s="216">
        <f>S296*H296</f>
        <v>0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17" t="s">
        <v>85</v>
      </c>
      <c r="AT296" s="217" t="s">
        <v>130</v>
      </c>
      <c r="AU296" s="217" t="s">
        <v>82</v>
      </c>
      <c r="AY296" s="19" t="s">
        <v>128</v>
      </c>
      <c r="BE296" s="218">
        <f>IF(N296="základní",J296,0)</f>
        <v>0</v>
      </c>
      <c r="BF296" s="218">
        <f>IF(N296="snížená",J296,0)</f>
        <v>0</v>
      </c>
      <c r="BG296" s="218">
        <f>IF(N296="zákl. přenesená",J296,0)</f>
        <v>0</v>
      </c>
      <c r="BH296" s="218">
        <f>IF(N296="sníž. přenesená",J296,0)</f>
        <v>0</v>
      </c>
      <c r="BI296" s="218">
        <f>IF(N296="nulová",J296,0)</f>
        <v>0</v>
      </c>
      <c r="BJ296" s="19" t="s">
        <v>78</v>
      </c>
      <c r="BK296" s="218">
        <f>ROUND(I296*H296,2)</f>
        <v>0</v>
      </c>
      <c r="BL296" s="19" t="s">
        <v>85</v>
      </c>
      <c r="BM296" s="217" t="s">
        <v>1430</v>
      </c>
    </row>
    <row r="297" spans="1:47" s="2" customFormat="1" ht="12">
      <c r="A297" s="40"/>
      <c r="B297" s="41"/>
      <c r="C297" s="42"/>
      <c r="D297" s="219" t="s">
        <v>136</v>
      </c>
      <c r="E297" s="42"/>
      <c r="F297" s="220" t="s">
        <v>1431</v>
      </c>
      <c r="G297" s="42"/>
      <c r="H297" s="42"/>
      <c r="I297" s="221"/>
      <c r="J297" s="42"/>
      <c r="K297" s="42"/>
      <c r="L297" s="46"/>
      <c r="M297" s="222"/>
      <c r="N297" s="223"/>
      <c r="O297" s="86"/>
      <c r="P297" s="86"/>
      <c r="Q297" s="86"/>
      <c r="R297" s="86"/>
      <c r="S297" s="86"/>
      <c r="T297" s="87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T297" s="19" t="s">
        <v>136</v>
      </c>
      <c r="AU297" s="19" t="s">
        <v>82</v>
      </c>
    </row>
    <row r="298" spans="1:47" s="2" customFormat="1" ht="12">
      <c r="A298" s="40"/>
      <c r="B298" s="41"/>
      <c r="C298" s="42"/>
      <c r="D298" s="224" t="s">
        <v>138</v>
      </c>
      <c r="E298" s="42"/>
      <c r="F298" s="225" t="s">
        <v>1432</v>
      </c>
      <c r="G298" s="42"/>
      <c r="H298" s="42"/>
      <c r="I298" s="221"/>
      <c r="J298" s="42"/>
      <c r="K298" s="42"/>
      <c r="L298" s="46"/>
      <c r="M298" s="222"/>
      <c r="N298" s="223"/>
      <c r="O298" s="86"/>
      <c r="P298" s="86"/>
      <c r="Q298" s="86"/>
      <c r="R298" s="86"/>
      <c r="S298" s="86"/>
      <c r="T298" s="87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T298" s="19" t="s">
        <v>138</v>
      </c>
      <c r="AU298" s="19" t="s">
        <v>82</v>
      </c>
    </row>
    <row r="299" spans="1:51" s="13" customFormat="1" ht="12">
      <c r="A299" s="13"/>
      <c r="B299" s="226"/>
      <c r="C299" s="227"/>
      <c r="D299" s="219" t="s">
        <v>140</v>
      </c>
      <c r="E299" s="228" t="s">
        <v>21</v>
      </c>
      <c r="F299" s="229" t="s">
        <v>1401</v>
      </c>
      <c r="G299" s="227"/>
      <c r="H299" s="230">
        <v>25.6</v>
      </c>
      <c r="I299" s="231"/>
      <c r="J299" s="227"/>
      <c r="K299" s="227"/>
      <c r="L299" s="232"/>
      <c r="M299" s="233"/>
      <c r="N299" s="234"/>
      <c r="O299" s="234"/>
      <c r="P299" s="234"/>
      <c r="Q299" s="234"/>
      <c r="R299" s="234"/>
      <c r="S299" s="234"/>
      <c r="T299" s="235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6" t="s">
        <v>140</v>
      </c>
      <c r="AU299" s="236" t="s">
        <v>82</v>
      </c>
      <c r="AV299" s="13" t="s">
        <v>82</v>
      </c>
      <c r="AW299" s="13" t="s">
        <v>34</v>
      </c>
      <c r="AX299" s="13" t="s">
        <v>78</v>
      </c>
      <c r="AY299" s="236" t="s">
        <v>128</v>
      </c>
    </row>
    <row r="300" spans="1:65" s="2" customFormat="1" ht="24.15" customHeight="1">
      <c r="A300" s="40"/>
      <c r="B300" s="41"/>
      <c r="C300" s="206" t="s">
        <v>451</v>
      </c>
      <c r="D300" s="206" t="s">
        <v>130</v>
      </c>
      <c r="E300" s="207" t="s">
        <v>1433</v>
      </c>
      <c r="F300" s="208" t="s">
        <v>1434</v>
      </c>
      <c r="G300" s="209" t="s">
        <v>133</v>
      </c>
      <c r="H300" s="210">
        <v>15</v>
      </c>
      <c r="I300" s="211"/>
      <c r="J300" s="212">
        <f>ROUND(I300*H300,2)</f>
        <v>0</v>
      </c>
      <c r="K300" s="208" t="s">
        <v>21</v>
      </c>
      <c r="L300" s="46"/>
      <c r="M300" s="213" t="s">
        <v>21</v>
      </c>
      <c r="N300" s="214" t="s">
        <v>44</v>
      </c>
      <c r="O300" s="86"/>
      <c r="P300" s="215">
        <f>O300*H300</f>
        <v>0</v>
      </c>
      <c r="Q300" s="215">
        <v>0.03908</v>
      </c>
      <c r="R300" s="215">
        <f>Q300*H300</f>
        <v>0.5861999999999999</v>
      </c>
      <c r="S300" s="215">
        <v>0</v>
      </c>
      <c r="T300" s="216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17" t="s">
        <v>85</v>
      </c>
      <c r="AT300" s="217" t="s">
        <v>130</v>
      </c>
      <c r="AU300" s="217" t="s">
        <v>82</v>
      </c>
      <c r="AY300" s="19" t="s">
        <v>128</v>
      </c>
      <c r="BE300" s="218">
        <f>IF(N300="základní",J300,0)</f>
        <v>0</v>
      </c>
      <c r="BF300" s="218">
        <f>IF(N300="snížená",J300,0)</f>
        <v>0</v>
      </c>
      <c r="BG300" s="218">
        <f>IF(N300="zákl. přenesená",J300,0)</f>
        <v>0</v>
      </c>
      <c r="BH300" s="218">
        <f>IF(N300="sníž. přenesená",J300,0)</f>
        <v>0</v>
      </c>
      <c r="BI300" s="218">
        <f>IF(N300="nulová",J300,0)</f>
        <v>0</v>
      </c>
      <c r="BJ300" s="19" t="s">
        <v>78</v>
      </c>
      <c r="BK300" s="218">
        <f>ROUND(I300*H300,2)</f>
        <v>0</v>
      </c>
      <c r="BL300" s="19" t="s">
        <v>85</v>
      </c>
      <c r="BM300" s="217" t="s">
        <v>1435</v>
      </c>
    </row>
    <row r="301" spans="1:47" s="2" customFormat="1" ht="12">
      <c r="A301" s="40"/>
      <c r="B301" s="41"/>
      <c r="C301" s="42"/>
      <c r="D301" s="219" t="s">
        <v>136</v>
      </c>
      <c r="E301" s="42"/>
      <c r="F301" s="220" t="s">
        <v>1434</v>
      </c>
      <c r="G301" s="42"/>
      <c r="H301" s="42"/>
      <c r="I301" s="221"/>
      <c r="J301" s="42"/>
      <c r="K301" s="42"/>
      <c r="L301" s="46"/>
      <c r="M301" s="222"/>
      <c r="N301" s="223"/>
      <c r="O301" s="86"/>
      <c r="P301" s="86"/>
      <c r="Q301" s="86"/>
      <c r="R301" s="86"/>
      <c r="S301" s="86"/>
      <c r="T301" s="87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T301" s="19" t="s">
        <v>136</v>
      </c>
      <c r="AU301" s="19" t="s">
        <v>82</v>
      </c>
    </row>
    <row r="302" spans="1:51" s="13" customFormat="1" ht="12">
      <c r="A302" s="13"/>
      <c r="B302" s="226"/>
      <c r="C302" s="227"/>
      <c r="D302" s="219" t="s">
        <v>140</v>
      </c>
      <c r="E302" s="228" t="s">
        <v>21</v>
      </c>
      <c r="F302" s="229" t="s">
        <v>8</v>
      </c>
      <c r="G302" s="227"/>
      <c r="H302" s="230">
        <v>15</v>
      </c>
      <c r="I302" s="231"/>
      <c r="J302" s="227"/>
      <c r="K302" s="227"/>
      <c r="L302" s="232"/>
      <c r="M302" s="233"/>
      <c r="N302" s="234"/>
      <c r="O302" s="234"/>
      <c r="P302" s="234"/>
      <c r="Q302" s="234"/>
      <c r="R302" s="234"/>
      <c r="S302" s="234"/>
      <c r="T302" s="235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6" t="s">
        <v>140</v>
      </c>
      <c r="AU302" s="236" t="s">
        <v>82</v>
      </c>
      <c r="AV302" s="13" t="s">
        <v>82</v>
      </c>
      <c r="AW302" s="13" t="s">
        <v>34</v>
      </c>
      <c r="AX302" s="13" t="s">
        <v>78</v>
      </c>
      <c r="AY302" s="236" t="s">
        <v>128</v>
      </c>
    </row>
    <row r="303" spans="1:65" s="2" customFormat="1" ht="24.15" customHeight="1">
      <c r="A303" s="40"/>
      <c r="B303" s="41"/>
      <c r="C303" s="206" t="s">
        <v>458</v>
      </c>
      <c r="D303" s="206" t="s">
        <v>130</v>
      </c>
      <c r="E303" s="207" t="s">
        <v>1436</v>
      </c>
      <c r="F303" s="208" t="s">
        <v>1437</v>
      </c>
      <c r="G303" s="209" t="s">
        <v>133</v>
      </c>
      <c r="H303" s="210">
        <v>25.6</v>
      </c>
      <c r="I303" s="211"/>
      <c r="J303" s="212">
        <f>ROUND(I303*H303,2)</f>
        <v>0</v>
      </c>
      <c r="K303" s="208" t="s">
        <v>134</v>
      </c>
      <c r="L303" s="46"/>
      <c r="M303" s="213" t="s">
        <v>21</v>
      </c>
      <c r="N303" s="214" t="s">
        <v>44</v>
      </c>
      <c r="O303" s="86"/>
      <c r="P303" s="215">
        <f>O303*H303</f>
        <v>0</v>
      </c>
      <c r="Q303" s="215">
        <v>0.02014</v>
      </c>
      <c r="R303" s="215">
        <f>Q303*H303</f>
        <v>0.515584</v>
      </c>
      <c r="S303" s="215">
        <v>0</v>
      </c>
      <c r="T303" s="216">
        <f>S303*H303</f>
        <v>0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17" t="s">
        <v>85</v>
      </c>
      <c r="AT303" s="217" t="s">
        <v>130</v>
      </c>
      <c r="AU303" s="217" t="s">
        <v>82</v>
      </c>
      <c r="AY303" s="19" t="s">
        <v>128</v>
      </c>
      <c r="BE303" s="218">
        <f>IF(N303="základní",J303,0)</f>
        <v>0</v>
      </c>
      <c r="BF303" s="218">
        <f>IF(N303="snížená",J303,0)</f>
        <v>0</v>
      </c>
      <c r="BG303" s="218">
        <f>IF(N303="zákl. přenesená",J303,0)</f>
        <v>0</v>
      </c>
      <c r="BH303" s="218">
        <f>IF(N303="sníž. přenesená",J303,0)</f>
        <v>0</v>
      </c>
      <c r="BI303" s="218">
        <f>IF(N303="nulová",J303,0)</f>
        <v>0</v>
      </c>
      <c r="BJ303" s="19" t="s">
        <v>78</v>
      </c>
      <c r="BK303" s="218">
        <f>ROUND(I303*H303,2)</f>
        <v>0</v>
      </c>
      <c r="BL303" s="19" t="s">
        <v>85</v>
      </c>
      <c r="BM303" s="217" t="s">
        <v>1438</v>
      </c>
    </row>
    <row r="304" spans="1:47" s="2" customFormat="1" ht="12">
      <c r="A304" s="40"/>
      <c r="B304" s="41"/>
      <c r="C304" s="42"/>
      <c r="D304" s="219" t="s">
        <v>136</v>
      </c>
      <c r="E304" s="42"/>
      <c r="F304" s="220" t="s">
        <v>1439</v>
      </c>
      <c r="G304" s="42"/>
      <c r="H304" s="42"/>
      <c r="I304" s="221"/>
      <c r="J304" s="42"/>
      <c r="K304" s="42"/>
      <c r="L304" s="46"/>
      <c r="M304" s="222"/>
      <c r="N304" s="223"/>
      <c r="O304" s="86"/>
      <c r="P304" s="86"/>
      <c r="Q304" s="86"/>
      <c r="R304" s="86"/>
      <c r="S304" s="86"/>
      <c r="T304" s="87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T304" s="19" t="s">
        <v>136</v>
      </c>
      <c r="AU304" s="19" t="s">
        <v>82</v>
      </c>
    </row>
    <row r="305" spans="1:47" s="2" customFormat="1" ht="12">
      <c r="A305" s="40"/>
      <c r="B305" s="41"/>
      <c r="C305" s="42"/>
      <c r="D305" s="224" t="s">
        <v>138</v>
      </c>
      <c r="E305" s="42"/>
      <c r="F305" s="225" t="s">
        <v>1440</v>
      </c>
      <c r="G305" s="42"/>
      <c r="H305" s="42"/>
      <c r="I305" s="221"/>
      <c r="J305" s="42"/>
      <c r="K305" s="42"/>
      <c r="L305" s="46"/>
      <c r="M305" s="222"/>
      <c r="N305" s="223"/>
      <c r="O305" s="86"/>
      <c r="P305" s="86"/>
      <c r="Q305" s="86"/>
      <c r="R305" s="86"/>
      <c r="S305" s="86"/>
      <c r="T305" s="87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T305" s="19" t="s">
        <v>138</v>
      </c>
      <c r="AU305" s="19" t="s">
        <v>82</v>
      </c>
    </row>
    <row r="306" spans="1:51" s="13" customFormat="1" ht="12">
      <c r="A306" s="13"/>
      <c r="B306" s="226"/>
      <c r="C306" s="227"/>
      <c r="D306" s="219" t="s">
        <v>140</v>
      </c>
      <c r="E306" s="228" t="s">
        <v>21</v>
      </c>
      <c r="F306" s="229" t="s">
        <v>1399</v>
      </c>
      <c r="G306" s="227"/>
      <c r="H306" s="230">
        <v>13.49</v>
      </c>
      <c r="I306" s="231"/>
      <c r="J306" s="227"/>
      <c r="K306" s="227"/>
      <c r="L306" s="232"/>
      <c r="M306" s="233"/>
      <c r="N306" s="234"/>
      <c r="O306" s="234"/>
      <c r="P306" s="234"/>
      <c r="Q306" s="234"/>
      <c r="R306" s="234"/>
      <c r="S306" s="234"/>
      <c r="T306" s="235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6" t="s">
        <v>140</v>
      </c>
      <c r="AU306" s="236" t="s">
        <v>82</v>
      </c>
      <c r="AV306" s="13" t="s">
        <v>82</v>
      </c>
      <c r="AW306" s="13" t="s">
        <v>34</v>
      </c>
      <c r="AX306" s="13" t="s">
        <v>73</v>
      </c>
      <c r="AY306" s="236" t="s">
        <v>128</v>
      </c>
    </row>
    <row r="307" spans="1:51" s="13" customFormat="1" ht="12">
      <c r="A307" s="13"/>
      <c r="B307" s="226"/>
      <c r="C307" s="227"/>
      <c r="D307" s="219" t="s">
        <v>140</v>
      </c>
      <c r="E307" s="228" t="s">
        <v>21</v>
      </c>
      <c r="F307" s="229" t="s">
        <v>1400</v>
      </c>
      <c r="G307" s="227"/>
      <c r="H307" s="230">
        <v>12.06</v>
      </c>
      <c r="I307" s="231"/>
      <c r="J307" s="227"/>
      <c r="K307" s="227"/>
      <c r="L307" s="232"/>
      <c r="M307" s="233"/>
      <c r="N307" s="234"/>
      <c r="O307" s="234"/>
      <c r="P307" s="234"/>
      <c r="Q307" s="234"/>
      <c r="R307" s="234"/>
      <c r="S307" s="234"/>
      <c r="T307" s="235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6" t="s">
        <v>140</v>
      </c>
      <c r="AU307" s="236" t="s">
        <v>82</v>
      </c>
      <c r="AV307" s="13" t="s">
        <v>82</v>
      </c>
      <c r="AW307" s="13" t="s">
        <v>34</v>
      </c>
      <c r="AX307" s="13" t="s">
        <v>73</v>
      </c>
      <c r="AY307" s="236" t="s">
        <v>128</v>
      </c>
    </row>
    <row r="308" spans="1:51" s="14" customFormat="1" ht="12">
      <c r="A308" s="14"/>
      <c r="B308" s="237"/>
      <c r="C308" s="238"/>
      <c r="D308" s="219" t="s">
        <v>140</v>
      </c>
      <c r="E308" s="239" t="s">
        <v>21</v>
      </c>
      <c r="F308" s="240" t="s">
        <v>149</v>
      </c>
      <c r="G308" s="238"/>
      <c r="H308" s="241">
        <v>25.55</v>
      </c>
      <c r="I308" s="242"/>
      <c r="J308" s="238"/>
      <c r="K308" s="238"/>
      <c r="L308" s="243"/>
      <c r="M308" s="244"/>
      <c r="N308" s="245"/>
      <c r="O308" s="245"/>
      <c r="P308" s="245"/>
      <c r="Q308" s="245"/>
      <c r="R308" s="245"/>
      <c r="S308" s="245"/>
      <c r="T308" s="246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47" t="s">
        <v>140</v>
      </c>
      <c r="AU308" s="247" t="s">
        <v>82</v>
      </c>
      <c r="AV308" s="14" t="s">
        <v>85</v>
      </c>
      <c r="AW308" s="14" t="s">
        <v>34</v>
      </c>
      <c r="AX308" s="14" t="s">
        <v>73</v>
      </c>
      <c r="AY308" s="247" t="s">
        <v>128</v>
      </c>
    </row>
    <row r="309" spans="1:51" s="13" customFormat="1" ht="12">
      <c r="A309" s="13"/>
      <c r="B309" s="226"/>
      <c r="C309" s="227"/>
      <c r="D309" s="219" t="s">
        <v>140</v>
      </c>
      <c r="E309" s="228" t="s">
        <v>21</v>
      </c>
      <c r="F309" s="229" t="s">
        <v>1401</v>
      </c>
      <c r="G309" s="227"/>
      <c r="H309" s="230">
        <v>25.6</v>
      </c>
      <c r="I309" s="231"/>
      <c r="J309" s="227"/>
      <c r="K309" s="227"/>
      <c r="L309" s="232"/>
      <c r="M309" s="233"/>
      <c r="N309" s="234"/>
      <c r="O309" s="234"/>
      <c r="P309" s="234"/>
      <c r="Q309" s="234"/>
      <c r="R309" s="234"/>
      <c r="S309" s="234"/>
      <c r="T309" s="235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6" t="s">
        <v>140</v>
      </c>
      <c r="AU309" s="236" t="s">
        <v>82</v>
      </c>
      <c r="AV309" s="13" t="s">
        <v>82</v>
      </c>
      <c r="AW309" s="13" t="s">
        <v>34</v>
      </c>
      <c r="AX309" s="13" t="s">
        <v>78</v>
      </c>
      <c r="AY309" s="236" t="s">
        <v>128</v>
      </c>
    </row>
    <row r="310" spans="1:65" s="2" customFormat="1" ht="24.15" customHeight="1">
      <c r="A310" s="40"/>
      <c r="B310" s="41"/>
      <c r="C310" s="206" t="s">
        <v>464</v>
      </c>
      <c r="D310" s="206" t="s">
        <v>130</v>
      </c>
      <c r="E310" s="207" t="s">
        <v>1441</v>
      </c>
      <c r="F310" s="208" t="s">
        <v>1442</v>
      </c>
      <c r="G310" s="209" t="s">
        <v>133</v>
      </c>
      <c r="H310" s="210">
        <v>25.6</v>
      </c>
      <c r="I310" s="211"/>
      <c r="J310" s="212">
        <f>ROUND(I310*H310,2)</f>
        <v>0</v>
      </c>
      <c r="K310" s="208" t="s">
        <v>134</v>
      </c>
      <c r="L310" s="46"/>
      <c r="M310" s="213" t="s">
        <v>21</v>
      </c>
      <c r="N310" s="214" t="s">
        <v>44</v>
      </c>
      <c r="O310" s="86"/>
      <c r="P310" s="215">
        <f>O310*H310</f>
        <v>0</v>
      </c>
      <c r="Q310" s="215">
        <v>0.00153</v>
      </c>
      <c r="R310" s="215">
        <f>Q310*H310</f>
        <v>0.039168</v>
      </c>
      <c r="S310" s="215">
        <v>0</v>
      </c>
      <c r="T310" s="216">
        <f>S310*H310</f>
        <v>0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17" t="s">
        <v>85</v>
      </c>
      <c r="AT310" s="217" t="s">
        <v>130</v>
      </c>
      <c r="AU310" s="217" t="s">
        <v>82</v>
      </c>
      <c r="AY310" s="19" t="s">
        <v>128</v>
      </c>
      <c r="BE310" s="218">
        <f>IF(N310="základní",J310,0)</f>
        <v>0</v>
      </c>
      <c r="BF310" s="218">
        <f>IF(N310="snížená",J310,0)</f>
        <v>0</v>
      </c>
      <c r="BG310" s="218">
        <f>IF(N310="zákl. přenesená",J310,0)</f>
        <v>0</v>
      </c>
      <c r="BH310" s="218">
        <f>IF(N310="sníž. přenesená",J310,0)</f>
        <v>0</v>
      </c>
      <c r="BI310" s="218">
        <f>IF(N310="nulová",J310,0)</f>
        <v>0</v>
      </c>
      <c r="BJ310" s="19" t="s">
        <v>78</v>
      </c>
      <c r="BK310" s="218">
        <f>ROUND(I310*H310,2)</f>
        <v>0</v>
      </c>
      <c r="BL310" s="19" t="s">
        <v>85</v>
      </c>
      <c r="BM310" s="217" t="s">
        <v>1443</v>
      </c>
    </row>
    <row r="311" spans="1:47" s="2" customFormat="1" ht="12">
      <c r="A311" s="40"/>
      <c r="B311" s="41"/>
      <c r="C311" s="42"/>
      <c r="D311" s="219" t="s">
        <v>136</v>
      </c>
      <c r="E311" s="42"/>
      <c r="F311" s="220" t="s">
        <v>1444</v>
      </c>
      <c r="G311" s="42"/>
      <c r="H311" s="42"/>
      <c r="I311" s="221"/>
      <c r="J311" s="42"/>
      <c r="K311" s="42"/>
      <c r="L311" s="46"/>
      <c r="M311" s="222"/>
      <c r="N311" s="223"/>
      <c r="O311" s="86"/>
      <c r="P311" s="86"/>
      <c r="Q311" s="86"/>
      <c r="R311" s="86"/>
      <c r="S311" s="86"/>
      <c r="T311" s="87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T311" s="19" t="s">
        <v>136</v>
      </c>
      <c r="AU311" s="19" t="s">
        <v>82</v>
      </c>
    </row>
    <row r="312" spans="1:47" s="2" customFormat="1" ht="12">
      <c r="A312" s="40"/>
      <c r="B312" s="41"/>
      <c r="C312" s="42"/>
      <c r="D312" s="224" t="s">
        <v>138</v>
      </c>
      <c r="E312" s="42"/>
      <c r="F312" s="225" t="s">
        <v>1445</v>
      </c>
      <c r="G312" s="42"/>
      <c r="H312" s="42"/>
      <c r="I312" s="221"/>
      <c r="J312" s="42"/>
      <c r="K312" s="42"/>
      <c r="L312" s="46"/>
      <c r="M312" s="222"/>
      <c r="N312" s="223"/>
      <c r="O312" s="86"/>
      <c r="P312" s="86"/>
      <c r="Q312" s="86"/>
      <c r="R312" s="86"/>
      <c r="S312" s="86"/>
      <c r="T312" s="87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T312" s="19" t="s">
        <v>138</v>
      </c>
      <c r="AU312" s="19" t="s">
        <v>82</v>
      </c>
    </row>
    <row r="313" spans="1:51" s="13" customFormat="1" ht="12">
      <c r="A313" s="13"/>
      <c r="B313" s="226"/>
      <c r="C313" s="227"/>
      <c r="D313" s="219" t="s">
        <v>140</v>
      </c>
      <c r="E313" s="228" t="s">
        <v>21</v>
      </c>
      <c r="F313" s="229" t="s">
        <v>1423</v>
      </c>
      <c r="G313" s="227"/>
      <c r="H313" s="230">
        <v>25.6</v>
      </c>
      <c r="I313" s="231"/>
      <c r="J313" s="227"/>
      <c r="K313" s="227"/>
      <c r="L313" s="232"/>
      <c r="M313" s="233"/>
      <c r="N313" s="234"/>
      <c r="O313" s="234"/>
      <c r="P313" s="234"/>
      <c r="Q313" s="234"/>
      <c r="R313" s="234"/>
      <c r="S313" s="234"/>
      <c r="T313" s="235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6" t="s">
        <v>140</v>
      </c>
      <c r="AU313" s="236" t="s">
        <v>82</v>
      </c>
      <c r="AV313" s="13" t="s">
        <v>82</v>
      </c>
      <c r="AW313" s="13" t="s">
        <v>34</v>
      </c>
      <c r="AX313" s="13" t="s">
        <v>73</v>
      </c>
      <c r="AY313" s="236" t="s">
        <v>128</v>
      </c>
    </row>
    <row r="314" spans="1:51" s="14" customFormat="1" ht="12">
      <c r="A314" s="14"/>
      <c r="B314" s="237"/>
      <c r="C314" s="238"/>
      <c r="D314" s="219" t="s">
        <v>140</v>
      </c>
      <c r="E314" s="239" t="s">
        <v>21</v>
      </c>
      <c r="F314" s="240" t="s">
        <v>149</v>
      </c>
      <c r="G314" s="238"/>
      <c r="H314" s="241">
        <v>25.6</v>
      </c>
      <c r="I314" s="242"/>
      <c r="J314" s="238"/>
      <c r="K314" s="238"/>
      <c r="L314" s="243"/>
      <c r="M314" s="244"/>
      <c r="N314" s="245"/>
      <c r="O314" s="245"/>
      <c r="P314" s="245"/>
      <c r="Q314" s="245"/>
      <c r="R314" s="245"/>
      <c r="S314" s="245"/>
      <c r="T314" s="246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47" t="s">
        <v>140</v>
      </c>
      <c r="AU314" s="247" t="s">
        <v>82</v>
      </c>
      <c r="AV314" s="14" t="s">
        <v>85</v>
      </c>
      <c r="AW314" s="14" t="s">
        <v>34</v>
      </c>
      <c r="AX314" s="14" t="s">
        <v>78</v>
      </c>
      <c r="AY314" s="247" t="s">
        <v>128</v>
      </c>
    </row>
    <row r="315" spans="1:65" s="2" customFormat="1" ht="24.15" customHeight="1">
      <c r="A315" s="40"/>
      <c r="B315" s="41"/>
      <c r="C315" s="206" t="s">
        <v>470</v>
      </c>
      <c r="D315" s="206" t="s">
        <v>130</v>
      </c>
      <c r="E315" s="207" t="s">
        <v>1446</v>
      </c>
      <c r="F315" s="208" t="s">
        <v>1447</v>
      </c>
      <c r="G315" s="209" t="s">
        <v>133</v>
      </c>
      <c r="H315" s="210">
        <v>25.6</v>
      </c>
      <c r="I315" s="211"/>
      <c r="J315" s="212">
        <f>ROUND(I315*H315,2)</f>
        <v>0</v>
      </c>
      <c r="K315" s="208" t="s">
        <v>134</v>
      </c>
      <c r="L315" s="46"/>
      <c r="M315" s="213" t="s">
        <v>21</v>
      </c>
      <c r="N315" s="214" t="s">
        <v>44</v>
      </c>
      <c r="O315" s="86"/>
      <c r="P315" s="215">
        <f>O315*H315</f>
        <v>0</v>
      </c>
      <c r="Q315" s="215">
        <v>0.0021</v>
      </c>
      <c r="R315" s="215">
        <f>Q315*H315</f>
        <v>0.05376</v>
      </c>
      <c r="S315" s="215">
        <v>0</v>
      </c>
      <c r="T315" s="216">
        <f>S315*H315</f>
        <v>0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17" t="s">
        <v>85</v>
      </c>
      <c r="AT315" s="217" t="s">
        <v>130</v>
      </c>
      <c r="AU315" s="217" t="s">
        <v>82</v>
      </c>
      <c r="AY315" s="19" t="s">
        <v>128</v>
      </c>
      <c r="BE315" s="218">
        <f>IF(N315="základní",J315,0)</f>
        <v>0</v>
      </c>
      <c r="BF315" s="218">
        <f>IF(N315="snížená",J315,0)</f>
        <v>0</v>
      </c>
      <c r="BG315" s="218">
        <f>IF(N315="zákl. přenesená",J315,0)</f>
        <v>0</v>
      </c>
      <c r="BH315" s="218">
        <f>IF(N315="sníž. přenesená",J315,0)</f>
        <v>0</v>
      </c>
      <c r="BI315" s="218">
        <f>IF(N315="nulová",J315,0)</f>
        <v>0</v>
      </c>
      <c r="BJ315" s="19" t="s">
        <v>78</v>
      </c>
      <c r="BK315" s="218">
        <f>ROUND(I315*H315,2)</f>
        <v>0</v>
      </c>
      <c r="BL315" s="19" t="s">
        <v>85</v>
      </c>
      <c r="BM315" s="217" t="s">
        <v>1448</v>
      </c>
    </row>
    <row r="316" spans="1:47" s="2" customFormat="1" ht="12">
      <c r="A316" s="40"/>
      <c r="B316" s="41"/>
      <c r="C316" s="42"/>
      <c r="D316" s="219" t="s">
        <v>136</v>
      </c>
      <c r="E316" s="42"/>
      <c r="F316" s="220" t="s">
        <v>1449</v>
      </c>
      <c r="G316" s="42"/>
      <c r="H316" s="42"/>
      <c r="I316" s="221"/>
      <c r="J316" s="42"/>
      <c r="K316" s="42"/>
      <c r="L316" s="46"/>
      <c r="M316" s="222"/>
      <c r="N316" s="223"/>
      <c r="O316" s="86"/>
      <c r="P316" s="86"/>
      <c r="Q316" s="86"/>
      <c r="R316" s="86"/>
      <c r="S316" s="86"/>
      <c r="T316" s="87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T316" s="19" t="s">
        <v>136</v>
      </c>
      <c r="AU316" s="19" t="s">
        <v>82</v>
      </c>
    </row>
    <row r="317" spans="1:47" s="2" customFormat="1" ht="12">
      <c r="A317" s="40"/>
      <c r="B317" s="41"/>
      <c r="C317" s="42"/>
      <c r="D317" s="224" t="s">
        <v>138</v>
      </c>
      <c r="E317" s="42"/>
      <c r="F317" s="225" t="s">
        <v>1450</v>
      </c>
      <c r="G317" s="42"/>
      <c r="H317" s="42"/>
      <c r="I317" s="221"/>
      <c r="J317" s="42"/>
      <c r="K317" s="42"/>
      <c r="L317" s="46"/>
      <c r="M317" s="222"/>
      <c r="N317" s="223"/>
      <c r="O317" s="86"/>
      <c r="P317" s="86"/>
      <c r="Q317" s="86"/>
      <c r="R317" s="86"/>
      <c r="S317" s="86"/>
      <c r="T317" s="87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T317" s="19" t="s">
        <v>138</v>
      </c>
      <c r="AU317" s="19" t="s">
        <v>82</v>
      </c>
    </row>
    <row r="318" spans="1:51" s="13" customFormat="1" ht="12">
      <c r="A318" s="13"/>
      <c r="B318" s="226"/>
      <c r="C318" s="227"/>
      <c r="D318" s="219" t="s">
        <v>140</v>
      </c>
      <c r="E318" s="228" t="s">
        <v>21</v>
      </c>
      <c r="F318" s="229" t="s">
        <v>1401</v>
      </c>
      <c r="G318" s="227"/>
      <c r="H318" s="230">
        <v>25.6</v>
      </c>
      <c r="I318" s="231"/>
      <c r="J318" s="227"/>
      <c r="K318" s="227"/>
      <c r="L318" s="232"/>
      <c r="M318" s="233"/>
      <c r="N318" s="234"/>
      <c r="O318" s="234"/>
      <c r="P318" s="234"/>
      <c r="Q318" s="234"/>
      <c r="R318" s="234"/>
      <c r="S318" s="234"/>
      <c r="T318" s="235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6" t="s">
        <v>140</v>
      </c>
      <c r="AU318" s="236" t="s">
        <v>82</v>
      </c>
      <c r="AV318" s="13" t="s">
        <v>82</v>
      </c>
      <c r="AW318" s="13" t="s">
        <v>34</v>
      </c>
      <c r="AX318" s="13" t="s">
        <v>78</v>
      </c>
      <c r="AY318" s="236" t="s">
        <v>128</v>
      </c>
    </row>
    <row r="319" spans="1:65" s="2" customFormat="1" ht="16.5" customHeight="1">
      <c r="A319" s="40"/>
      <c r="B319" s="41"/>
      <c r="C319" s="206" t="s">
        <v>477</v>
      </c>
      <c r="D319" s="206" t="s">
        <v>130</v>
      </c>
      <c r="E319" s="207" t="s">
        <v>1451</v>
      </c>
      <c r="F319" s="208" t="s">
        <v>1452</v>
      </c>
      <c r="G319" s="209" t="s">
        <v>133</v>
      </c>
      <c r="H319" s="210">
        <v>25.6</v>
      </c>
      <c r="I319" s="211"/>
      <c r="J319" s="212">
        <f>ROUND(I319*H319,2)</f>
        <v>0</v>
      </c>
      <c r="K319" s="208" t="s">
        <v>134</v>
      </c>
      <c r="L319" s="46"/>
      <c r="M319" s="213" t="s">
        <v>21</v>
      </c>
      <c r="N319" s="214" t="s">
        <v>44</v>
      </c>
      <c r="O319" s="86"/>
      <c r="P319" s="215">
        <f>O319*H319</f>
        <v>0</v>
      </c>
      <c r="Q319" s="215">
        <v>0.00047</v>
      </c>
      <c r="R319" s="215">
        <f>Q319*H319</f>
        <v>0.012032000000000001</v>
      </c>
      <c r="S319" s="215">
        <v>0</v>
      </c>
      <c r="T319" s="216">
        <f>S319*H319</f>
        <v>0</v>
      </c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R319" s="217" t="s">
        <v>85</v>
      </c>
      <c r="AT319" s="217" t="s">
        <v>130</v>
      </c>
      <c r="AU319" s="217" t="s">
        <v>82</v>
      </c>
      <c r="AY319" s="19" t="s">
        <v>128</v>
      </c>
      <c r="BE319" s="218">
        <f>IF(N319="základní",J319,0)</f>
        <v>0</v>
      </c>
      <c r="BF319" s="218">
        <f>IF(N319="snížená",J319,0)</f>
        <v>0</v>
      </c>
      <c r="BG319" s="218">
        <f>IF(N319="zákl. přenesená",J319,0)</f>
        <v>0</v>
      </c>
      <c r="BH319" s="218">
        <f>IF(N319="sníž. přenesená",J319,0)</f>
        <v>0</v>
      </c>
      <c r="BI319" s="218">
        <f>IF(N319="nulová",J319,0)</f>
        <v>0</v>
      </c>
      <c r="BJ319" s="19" t="s">
        <v>78</v>
      </c>
      <c r="BK319" s="218">
        <f>ROUND(I319*H319,2)</f>
        <v>0</v>
      </c>
      <c r="BL319" s="19" t="s">
        <v>85</v>
      </c>
      <c r="BM319" s="217" t="s">
        <v>1453</v>
      </c>
    </row>
    <row r="320" spans="1:47" s="2" customFormat="1" ht="12">
      <c r="A320" s="40"/>
      <c r="B320" s="41"/>
      <c r="C320" s="42"/>
      <c r="D320" s="219" t="s">
        <v>136</v>
      </c>
      <c r="E320" s="42"/>
      <c r="F320" s="220" t="s">
        <v>1454</v>
      </c>
      <c r="G320" s="42"/>
      <c r="H320" s="42"/>
      <c r="I320" s="221"/>
      <c r="J320" s="42"/>
      <c r="K320" s="42"/>
      <c r="L320" s="46"/>
      <c r="M320" s="222"/>
      <c r="N320" s="223"/>
      <c r="O320" s="86"/>
      <c r="P320" s="86"/>
      <c r="Q320" s="86"/>
      <c r="R320" s="86"/>
      <c r="S320" s="86"/>
      <c r="T320" s="87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T320" s="19" t="s">
        <v>136</v>
      </c>
      <c r="AU320" s="19" t="s">
        <v>82</v>
      </c>
    </row>
    <row r="321" spans="1:47" s="2" customFormat="1" ht="12">
      <c r="A321" s="40"/>
      <c r="B321" s="41"/>
      <c r="C321" s="42"/>
      <c r="D321" s="224" t="s">
        <v>138</v>
      </c>
      <c r="E321" s="42"/>
      <c r="F321" s="225" t="s">
        <v>1455</v>
      </c>
      <c r="G321" s="42"/>
      <c r="H321" s="42"/>
      <c r="I321" s="221"/>
      <c r="J321" s="42"/>
      <c r="K321" s="42"/>
      <c r="L321" s="46"/>
      <c r="M321" s="222"/>
      <c r="N321" s="223"/>
      <c r="O321" s="86"/>
      <c r="P321" s="86"/>
      <c r="Q321" s="86"/>
      <c r="R321" s="86"/>
      <c r="S321" s="86"/>
      <c r="T321" s="87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T321" s="19" t="s">
        <v>138</v>
      </c>
      <c r="AU321" s="19" t="s">
        <v>82</v>
      </c>
    </row>
    <row r="322" spans="1:51" s="13" customFormat="1" ht="12">
      <c r="A322" s="13"/>
      <c r="B322" s="226"/>
      <c r="C322" s="227"/>
      <c r="D322" s="219" t="s">
        <v>140</v>
      </c>
      <c r="E322" s="228" t="s">
        <v>21</v>
      </c>
      <c r="F322" s="229" t="s">
        <v>1423</v>
      </c>
      <c r="G322" s="227"/>
      <c r="H322" s="230">
        <v>25.6</v>
      </c>
      <c r="I322" s="231"/>
      <c r="J322" s="227"/>
      <c r="K322" s="227"/>
      <c r="L322" s="232"/>
      <c r="M322" s="233"/>
      <c r="N322" s="234"/>
      <c r="O322" s="234"/>
      <c r="P322" s="234"/>
      <c r="Q322" s="234"/>
      <c r="R322" s="234"/>
      <c r="S322" s="234"/>
      <c r="T322" s="235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6" t="s">
        <v>140</v>
      </c>
      <c r="AU322" s="236" t="s">
        <v>82</v>
      </c>
      <c r="AV322" s="13" t="s">
        <v>82</v>
      </c>
      <c r="AW322" s="13" t="s">
        <v>34</v>
      </c>
      <c r="AX322" s="13" t="s">
        <v>73</v>
      </c>
      <c r="AY322" s="236" t="s">
        <v>128</v>
      </c>
    </row>
    <row r="323" spans="1:51" s="14" customFormat="1" ht="12">
      <c r="A323" s="14"/>
      <c r="B323" s="237"/>
      <c r="C323" s="238"/>
      <c r="D323" s="219" t="s">
        <v>140</v>
      </c>
      <c r="E323" s="239" t="s">
        <v>21</v>
      </c>
      <c r="F323" s="240" t="s">
        <v>149</v>
      </c>
      <c r="G323" s="238"/>
      <c r="H323" s="241">
        <v>25.6</v>
      </c>
      <c r="I323" s="242"/>
      <c r="J323" s="238"/>
      <c r="K323" s="238"/>
      <c r="L323" s="243"/>
      <c r="M323" s="244"/>
      <c r="N323" s="245"/>
      <c r="O323" s="245"/>
      <c r="P323" s="245"/>
      <c r="Q323" s="245"/>
      <c r="R323" s="245"/>
      <c r="S323" s="245"/>
      <c r="T323" s="246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47" t="s">
        <v>140</v>
      </c>
      <c r="AU323" s="247" t="s">
        <v>82</v>
      </c>
      <c r="AV323" s="14" t="s">
        <v>85</v>
      </c>
      <c r="AW323" s="14" t="s">
        <v>34</v>
      </c>
      <c r="AX323" s="14" t="s">
        <v>78</v>
      </c>
      <c r="AY323" s="247" t="s">
        <v>128</v>
      </c>
    </row>
    <row r="324" spans="1:65" s="2" customFormat="1" ht="21.75" customHeight="1">
      <c r="A324" s="40"/>
      <c r="B324" s="41"/>
      <c r="C324" s="206" t="s">
        <v>483</v>
      </c>
      <c r="D324" s="206" t="s">
        <v>130</v>
      </c>
      <c r="E324" s="207" t="s">
        <v>824</v>
      </c>
      <c r="F324" s="208" t="s">
        <v>825</v>
      </c>
      <c r="G324" s="209" t="s">
        <v>269</v>
      </c>
      <c r="H324" s="210">
        <v>11.44</v>
      </c>
      <c r="I324" s="211"/>
      <c r="J324" s="212">
        <f>ROUND(I324*H324,2)</f>
        <v>0</v>
      </c>
      <c r="K324" s="208" t="s">
        <v>134</v>
      </c>
      <c r="L324" s="46"/>
      <c r="M324" s="213" t="s">
        <v>21</v>
      </c>
      <c r="N324" s="214" t="s">
        <v>44</v>
      </c>
      <c r="O324" s="86"/>
      <c r="P324" s="215">
        <f>O324*H324</f>
        <v>0</v>
      </c>
      <c r="Q324" s="215">
        <v>0</v>
      </c>
      <c r="R324" s="215">
        <f>Q324*H324</f>
        <v>0</v>
      </c>
      <c r="S324" s="215">
        <v>0</v>
      </c>
      <c r="T324" s="216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17" t="s">
        <v>85</v>
      </c>
      <c r="AT324" s="217" t="s">
        <v>130</v>
      </c>
      <c r="AU324" s="217" t="s">
        <v>82</v>
      </c>
      <c r="AY324" s="19" t="s">
        <v>128</v>
      </c>
      <c r="BE324" s="218">
        <f>IF(N324="základní",J324,0)</f>
        <v>0</v>
      </c>
      <c r="BF324" s="218">
        <f>IF(N324="snížená",J324,0)</f>
        <v>0</v>
      </c>
      <c r="BG324" s="218">
        <f>IF(N324="zákl. přenesená",J324,0)</f>
        <v>0</v>
      </c>
      <c r="BH324" s="218">
        <f>IF(N324="sníž. přenesená",J324,0)</f>
        <v>0</v>
      </c>
      <c r="BI324" s="218">
        <f>IF(N324="nulová",J324,0)</f>
        <v>0</v>
      </c>
      <c r="BJ324" s="19" t="s">
        <v>78</v>
      </c>
      <c r="BK324" s="218">
        <f>ROUND(I324*H324,2)</f>
        <v>0</v>
      </c>
      <c r="BL324" s="19" t="s">
        <v>85</v>
      </c>
      <c r="BM324" s="217" t="s">
        <v>1456</v>
      </c>
    </row>
    <row r="325" spans="1:47" s="2" customFormat="1" ht="12">
      <c r="A325" s="40"/>
      <c r="B325" s="41"/>
      <c r="C325" s="42"/>
      <c r="D325" s="219" t="s">
        <v>136</v>
      </c>
      <c r="E325" s="42"/>
      <c r="F325" s="220" t="s">
        <v>827</v>
      </c>
      <c r="G325" s="42"/>
      <c r="H325" s="42"/>
      <c r="I325" s="221"/>
      <c r="J325" s="42"/>
      <c r="K325" s="42"/>
      <c r="L325" s="46"/>
      <c r="M325" s="222"/>
      <c r="N325" s="223"/>
      <c r="O325" s="86"/>
      <c r="P325" s="86"/>
      <c r="Q325" s="86"/>
      <c r="R325" s="86"/>
      <c r="S325" s="86"/>
      <c r="T325" s="87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T325" s="19" t="s">
        <v>136</v>
      </c>
      <c r="AU325" s="19" t="s">
        <v>82</v>
      </c>
    </row>
    <row r="326" spans="1:47" s="2" customFormat="1" ht="12">
      <c r="A326" s="40"/>
      <c r="B326" s="41"/>
      <c r="C326" s="42"/>
      <c r="D326" s="224" t="s">
        <v>138</v>
      </c>
      <c r="E326" s="42"/>
      <c r="F326" s="225" t="s">
        <v>828</v>
      </c>
      <c r="G326" s="42"/>
      <c r="H326" s="42"/>
      <c r="I326" s="221"/>
      <c r="J326" s="42"/>
      <c r="K326" s="42"/>
      <c r="L326" s="46"/>
      <c r="M326" s="222"/>
      <c r="N326" s="223"/>
      <c r="O326" s="86"/>
      <c r="P326" s="86"/>
      <c r="Q326" s="86"/>
      <c r="R326" s="86"/>
      <c r="S326" s="86"/>
      <c r="T326" s="87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T326" s="19" t="s">
        <v>138</v>
      </c>
      <c r="AU326" s="19" t="s">
        <v>82</v>
      </c>
    </row>
    <row r="327" spans="1:51" s="13" customFormat="1" ht="12">
      <c r="A327" s="13"/>
      <c r="B327" s="226"/>
      <c r="C327" s="227"/>
      <c r="D327" s="219" t="s">
        <v>140</v>
      </c>
      <c r="E327" s="228" t="s">
        <v>21</v>
      </c>
      <c r="F327" s="229" t="s">
        <v>1457</v>
      </c>
      <c r="G327" s="227"/>
      <c r="H327" s="230">
        <v>11.44</v>
      </c>
      <c r="I327" s="231"/>
      <c r="J327" s="227"/>
      <c r="K327" s="227"/>
      <c r="L327" s="232"/>
      <c r="M327" s="233"/>
      <c r="N327" s="234"/>
      <c r="O327" s="234"/>
      <c r="P327" s="234"/>
      <c r="Q327" s="234"/>
      <c r="R327" s="234"/>
      <c r="S327" s="234"/>
      <c r="T327" s="235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6" t="s">
        <v>140</v>
      </c>
      <c r="AU327" s="236" t="s">
        <v>82</v>
      </c>
      <c r="AV327" s="13" t="s">
        <v>82</v>
      </c>
      <c r="AW327" s="13" t="s">
        <v>34</v>
      </c>
      <c r="AX327" s="13" t="s">
        <v>73</v>
      </c>
      <c r="AY327" s="236" t="s">
        <v>128</v>
      </c>
    </row>
    <row r="328" spans="1:51" s="15" customFormat="1" ht="12">
      <c r="A328" s="15"/>
      <c r="B328" s="249"/>
      <c r="C328" s="250"/>
      <c r="D328" s="219" t="s">
        <v>140</v>
      </c>
      <c r="E328" s="251" t="s">
        <v>21</v>
      </c>
      <c r="F328" s="252" t="s">
        <v>234</v>
      </c>
      <c r="G328" s="250"/>
      <c r="H328" s="253">
        <v>11.44</v>
      </c>
      <c r="I328" s="254"/>
      <c r="J328" s="250"/>
      <c r="K328" s="250"/>
      <c r="L328" s="255"/>
      <c r="M328" s="256"/>
      <c r="N328" s="257"/>
      <c r="O328" s="257"/>
      <c r="P328" s="257"/>
      <c r="Q328" s="257"/>
      <c r="R328" s="257"/>
      <c r="S328" s="257"/>
      <c r="T328" s="258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T328" s="259" t="s">
        <v>140</v>
      </c>
      <c r="AU328" s="259" t="s">
        <v>82</v>
      </c>
      <c r="AV328" s="15" t="s">
        <v>150</v>
      </c>
      <c r="AW328" s="15" t="s">
        <v>34</v>
      </c>
      <c r="AX328" s="15" t="s">
        <v>73</v>
      </c>
      <c r="AY328" s="259" t="s">
        <v>128</v>
      </c>
    </row>
    <row r="329" spans="1:51" s="14" customFormat="1" ht="12">
      <c r="A329" s="14"/>
      <c r="B329" s="237"/>
      <c r="C329" s="238"/>
      <c r="D329" s="219" t="s">
        <v>140</v>
      </c>
      <c r="E329" s="239" t="s">
        <v>21</v>
      </c>
      <c r="F329" s="240" t="s">
        <v>149</v>
      </c>
      <c r="G329" s="238"/>
      <c r="H329" s="241">
        <v>11.44</v>
      </c>
      <c r="I329" s="242"/>
      <c r="J329" s="238"/>
      <c r="K329" s="238"/>
      <c r="L329" s="243"/>
      <c r="M329" s="244"/>
      <c r="N329" s="245"/>
      <c r="O329" s="245"/>
      <c r="P329" s="245"/>
      <c r="Q329" s="245"/>
      <c r="R329" s="245"/>
      <c r="S329" s="245"/>
      <c r="T329" s="246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47" t="s">
        <v>140</v>
      </c>
      <c r="AU329" s="247" t="s">
        <v>82</v>
      </c>
      <c r="AV329" s="14" t="s">
        <v>85</v>
      </c>
      <c r="AW329" s="14" t="s">
        <v>34</v>
      </c>
      <c r="AX329" s="14" t="s">
        <v>78</v>
      </c>
      <c r="AY329" s="247" t="s">
        <v>128</v>
      </c>
    </row>
    <row r="330" spans="1:65" s="2" customFormat="1" ht="24.15" customHeight="1">
      <c r="A330" s="40"/>
      <c r="B330" s="41"/>
      <c r="C330" s="206" t="s">
        <v>489</v>
      </c>
      <c r="D330" s="206" t="s">
        <v>130</v>
      </c>
      <c r="E330" s="207" t="s">
        <v>836</v>
      </c>
      <c r="F330" s="208" t="s">
        <v>837</v>
      </c>
      <c r="G330" s="209" t="s">
        <v>269</v>
      </c>
      <c r="H330" s="210">
        <v>217.36</v>
      </c>
      <c r="I330" s="211"/>
      <c r="J330" s="212">
        <f>ROUND(I330*H330,2)</f>
        <v>0</v>
      </c>
      <c r="K330" s="208" t="s">
        <v>134</v>
      </c>
      <c r="L330" s="46"/>
      <c r="M330" s="213" t="s">
        <v>21</v>
      </c>
      <c r="N330" s="214" t="s">
        <v>44</v>
      </c>
      <c r="O330" s="86"/>
      <c r="P330" s="215">
        <f>O330*H330</f>
        <v>0</v>
      </c>
      <c r="Q330" s="215">
        <v>0</v>
      </c>
      <c r="R330" s="215">
        <f>Q330*H330</f>
        <v>0</v>
      </c>
      <c r="S330" s="215">
        <v>0</v>
      </c>
      <c r="T330" s="216">
        <f>S330*H330</f>
        <v>0</v>
      </c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R330" s="217" t="s">
        <v>85</v>
      </c>
      <c r="AT330" s="217" t="s">
        <v>130</v>
      </c>
      <c r="AU330" s="217" t="s">
        <v>82</v>
      </c>
      <c r="AY330" s="19" t="s">
        <v>128</v>
      </c>
      <c r="BE330" s="218">
        <f>IF(N330="základní",J330,0)</f>
        <v>0</v>
      </c>
      <c r="BF330" s="218">
        <f>IF(N330="snížená",J330,0)</f>
        <v>0</v>
      </c>
      <c r="BG330" s="218">
        <f>IF(N330="zákl. přenesená",J330,0)</f>
        <v>0</v>
      </c>
      <c r="BH330" s="218">
        <f>IF(N330="sníž. přenesená",J330,0)</f>
        <v>0</v>
      </c>
      <c r="BI330" s="218">
        <f>IF(N330="nulová",J330,0)</f>
        <v>0</v>
      </c>
      <c r="BJ330" s="19" t="s">
        <v>78</v>
      </c>
      <c r="BK330" s="218">
        <f>ROUND(I330*H330,2)</f>
        <v>0</v>
      </c>
      <c r="BL330" s="19" t="s">
        <v>85</v>
      </c>
      <c r="BM330" s="217" t="s">
        <v>1458</v>
      </c>
    </row>
    <row r="331" spans="1:47" s="2" customFormat="1" ht="12">
      <c r="A331" s="40"/>
      <c r="B331" s="41"/>
      <c r="C331" s="42"/>
      <c r="D331" s="219" t="s">
        <v>136</v>
      </c>
      <c r="E331" s="42"/>
      <c r="F331" s="220" t="s">
        <v>839</v>
      </c>
      <c r="G331" s="42"/>
      <c r="H331" s="42"/>
      <c r="I331" s="221"/>
      <c r="J331" s="42"/>
      <c r="K331" s="42"/>
      <c r="L331" s="46"/>
      <c r="M331" s="222"/>
      <c r="N331" s="223"/>
      <c r="O331" s="86"/>
      <c r="P331" s="86"/>
      <c r="Q331" s="86"/>
      <c r="R331" s="86"/>
      <c r="S331" s="86"/>
      <c r="T331" s="87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T331" s="19" t="s">
        <v>136</v>
      </c>
      <c r="AU331" s="19" t="s">
        <v>82</v>
      </c>
    </row>
    <row r="332" spans="1:47" s="2" customFormat="1" ht="12">
      <c r="A332" s="40"/>
      <c r="B332" s="41"/>
      <c r="C332" s="42"/>
      <c r="D332" s="224" t="s">
        <v>138</v>
      </c>
      <c r="E332" s="42"/>
      <c r="F332" s="225" t="s">
        <v>840</v>
      </c>
      <c r="G332" s="42"/>
      <c r="H332" s="42"/>
      <c r="I332" s="221"/>
      <c r="J332" s="42"/>
      <c r="K332" s="42"/>
      <c r="L332" s="46"/>
      <c r="M332" s="222"/>
      <c r="N332" s="223"/>
      <c r="O332" s="86"/>
      <c r="P332" s="86"/>
      <c r="Q332" s="86"/>
      <c r="R332" s="86"/>
      <c r="S332" s="86"/>
      <c r="T332" s="87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T332" s="19" t="s">
        <v>138</v>
      </c>
      <c r="AU332" s="19" t="s">
        <v>82</v>
      </c>
    </row>
    <row r="333" spans="1:51" s="13" customFormat="1" ht="12">
      <c r="A333" s="13"/>
      <c r="B333" s="226"/>
      <c r="C333" s="227"/>
      <c r="D333" s="219" t="s">
        <v>140</v>
      </c>
      <c r="E333" s="228" t="s">
        <v>21</v>
      </c>
      <c r="F333" s="229" t="s">
        <v>1459</v>
      </c>
      <c r="G333" s="227"/>
      <c r="H333" s="230">
        <v>217.36</v>
      </c>
      <c r="I333" s="231"/>
      <c r="J333" s="227"/>
      <c r="K333" s="227"/>
      <c r="L333" s="232"/>
      <c r="M333" s="233"/>
      <c r="N333" s="234"/>
      <c r="O333" s="234"/>
      <c r="P333" s="234"/>
      <c r="Q333" s="234"/>
      <c r="R333" s="234"/>
      <c r="S333" s="234"/>
      <c r="T333" s="235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6" t="s">
        <v>140</v>
      </c>
      <c r="AU333" s="236" t="s">
        <v>82</v>
      </c>
      <c r="AV333" s="13" t="s">
        <v>82</v>
      </c>
      <c r="AW333" s="13" t="s">
        <v>34</v>
      </c>
      <c r="AX333" s="13" t="s">
        <v>73</v>
      </c>
      <c r="AY333" s="236" t="s">
        <v>128</v>
      </c>
    </row>
    <row r="334" spans="1:51" s="14" customFormat="1" ht="12">
      <c r="A334" s="14"/>
      <c r="B334" s="237"/>
      <c r="C334" s="238"/>
      <c r="D334" s="219" t="s">
        <v>140</v>
      </c>
      <c r="E334" s="239" t="s">
        <v>21</v>
      </c>
      <c r="F334" s="240" t="s">
        <v>149</v>
      </c>
      <c r="G334" s="238"/>
      <c r="H334" s="241">
        <v>217.36</v>
      </c>
      <c r="I334" s="242"/>
      <c r="J334" s="238"/>
      <c r="K334" s="238"/>
      <c r="L334" s="243"/>
      <c r="M334" s="244"/>
      <c r="N334" s="245"/>
      <c r="O334" s="245"/>
      <c r="P334" s="245"/>
      <c r="Q334" s="245"/>
      <c r="R334" s="245"/>
      <c r="S334" s="245"/>
      <c r="T334" s="246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47" t="s">
        <v>140</v>
      </c>
      <c r="AU334" s="247" t="s">
        <v>82</v>
      </c>
      <c r="AV334" s="14" t="s">
        <v>85</v>
      </c>
      <c r="AW334" s="14" t="s">
        <v>34</v>
      </c>
      <c r="AX334" s="14" t="s">
        <v>78</v>
      </c>
      <c r="AY334" s="247" t="s">
        <v>128</v>
      </c>
    </row>
    <row r="335" spans="1:65" s="2" customFormat="1" ht="16.5" customHeight="1">
      <c r="A335" s="40"/>
      <c r="B335" s="41"/>
      <c r="C335" s="206" t="s">
        <v>495</v>
      </c>
      <c r="D335" s="206" t="s">
        <v>130</v>
      </c>
      <c r="E335" s="207" t="s">
        <v>831</v>
      </c>
      <c r="F335" s="208" t="s">
        <v>832</v>
      </c>
      <c r="G335" s="209" t="s">
        <v>269</v>
      </c>
      <c r="H335" s="210">
        <v>307.64</v>
      </c>
      <c r="I335" s="211"/>
      <c r="J335" s="212">
        <f>ROUND(I335*H335,2)</f>
        <v>0</v>
      </c>
      <c r="K335" s="208" t="s">
        <v>21</v>
      </c>
      <c r="L335" s="46"/>
      <c r="M335" s="213" t="s">
        <v>21</v>
      </c>
      <c r="N335" s="214" t="s">
        <v>44</v>
      </c>
      <c r="O335" s="86"/>
      <c r="P335" s="215">
        <f>O335*H335</f>
        <v>0</v>
      </c>
      <c r="Q335" s="215">
        <v>0</v>
      </c>
      <c r="R335" s="215">
        <f>Q335*H335</f>
        <v>0</v>
      </c>
      <c r="S335" s="215">
        <v>0</v>
      </c>
      <c r="T335" s="216">
        <f>S335*H335</f>
        <v>0</v>
      </c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R335" s="217" t="s">
        <v>85</v>
      </c>
      <c r="AT335" s="217" t="s">
        <v>130</v>
      </c>
      <c r="AU335" s="217" t="s">
        <v>82</v>
      </c>
      <c r="AY335" s="19" t="s">
        <v>128</v>
      </c>
      <c r="BE335" s="218">
        <f>IF(N335="základní",J335,0)</f>
        <v>0</v>
      </c>
      <c r="BF335" s="218">
        <f>IF(N335="snížená",J335,0)</f>
        <v>0</v>
      </c>
      <c r="BG335" s="218">
        <f>IF(N335="zákl. přenesená",J335,0)</f>
        <v>0</v>
      </c>
      <c r="BH335" s="218">
        <f>IF(N335="sníž. přenesená",J335,0)</f>
        <v>0</v>
      </c>
      <c r="BI335" s="218">
        <f>IF(N335="nulová",J335,0)</f>
        <v>0</v>
      </c>
      <c r="BJ335" s="19" t="s">
        <v>78</v>
      </c>
      <c r="BK335" s="218">
        <f>ROUND(I335*H335,2)</f>
        <v>0</v>
      </c>
      <c r="BL335" s="19" t="s">
        <v>85</v>
      </c>
      <c r="BM335" s="217" t="s">
        <v>1460</v>
      </c>
    </row>
    <row r="336" spans="1:47" s="2" customFormat="1" ht="12">
      <c r="A336" s="40"/>
      <c r="B336" s="41"/>
      <c r="C336" s="42"/>
      <c r="D336" s="219" t="s">
        <v>136</v>
      </c>
      <c r="E336" s="42"/>
      <c r="F336" s="220" t="s">
        <v>832</v>
      </c>
      <c r="G336" s="42"/>
      <c r="H336" s="42"/>
      <c r="I336" s="221"/>
      <c r="J336" s="42"/>
      <c r="K336" s="42"/>
      <c r="L336" s="46"/>
      <c r="M336" s="222"/>
      <c r="N336" s="223"/>
      <c r="O336" s="86"/>
      <c r="P336" s="86"/>
      <c r="Q336" s="86"/>
      <c r="R336" s="86"/>
      <c r="S336" s="86"/>
      <c r="T336" s="87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T336" s="19" t="s">
        <v>136</v>
      </c>
      <c r="AU336" s="19" t="s">
        <v>82</v>
      </c>
    </row>
    <row r="337" spans="1:51" s="13" customFormat="1" ht="12">
      <c r="A337" s="13"/>
      <c r="B337" s="226"/>
      <c r="C337" s="227"/>
      <c r="D337" s="219" t="s">
        <v>140</v>
      </c>
      <c r="E337" s="228" t="s">
        <v>21</v>
      </c>
      <c r="F337" s="229" t="s">
        <v>1461</v>
      </c>
      <c r="G337" s="227"/>
      <c r="H337" s="230">
        <v>307.64</v>
      </c>
      <c r="I337" s="231"/>
      <c r="J337" s="227"/>
      <c r="K337" s="227"/>
      <c r="L337" s="232"/>
      <c r="M337" s="233"/>
      <c r="N337" s="234"/>
      <c r="O337" s="234"/>
      <c r="P337" s="234"/>
      <c r="Q337" s="234"/>
      <c r="R337" s="234"/>
      <c r="S337" s="234"/>
      <c r="T337" s="235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6" t="s">
        <v>140</v>
      </c>
      <c r="AU337" s="236" t="s">
        <v>82</v>
      </c>
      <c r="AV337" s="13" t="s">
        <v>82</v>
      </c>
      <c r="AW337" s="13" t="s">
        <v>34</v>
      </c>
      <c r="AX337" s="13" t="s">
        <v>73</v>
      </c>
      <c r="AY337" s="236" t="s">
        <v>128</v>
      </c>
    </row>
    <row r="338" spans="1:51" s="14" customFormat="1" ht="12">
      <c r="A338" s="14"/>
      <c r="B338" s="237"/>
      <c r="C338" s="238"/>
      <c r="D338" s="219" t="s">
        <v>140</v>
      </c>
      <c r="E338" s="239" t="s">
        <v>21</v>
      </c>
      <c r="F338" s="240" t="s">
        <v>149</v>
      </c>
      <c r="G338" s="238"/>
      <c r="H338" s="241">
        <v>307.64</v>
      </c>
      <c r="I338" s="242"/>
      <c r="J338" s="238"/>
      <c r="K338" s="238"/>
      <c r="L338" s="243"/>
      <c r="M338" s="244"/>
      <c r="N338" s="245"/>
      <c r="O338" s="245"/>
      <c r="P338" s="245"/>
      <c r="Q338" s="245"/>
      <c r="R338" s="245"/>
      <c r="S338" s="245"/>
      <c r="T338" s="246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47" t="s">
        <v>140</v>
      </c>
      <c r="AU338" s="247" t="s">
        <v>82</v>
      </c>
      <c r="AV338" s="14" t="s">
        <v>85</v>
      </c>
      <c r="AW338" s="14" t="s">
        <v>34</v>
      </c>
      <c r="AX338" s="14" t="s">
        <v>78</v>
      </c>
      <c r="AY338" s="247" t="s">
        <v>128</v>
      </c>
    </row>
    <row r="339" spans="1:65" s="2" customFormat="1" ht="16.5" customHeight="1">
      <c r="A339" s="40"/>
      <c r="B339" s="41"/>
      <c r="C339" s="206" t="s">
        <v>507</v>
      </c>
      <c r="D339" s="206" t="s">
        <v>130</v>
      </c>
      <c r="E339" s="207" t="s">
        <v>850</v>
      </c>
      <c r="F339" s="208" t="s">
        <v>851</v>
      </c>
      <c r="G339" s="209" t="s">
        <v>269</v>
      </c>
      <c r="H339" s="210">
        <v>0.571</v>
      </c>
      <c r="I339" s="211"/>
      <c r="J339" s="212">
        <f>ROUND(I339*H339,2)</f>
        <v>0</v>
      </c>
      <c r="K339" s="208" t="s">
        <v>134</v>
      </c>
      <c r="L339" s="46"/>
      <c r="M339" s="213" t="s">
        <v>21</v>
      </c>
      <c r="N339" s="214" t="s">
        <v>44</v>
      </c>
      <c r="O339" s="86"/>
      <c r="P339" s="215">
        <f>O339*H339</f>
        <v>0</v>
      </c>
      <c r="Q339" s="215">
        <v>0</v>
      </c>
      <c r="R339" s="215">
        <f>Q339*H339</f>
        <v>0</v>
      </c>
      <c r="S339" s="215">
        <v>0</v>
      </c>
      <c r="T339" s="216">
        <f>S339*H339</f>
        <v>0</v>
      </c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217" t="s">
        <v>85</v>
      </c>
      <c r="AT339" s="217" t="s">
        <v>130</v>
      </c>
      <c r="AU339" s="217" t="s">
        <v>82</v>
      </c>
      <c r="AY339" s="19" t="s">
        <v>128</v>
      </c>
      <c r="BE339" s="218">
        <f>IF(N339="základní",J339,0)</f>
        <v>0</v>
      </c>
      <c r="BF339" s="218">
        <f>IF(N339="snížená",J339,0)</f>
        <v>0</v>
      </c>
      <c r="BG339" s="218">
        <f>IF(N339="zákl. přenesená",J339,0)</f>
        <v>0</v>
      </c>
      <c r="BH339" s="218">
        <f>IF(N339="sníž. přenesená",J339,0)</f>
        <v>0</v>
      </c>
      <c r="BI339" s="218">
        <f>IF(N339="nulová",J339,0)</f>
        <v>0</v>
      </c>
      <c r="BJ339" s="19" t="s">
        <v>78</v>
      </c>
      <c r="BK339" s="218">
        <f>ROUND(I339*H339,2)</f>
        <v>0</v>
      </c>
      <c r="BL339" s="19" t="s">
        <v>85</v>
      </c>
      <c r="BM339" s="217" t="s">
        <v>1462</v>
      </c>
    </row>
    <row r="340" spans="1:47" s="2" customFormat="1" ht="12">
      <c r="A340" s="40"/>
      <c r="B340" s="41"/>
      <c r="C340" s="42"/>
      <c r="D340" s="219" t="s">
        <v>136</v>
      </c>
      <c r="E340" s="42"/>
      <c r="F340" s="220" t="s">
        <v>853</v>
      </c>
      <c r="G340" s="42"/>
      <c r="H340" s="42"/>
      <c r="I340" s="221"/>
      <c r="J340" s="42"/>
      <c r="K340" s="42"/>
      <c r="L340" s="46"/>
      <c r="M340" s="222"/>
      <c r="N340" s="223"/>
      <c r="O340" s="86"/>
      <c r="P340" s="86"/>
      <c r="Q340" s="86"/>
      <c r="R340" s="86"/>
      <c r="S340" s="86"/>
      <c r="T340" s="87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T340" s="19" t="s">
        <v>136</v>
      </c>
      <c r="AU340" s="19" t="s">
        <v>82</v>
      </c>
    </row>
    <row r="341" spans="1:47" s="2" customFormat="1" ht="12">
      <c r="A341" s="40"/>
      <c r="B341" s="41"/>
      <c r="C341" s="42"/>
      <c r="D341" s="224" t="s">
        <v>138</v>
      </c>
      <c r="E341" s="42"/>
      <c r="F341" s="225" t="s">
        <v>854</v>
      </c>
      <c r="G341" s="42"/>
      <c r="H341" s="42"/>
      <c r="I341" s="221"/>
      <c r="J341" s="42"/>
      <c r="K341" s="42"/>
      <c r="L341" s="46"/>
      <c r="M341" s="222"/>
      <c r="N341" s="223"/>
      <c r="O341" s="86"/>
      <c r="P341" s="86"/>
      <c r="Q341" s="86"/>
      <c r="R341" s="86"/>
      <c r="S341" s="86"/>
      <c r="T341" s="87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T341" s="19" t="s">
        <v>138</v>
      </c>
      <c r="AU341" s="19" t="s">
        <v>82</v>
      </c>
    </row>
    <row r="342" spans="1:51" s="13" customFormat="1" ht="12">
      <c r="A342" s="13"/>
      <c r="B342" s="226"/>
      <c r="C342" s="227"/>
      <c r="D342" s="219" t="s">
        <v>140</v>
      </c>
      <c r="E342" s="228" t="s">
        <v>21</v>
      </c>
      <c r="F342" s="229" t="s">
        <v>1463</v>
      </c>
      <c r="G342" s="227"/>
      <c r="H342" s="230">
        <v>0.571</v>
      </c>
      <c r="I342" s="231"/>
      <c r="J342" s="227"/>
      <c r="K342" s="227"/>
      <c r="L342" s="232"/>
      <c r="M342" s="233"/>
      <c r="N342" s="234"/>
      <c r="O342" s="234"/>
      <c r="P342" s="234"/>
      <c r="Q342" s="234"/>
      <c r="R342" s="234"/>
      <c r="S342" s="234"/>
      <c r="T342" s="235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36" t="s">
        <v>140</v>
      </c>
      <c r="AU342" s="236" t="s">
        <v>82</v>
      </c>
      <c r="AV342" s="13" t="s">
        <v>82</v>
      </c>
      <c r="AW342" s="13" t="s">
        <v>34</v>
      </c>
      <c r="AX342" s="13" t="s">
        <v>78</v>
      </c>
      <c r="AY342" s="236" t="s">
        <v>128</v>
      </c>
    </row>
    <row r="343" spans="1:65" s="2" customFormat="1" ht="24.15" customHeight="1">
      <c r="A343" s="40"/>
      <c r="B343" s="41"/>
      <c r="C343" s="206" t="s">
        <v>513</v>
      </c>
      <c r="D343" s="206" t="s">
        <v>130</v>
      </c>
      <c r="E343" s="207" t="s">
        <v>858</v>
      </c>
      <c r="F343" s="208" t="s">
        <v>859</v>
      </c>
      <c r="G343" s="209" t="s">
        <v>269</v>
      </c>
      <c r="H343" s="210">
        <v>10.849</v>
      </c>
      <c r="I343" s="211"/>
      <c r="J343" s="212">
        <f>ROUND(I343*H343,2)</f>
        <v>0</v>
      </c>
      <c r="K343" s="208" t="s">
        <v>134</v>
      </c>
      <c r="L343" s="46"/>
      <c r="M343" s="213" t="s">
        <v>21</v>
      </c>
      <c r="N343" s="214" t="s">
        <v>44</v>
      </c>
      <c r="O343" s="86"/>
      <c r="P343" s="215">
        <f>O343*H343</f>
        <v>0</v>
      </c>
      <c r="Q343" s="215">
        <v>0</v>
      </c>
      <c r="R343" s="215">
        <f>Q343*H343</f>
        <v>0</v>
      </c>
      <c r="S343" s="215">
        <v>0</v>
      </c>
      <c r="T343" s="216">
        <f>S343*H343</f>
        <v>0</v>
      </c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R343" s="217" t="s">
        <v>85</v>
      </c>
      <c r="AT343" s="217" t="s">
        <v>130</v>
      </c>
      <c r="AU343" s="217" t="s">
        <v>82</v>
      </c>
      <c r="AY343" s="19" t="s">
        <v>128</v>
      </c>
      <c r="BE343" s="218">
        <f>IF(N343="základní",J343,0)</f>
        <v>0</v>
      </c>
      <c r="BF343" s="218">
        <f>IF(N343="snížená",J343,0)</f>
        <v>0</v>
      </c>
      <c r="BG343" s="218">
        <f>IF(N343="zákl. přenesená",J343,0)</f>
        <v>0</v>
      </c>
      <c r="BH343" s="218">
        <f>IF(N343="sníž. přenesená",J343,0)</f>
        <v>0</v>
      </c>
      <c r="BI343" s="218">
        <f>IF(N343="nulová",J343,0)</f>
        <v>0</v>
      </c>
      <c r="BJ343" s="19" t="s">
        <v>78</v>
      </c>
      <c r="BK343" s="218">
        <f>ROUND(I343*H343,2)</f>
        <v>0</v>
      </c>
      <c r="BL343" s="19" t="s">
        <v>85</v>
      </c>
      <c r="BM343" s="217" t="s">
        <v>1464</v>
      </c>
    </row>
    <row r="344" spans="1:47" s="2" customFormat="1" ht="12">
      <c r="A344" s="40"/>
      <c r="B344" s="41"/>
      <c r="C344" s="42"/>
      <c r="D344" s="219" t="s">
        <v>136</v>
      </c>
      <c r="E344" s="42"/>
      <c r="F344" s="220" t="s">
        <v>861</v>
      </c>
      <c r="G344" s="42"/>
      <c r="H344" s="42"/>
      <c r="I344" s="221"/>
      <c r="J344" s="42"/>
      <c r="K344" s="42"/>
      <c r="L344" s="46"/>
      <c r="M344" s="222"/>
      <c r="N344" s="223"/>
      <c r="O344" s="86"/>
      <c r="P344" s="86"/>
      <c r="Q344" s="86"/>
      <c r="R344" s="86"/>
      <c r="S344" s="86"/>
      <c r="T344" s="87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T344" s="19" t="s">
        <v>136</v>
      </c>
      <c r="AU344" s="19" t="s">
        <v>82</v>
      </c>
    </row>
    <row r="345" spans="1:47" s="2" customFormat="1" ht="12">
      <c r="A345" s="40"/>
      <c r="B345" s="41"/>
      <c r="C345" s="42"/>
      <c r="D345" s="224" t="s">
        <v>138</v>
      </c>
      <c r="E345" s="42"/>
      <c r="F345" s="225" t="s">
        <v>862</v>
      </c>
      <c r="G345" s="42"/>
      <c r="H345" s="42"/>
      <c r="I345" s="221"/>
      <c r="J345" s="42"/>
      <c r="K345" s="42"/>
      <c r="L345" s="46"/>
      <c r="M345" s="222"/>
      <c r="N345" s="223"/>
      <c r="O345" s="86"/>
      <c r="P345" s="86"/>
      <c r="Q345" s="86"/>
      <c r="R345" s="86"/>
      <c r="S345" s="86"/>
      <c r="T345" s="87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T345" s="19" t="s">
        <v>138</v>
      </c>
      <c r="AU345" s="19" t="s">
        <v>82</v>
      </c>
    </row>
    <row r="346" spans="1:51" s="13" customFormat="1" ht="12">
      <c r="A346" s="13"/>
      <c r="B346" s="226"/>
      <c r="C346" s="227"/>
      <c r="D346" s="219" t="s">
        <v>140</v>
      </c>
      <c r="E346" s="228" t="s">
        <v>21</v>
      </c>
      <c r="F346" s="229" t="s">
        <v>1465</v>
      </c>
      <c r="G346" s="227"/>
      <c r="H346" s="230">
        <v>10.849</v>
      </c>
      <c r="I346" s="231"/>
      <c r="J346" s="227"/>
      <c r="K346" s="227"/>
      <c r="L346" s="232"/>
      <c r="M346" s="233"/>
      <c r="N346" s="234"/>
      <c r="O346" s="234"/>
      <c r="P346" s="234"/>
      <c r="Q346" s="234"/>
      <c r="R346" s="234"/>
      <c r="S346" s="234"/>
      <c r="T346" s="235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36" t="s">
        <v>140</v>
      </c>
      <c r="AU346" s="236" t="s">
        <v>82</v>
      </c>
      <c r="AV346" s="13" t="s">
        <v>82</v>
      </c>
      <c r="AW346" s="13" t="s">
        <v>34</v>
      </c>
      <c r="AX346" s="13" t="s">
        <v>73</v>
      </c>
      <c r="AY346" s="236" t="s">
        <v>128</v>
      </c>
    </row>
    <row r="347" spans="1:51" s="14" customFormat="1" ht="12">
      <c r="A347" s="14"/>
      <c r="B347" s="237"/>
      <c r="C347" s="238"/>
      <c r="D347" s="219" t="s">
        <v>140</v>
      </c>
      <c r="E347" s="239" t="s">
        <v>21</v>
      </c>
      <c r="F347" s="240" t="s">
        <v>149</v>
      </c>
      <c r="G347" s="238"/>
      <c r="H347" s="241">
        <v>10.849</v>
      </c>
      <c r="I347" s="242"/>
      <c r="J347" s="238"/>
      <c r="K347" s="238"/>
      <c r="L347" s="243"/>
      <c r="M347" s="244"/>
      <c r="N347" s="245"/>
      <c r="O347" s="245"/>
      <c r="P347" s="245"/>
      <c r="Q347" s="245"/>
      <c r="R347" s="245"/>
      <c r="S347" s="245"/>
      <c r="T347" s="246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47" t="s">
        <v>140</v>
      </c>
      <c r="AU347" s="247" t="s">
        <v>82</v>
      </c>
      <c r="AV347" s="14" t="s">
        <v>85</v>
      </c>
      <c r="AW347" s="14" t="s">
        <v>34</v>
      </c>
      <c r="AX347" s="14" t="s">
        <v>78</v>
      </c>
      <c r="AY347" s="247" t="s">
        <v>128</v>
      </c>
    </row>
    <row r="348" spans="1:65" s="2" customFormat="1" ht="24.15" customHeight="1">
      <c r="A348" s="40"/>
      <c r="B348" s="41"/>
      <c r="C348" s="206" t="s">
        <v>520</v>
      </c>
      <c r="D348" s="206" t="s">
        <v>130</v>
      </c>
      <c r="E348" s="207" t="s">
        <v>843</v>
      </c>
      <c r="F348" s="208" t="s">
        <v>844</v>
      </c>
      <c r="G348" s="209" t="s">
        <v>269</v>
      </c>
      <c r="H348" s="210">
        <v>153.82</v>
      </c>
      <c r="I348" s="211"/>
      <c r="J348" s="212">
        <f>ROUND(I348*H348,2)</f>
        <v>0</v>
      </c>
      <c r="K348" s="208" t="s">
        <v>134</v>
      </c>
      <c r="L348" s="46"/>
      <c r="M348" s="213" t="s">
        <v>21</v>
      </c>
      <c r="N348" s="214" t="s">
        <v>44</v>
      </c>
      <c r="O348" s="86"/>
      <c r="P348" s="215">
        <f>O348*H348</f>
        <v>0</v>
      </c>
      <c r="Q348" s="215">
        <v>0</v>
      </c>
      <c r="R348" s="215">
        <f>Q348*H348</f>
        <v>0</v>
      </c>
      <c r="S348" s="215">
        <v>0</v>
      </c>
      <c r="T348" s="216">
        <f>S348*H348</f>
        <v>0</v>
      </c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R348" s="217" t="s">
        <v>85</v>
      </c>
      <c r="AT348" s="217" t="s">
        <v>130</v>
      </c>
      <c r="AU348" s="217" t="s">
        <v>82</v>
      </c>
      <c r="AY348" s="19" t="s">
        <v>128</v>
      </c>
      <c r="BE348" s="218">
        <f>IF(N348="základní",J348,0)</f>
        <v>0</v>
      </c>
      <c r="BF348" s="218">
        <f>IF(N348="snížená",J348,0)</f>
        <v>0</v>
      </c>
      <c r="BG348" s="218">
        <f>IF(N348="zákl. přenesená",J348,0)</f>
        <v>0</v>
      </c>
      <c r="BH348" s="218">
        <f>IF(N348="sníž. přenesená",J348,0)</f>
        <v>0</v>
      </c>
      <c r="BI348" s="218">
        <f>IF(N348="nulová",J348,0)</f>
        <v>0</v>
      </c>
      <c r="BJ348" s="19" t="s">
        <v>78</v>
      </c>
      <c r="BK348" s="218">
        <f>ROUND(I348*H348,2)</f>
        <v>0</v>
      </c>
      <c r="BL348" s="19" t="s">
        <v>85</v>
      </c>
      <c r="BM348" s="217" t="s">
        <v>1466</v>
      </c>
    </row>
    <row r="349" spans="1:47" s="2" customFormat="1" ht="12">
      <c r="A349" s="40"/>
      <c r="B349" s="41"/>
      <c r="C349" s="42"/>
      <c r="D349" s="219" t="s">
        <v>136</v>
      </c>
      <c r="E349" s="42"/>
      <c r="F349" s="220" t="s">
        <v>846</v>
      </c>
      <c r="G349" s="42"/>
      <c r="H349" s="42"/>
      <c r="I349" s="221"/>
      <c r="J349" s="42"/>
      <c r="K349" s="42"/>
      <c r="L349" s="46"/>
      <c r="M349" s="222"/>
      <c r="N349" s="223"/>
      <c r="O349" s="86"/>
      <c r="P349" s="86"/>
      <c r="Q349" s="86"/>
      <c r="R349" s="86"/>
      <c r="S349" s="86"/>
      <c r="T349" s="87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T349" s="19" t="s">
        <v>136</v>
      </c>
      <c r="AU349" s="19" t="s">
        <v>82</v>
      </c>
    </row>
    <row r="350" spans="1:47" s="2" customFormat="1" ht="12">
      <c r="A350" s="40"/>
      <c r="B350" s="41"/>
      <c r="C350" s="42"/>
      <c r="D350" s="224" t="s">
        <v>138</v>
      </c>
      <c r="E350" s="42"/>
      <c r="F350" s="225" t="s">
        <v>847</v>
      </c>
      <c r="G350" s="42"/>
      <c r="H350" s="42"/>
      <c r="I350" s="221"/>
      <c r="J350" s="42"/>
      <c r="K350" s="42"/>
      <c r="L350" s="46"/>
      <c r="M350" s="222"/>
      <c r="N350" s="223"/>
      <c r="O350" s="86"/>
      <c r="P350" s="86"/>
      <c r="Q350" s="86"/>
      <c r="R350" s="86"/>
      <c r="S350" s="86"/>
      <c r="T350" s="87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T350" s="19" t="s">
        <v>138</v>
      </c>
      <c r="AU350" s="19" t="s">
        <v>82</v>
      </c>
    </row>
    <row r="351" spans="1:51" s="13" customFormat="1" ht="12">
      <c r="A351" s="13"/>
      <c r="B351" s="226"/>
      <c r="C351" s="227"/>
      <c r="D351" s="219" t="s">
        <v>140</v>
      </c>
      <c r="E351" s="228" t="s">
        <v>21</v>
      </c>
      <c r="F351" s="229" t="s">
        <v>1467</v>
      </c>
      <c r="G351" s="227"/>
      <c r="H351" s="230">
        <v>153.82</v>
      </c>
      <c r="I351" s="231"/>
      <c r="J351" s="227"/>
      <c r="K351" s="227"/>
      <c r="L351" s="232"/>
      <c r="M351" s="233"/>
      <c r="N351" s="234"/>
      <c r="O351" s="234"/>
      <c r="P351" s="234"/>
      <c r="Q351" s="234"/>
      <c r="R351" s="234"/>
      <c r="S351" s="234"/>
      <c r="T351" s="235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36" t="s">
        <v>140</v>
      </c>
      <c r="AU351" s="236" t="s">
        <v>82</v>
      </c>
      <c r="AV351" s="13" t="s">
        <v>82</v>
      </c>
      <c r="AW351" s="13" t="s">
        <v>34</v>
      </c>
      <c r="AX351" s="13" t="s">
        <v>73</v>
      </c>
      <c r="AY351" s="236" t="s">
        <v>128</v>
      </c>
    </row>
    <row r="352" spans="1:51" s="14" customFormat="1" ht="12">
      <c r="A352" s="14"/>
      <c r="B352" s="237"/>
      <c r="C352" s="238"/>
      <c r="D352" s="219" t="s">
        <v>140</v>
      </c>
      <c r="E352" s="239" t="s">
        <v>21</v>
      </c>
      <c r="F352" s="240" t="s">
        <v>149</v>
      </c>
      <c r="G352" s="238"/>
      <c r="H352" s="241">
        <v>153.82</v>
      </c>
      <c r="I352" s="242"/>
      <c r="J352" s="238"/>
      <c r="K352" s="238"/>
      <c r="L352" s="243"/>
      <c r="M352" s="244"/>
      <c r="N352" s="245"/>
      <c r="O352" s="245"/>
      <c r="P352" s="245"/>
      <c r="Q352" s="245"/>
      <c r="R352" s="245"/>
      <c r="S352" s="245"/>
      <c r="T352" s="246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47" t="s">
        <v>140</v>
      </c>
      <c r="AU352" s="247" t="s">
        <v>82</v>
      </c>
      <c r="AV352" s="14" t="s">
        <v>85</v>
      </c>
      <c r="AW352" s="14" t="s">
        <v>34</v>
      </c>
      <c r="AX352" s="14" t="s">
        <v>78</v>
      </c>
      <c r="AY352" s="247" t="s">
        <v>128</v>
      </c>
    </row>
    <row r="353" spans="1:65" s="2" customFormat="1" ht="37.8" customHeight="1">
      <c r="A353" s="40"/>
      <c r="B353" s="41"/>
      <c r="C353" s="206" t="s">
        <v>525</v>
      </c>
      <c r="D353" s="206" t="s">
        <v>130</v>
      </c>
      <c r="E353" s="207" t="s">
        <v>865</v>
      </c>
      <c r="F353" s="208" t="s">
        <v>866</v>
      </c>
      <c r="G353" s="209" t="s">
        <v>269</v>
      </c>
      <c r="H353" s="210">
        <v>0.571</v>
      </c>
      <c r="I353" s="211"/>
      <c r="J353" s="212">
        <f>ROUND(I353*H353,2)</f>
        <v>0</v>
      </c>
      <c r="K353" s="208" t="s">
        <v>134</v>
      </c>
      <c r="L353" s="46"/>
      <c r="M353" s="213" t="s">
        <v>21</v>
      </c>
      <c r="N353" s="214" t="s">
        <v>44</v>
      </c>
      <c r="O353" s="86"/>
      <c r="P353" s="215">
        <f>O353*H353</f>
        <v>0</v>
      </c>
      <c r="Q353" s="215">
        <v>0</v>
      </c>
      <c r="R353" s="215">
        <f>Q353*H353</f>
        <v>0</v>
      </c>
      <c r="S353" s="215">
        <v>0</v>
      </c>
      <c r="T353" s="216">
        <f>S353*H353</f>
        <v>0</v>
      </c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R353" s="217" t="s">
        <v>85</v>
      </c>
      <c r="AT353" s="217" t="s">
        <v>130</v>
      </c>
      <c r="AU353" s="217" t="s">
        <v>82</v>
      </c>
      <c r="AY353" s="19" t="s">
        <v>128</v>
      </c>
      <c r="BE353" s="218">
        <f>IF(N353="základní",J353,0)</f>
        <v>0</v>
      </c>
      <c r="BF353" s="218">
        <f>IF(N353="snížená",J353,0)</f>
        <v>0</v>
      </c>
      <c r="BG353" s="218">
        <f>IF(N353="zákl. přenesená",J353,0)</f>
        <v>0</v>
      </c>
      <c r="BH353" s="218">
        <f>IF(N353="sníž. přenesená",J353,0)</f>
        <v>0</v>
      </c>
      <c r="BI353" s="218">
        <f>IF(N353="nulová",J353,0)</f>
        <v>0</v>
      </c>
      <c r="BJ353" s="19" t="s">
        <v>78</v>
      </c>
      <c r="BK353" s="218">
        <f>ROUND(I353*H353,2)</f>
        <v>0</v>
      </c>
      <c r="BL353" s="19" t="s">
        <v>85</v>
      </c>
      <c r="BM353" s="217" t="s">
        <v>1468</v>
      </c>
    </row>
    <row r="354" spans="1:47" s="2" customFormat="1" ht="12">
      <c r="A354" s="40"/>
      <c r="B354" s="41"/>
      <c r="C354" s="42"/>
      <c r="D354" s="219" t="s">
        <v>136</v>
      </c>
      <c r="E354" s="42"/>
      <c r="F354" s="220" t="s">
        <v>868</v>
      </c>
      <c r="G354" s="42"/>
      <c r="H354" s="42"/>
      <c r="I354" s="221"/>
      <c r="J354" s="42"/>
      <c r="K354" s="42"/>
      <c r="L354" s="46"/>
      <c r="M354" s="222"/>
      <c r="N354" s="223"/>
      <c r="O354" s="86"/>
      <c r="P354" s="86"/>
      <c r="Q354" s="86"/>
      <c r="R354" s="86"/>
      <c r="S354" s="86"/>
      <c r="T354" s="87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T354" s="19" t="s">
        <v>136</v>
      </c>
      <c r="AU354" s="19" t="s">
        <v>82</v>
      </c>
    </row>
    <row r="355" spans="1:47" s="2" customFormat="1" ht="12">
      <c r="A355" s="40"/>
      <c r="B355" s="41"/>
      <c r="C355" s="42"/>
      <c r="D355" s="224" t="s">
        <v>138</v>
      </c>
      <c r="E355" s="42"/>
      <c r="F355" s="225" t="s">
        <v>869</v>
      </c>
      <c r="G355" s="42"/>
      <c r="H355" s="42"/>
      <c r="I355" s="221"/>
      <c r="J355" s="42"/>
      <c r="K355" s="42"/>
      <c r="L355" s="46"/>
      <c r="M355" s="222"/>
      <c r="N355" s="223"/>
      <c r="O355" s="86"/>
      <c r="P355" s="86"/>
      <c r="Q355" s="86"/>
      <c r="R355" s="86"/>
      <c r="S355" s="86"/>
      <c r="T355" s="87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T355" s="19" t="s">
        <v>138</v>
      </c>
      <c r="AU355" s="19" t="s">
        <v>82</v>
      </c>
    </row>
    <row r="356" spans="1:51" s="13" customFormat="1" ht="12">
      <c r="A356" s="13"/>
      <c r="B356" s="226"/>
      <c r="C356" s="227"/>
      <c r="D356" s="219" t="s">
        <v>140</v>
      </c>
      <c r="E356" s="228" t="s">
        <v>21</v>
      </c>
      <c r="F356" s="229" t="s">
        <v>1463</v>
      </c>
      <c r="G356" s="227"/>
      <c r="H356" s="230">
        <v>0.571</v>
      </c>
      <c r="I356" s="231"/>
      <c r="J356" s="227"/>
      <c r="K356" s="227"/>
      <c r="L356" s="232"/>
      <c r="M356" s="233"/>
      <c r="N356" s="234"/>
      <c r="O356" s="234"/>
      <c r="P356" s="234"/>
      <c r="Q356" s="234"/>
      <c r="R356" s="234"/>
      <c r="S356" s="234"/>
      <c r="T356" s="235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6" t="s">
        <v>140</v>
      </c>
      <c r="AU356" s="236" t="s">
        <v>82</v>
      </c>
      <c r="AV356" s="13" t="s">
        <v>82</v>
      </c>
      <c r="AW356" s="13" t="s">
        <v>34</v>
      </c>
      <c r="AX356" s="13" t="s">
        <v>78</v>
      </c>
      <c r="AY356" s="236" t="s">
        <v>128</v>
      </c>
    </row>
    <row r="357" spans="1:65" s="2" customFormat="1" ht="44.25" customHeight="1">
      <c r="A357" s="40"/>
      <c r="B357" s="41"/>
      <c r="C357" s="206" t="s">
        <v>531</v>
      </c>
      <c r="D357" s="206" t="s">
        <v>130</v>
      </c>
      <c r="E357" s="207" t="s">
        <v>872</v>
      </c>
      <c r="F357" s="208" t="s">
        <v>873</v>
      </c>
      <c r="G357" s="209" t="s">
        <v>269</v>
      </c>
      <c r="H357" s="210">
        <v>11.44</v>
      </c>
      <c r="I357" s="211"/>
      <c r="J357" s="212">
        <f>ROUND(I357*H357,2)</f>
        <v>0</v>
      </c>
      <c r="K357" s="208" t="s">
        <v>134</v>
      </c>
      <c r="L357" s="46"/>
      <c r="M357" s="213" t="s">
        <v>21</v>
      </c>
      <c r="N357" s="214" t="s">
        <v>44</v>
      </c>
      <c r="O357" s="86"/>
      <c r="P357" s="215">
        <f>O357*H357</f>
        <v>0</v>
      </c>
      <c r="Q357" s="215">
        <v>0</v>
      </c>
      <c r="R357" s="215">
        <f>Q357*H357</f>
        <v>0</v>
      </c>
      <c r="S357" s="215">
        <v>0</v>
      </c>
      <c r="T357" s="216">
        <f>S357*H357</f>
        <v>0</v>
      </c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R357" s="217" t="s">
        <v>85</v>
      </c>
      <c r="AT357" s="217" t="s">
        <v>130</v>
      </c>
      <c r="AU357" s="217" t="s">
        <v>82</v>
      </c>
      <c r="AY357" s="19" t="s">
        <v>128</v>
      </c>
      <c r="BE357" s="218">
        <f>IF(N357="základní",J357,0)</f>
        <v>0</v>
      </c>
      <c r="BF357" s="218">
        <f>IF(N357="snížená",J357,0)</f>
        <v>0</v>
      </c>
      <c r="BG357" s="218">
        <f>IF(N357="zákl. přenesená",J357,0)</f>
        <v>0</v>
      </c>
      <c r="BH357" s="218">
        <f>IF(N357="sníž. přenesená",J357,0)</f>
        <v>0</v>
      </c>
      <c r="BI357" s="218">
        <f>IF(N357="nulová",J357,0)</f>
        <v>0</v>
      </c>
      <c r="BJ357" s="19" t="s">
        <v>78</v>
      </c>
      <c r="BK357" s="218">
        <f>ROUND(I357*H357,2)</f>
        <v>0</v>
      </c>
      <c r="BL357" s="19" t="s">
        <v>85</v>
      </c>
      <c r="BM357" s="217" t="s">
        <v>1469</v>
      </c>
    </row>
    <row r="358" spans="1:47" s="2" customFormat="1" ht="12">
      <c r="A358" s="40"/>
      <c r="B358" s="41"/>
      <c r="C358" s="42"/>
      <c r="D358" s="219" t="s">
        <v>136</v>
      </c>
      <c r="E358" s="42"/>
      <c r="F358" s="220" t="s">
        <v>875</v>
      </c>
      <c r="G358" s="42"/>
      <c r="H358" s="42"/>
      <c r="I358" s="221"/>
      <c r="J358" s="42"/>
      <c r="K358" s="42"/>
      <c r="L358" s="46"/>
      <c r="M358" s="222"/>
      <c r="N358" s="223"/>
      <c r="O358" s="86"/>
      <c r="P358" s="86"/>
      <c r="Q358" s="86"/>
      <c r="R358" s="86"/>
      <c r="S358" s="86"/>
      <c r="T358" s="87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T358" s="19" t="s">
        <v>136</v>
      </c>
      <c r="AU358" s="19" t="s">
        <v>82</v>
      </c>
    </row>
    <row r="359" spans="1:47" s="2" customFormat="1" ht="12">
      <c r="A359" s="40"/>
      <c r="B359" s="41"/>
      <c r="C359" s="42"/>
      <c r="D359" s="224" t="s">
        <v>138</v>
      </c>
      <c r="E359" s="42"/>
      <c r="F359" s="225" t="s">
        <v>876</v>
      </c>
      <c r="G359" s="42"/>
      <c r="H359" s="42"/>
      <c r="I359" s="221"/>
      <c r="J359" s="42"/>
      <c r="K359" s="42"/>
      <c r="L359" s="46"/>
      <c r="M359" s="222"/>
      <c r="N359" s="223"/>
      <c r="O359" s="86"/>
      <c r="P359" s="86"/>
      <c r="Q359" s="86"/>
      <c r="R359" s="86"/>
      <c r="S359" s="86"/>
      <c r="T359" s="87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T359" s="19" t="s">
        <v>138</v>
      </c>
      <c r="AU359" s="19" t="s">
        <v>82</v>
      </c>
    </row>
    <row r="360" spans="1:51" s="13" customFormat="1" ht="12">
      <c r="A360" s="13"/>
      <c r="B360" s="226"/>
      <c r="C360" s="227"/>
      <c r="D360" s="219" t="s">
        <v>140</v>
      </c>
      <c r="E360" s="228" t="s">
        <v>21</v>
      </c>
      <c r="F360" s="229" t="s">
        <v>1457</v>
      </c>
      <c r="G360" s="227"/>
      <c r="H360" s="230">
        <v>11.44</v>
      </c>
      <c r="I360" s="231"/>
      <c r="J360" s="227"/>
      <c r="K360" s="227"/>
      <c r="L360" s="232"/>
      <c r="M360" s="233"/>
      <c r="N360" s="234"/>
      <c r="O360" s="234"/>
      <c r="P360" s="234"/>
      <c r="Q360" s="234"/>
      <c r="R360" s="234"/>
      <c r="S360" s="234"/>
      <c r="T360" s="235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6" t="s">
        <v>140</v>
      </c>
      <c r="AU360" s="236" t="s">
        <v>82</v>
      </c>
      <c r="AV360" s="13" t="s">
        <v>82</v>
      </c>
      <c r="AW360" s="13" t="s">
        <v>34</v>
      </c>
      <c r="AX360" s="13" t="s">
        <v>73</v>
      </c>
      <c r="AY360" s="236" t="s">
        <v>128</v>
      </c>
    </row>
    <row r="361" spans="1:51" s="14" customFormat="1" ht="12">
      <c r="A361" s="14"/>
      <c r="B361" s="237"/>
      <c r="C361" s="238"/>
      <c r="D361" s="219" t="s">
        <v>140</v>
      </c>
      <c r="E361" s="239" t="s">
        <v>21</v>
      </c>
      <c r="F361" s="240" t="s">
        <v>149</v>
      </c>
      <c r="G361" s="238"/>
      <c r="H361" s="241">
        <v>11.44</v>
      </c>
      <c r="I361" s="242"/>
      <c r="J361" s="238"/>
      <c r="K361" s="238"/>
      <c r="L361" s="243"/>
      <c r="M361" s="244"/>
      <c r="N361" s="245"/>
      <c r="O361" s="245"/>
      <c r="P361" s="245"/>
      <c r="Q361" s="245"/>
      <c r="R361" s="245"/>
      <c r="S361" s="245"/>
      <c r="T361" s="246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47" t="s">
        <v>140</v>
      </c>
      <c r="AU361" s="247" t="s">
        <v>82</v>
      </c>
      <c r="AV361" s="14" t="s">
        <v>85</v>
      </c>
      <c r="AW361" s="14" t="s">
        <v>34</v>
      </c>
      <c r="AX361" s="14" t="s">
        <v>78</v>
      </c>
      <c r="AY361" s="247" t="s">
        <v>128</v>
      </c>
    </row>
    <row r="362" spans="1:65" s="2" customFormat="1" ht="21.75" customHeight="1">
      <c r="A362" s="40"/>
      <c r="B362" s="41"/>
      <c r="C362" s="206" t="s">
        <v>577</v>
      </c>
      <c r="D362" s="206" t="s">
        <v>130</v>
      </c>
      <c r="E362" s="207" t="s">
        <v>824</v>
      </c>
      <c r="F362" s="208" t="s">
        <v>825</v>
      </c>
      <c r="G362" s="209" t="s">
        <v>269</v>
      </c>
      <c r="H362" s="210">
        <v>469.032</v>
      </c>
      <c r="I362" s="211"/>
      <c r="J362" s="212">
        <f>ROUND(I362*H362,2)</f>
        <v>0</v>
      </c>
      <c r="K362" s="208" t="s">
        <v>134</v>
      </c>
      <c r="L362" s="46"/>
      <c r="M362" s="213" t="s">
        <v>21</v>
      </c>
      <c r="N362" s="214" t="s">
        <v>44</v>
      </c>
      <c r="O362" s="86"/>
      <c r="P362" s="215">
        <f>O362*H362</f>
        <v>0</v>
      </c>
      <c r="Q362" s="215">
        <v>0</v>
      </c>
      <c r="R362" s="215">
        <f>Q362*H362</f>
        <v>0</v>
      </c>
      <c r="S362" s="215">
        <v>0</v>
      </c>
      <c r="T362" s="216">
        <f>S362*H362</f>
        <v>0</v>
      </c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R362" s="217" t="s">
        <v>85</v>
      </c>
      <c r="AT362" s="217" t="s">
        <v>130</v>
      </c>
      <c r="AU362" s="217" t="s">
        <v>82</v>
      </c>
      <c r="AY362" s="19" t="s">
        <v>128</v>
      </c>
      <c r="BE362" s="218">
        <f>IF(N362="základní",J362,0)</f>
        <v>0</v>
      </c>
      <c r="BF362" s="218">
        <f>IF(N362="snížená",J362,0)</f>
        <v>0</v>
      </c>
      <c r="BG362" s="218">
        <f>IF(N362="zákl. přenesená",J362,0)</f>
        <v>0</v>
      </c>
      <c r="BH362" s="218">
        <f>IF(N362="sníž. přenesená",J362,0)</f>
        <v>0</v>
      </c>
      <c r="BI362" s="218">
        <f>IF(N362="nulová",J362,0)</f>
        <v>0</v>
      </c>
      <c r="BJ362" s="19" t="s">
        <v>78</v>
      </c>
      <c r="BK362" s="218">
        <f>ROUND(I362*H362,2)</f>
        <v>0</v>
      </c>
      <c r="BL362" s="19" t="s">
        <v>85</v>
      </c>
      <c r="BM362" s="217" t="s">
        <v>1470</v>
      </c>
    </row>
    <row r="363" spans="1:47" s="2" customFormat="1" ht="12">
      <c r="A363" s="40"/>
      <c r="B363" s="41"/>
      <c r="C363" s="42"/>
      <c r="D363" s="219" t="s">
        <v>136</v>
      </c>
      <c r="E363" s="42"/>
      <c r="F363" s="220" t="s">
        <v>827</v>
      </c>
      <c r="G363" s="42"/>
      <c r="H363" s="42"/>
      <c r="I363" s="221"/>
      <c r="J363" s="42"/>
      <c r="K363" s="42"/>
      <c r="L363" s="46"/>
      <c r="M363" s="222"/>
      <c r="N363" s="223"/>
      <c r="O363" s="86"/>
      <c r="P363" s="86"/>
      <c r="Q363" s="86"/>
      <c r="R363" s="86"/>
      <c r="S363" s="86"/>
      <c r="T363" s="87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T363" s="19" t="s">
        <v>136</v>
      </c>
      <c r="AU363" s="19" t="s">
        <v>82</v>
      </c>
    </row>
    <row r="364" spans="1:47" s="2" customFormat="1" ht="12">
      <c r="A364" s="40"/>
      <c r="B364" s="41"/>
      <c r="C364" s="42"/>
      <c r="D364" s="224" t="s">
        <v>138</v>
      </c>
      <c r="E364" s="42"/>
      <c r="F364" s="225" t="s">
        <v>828</v>
      </c>
      <c r="G364" s="42"/>
      <c r="H364" s="42"/>
      <c r="I364" s="221"/>
      <c r="J364" s="42"/>
      <c r="K364" s="42"/>
      <c r="L364" s="46"/>
      <c r="M364" s="222"/>
      <c r="N364" s="223"/>
      <c r="O364" s="86"/>
      <c r="P364" s="86"/>
      <c r="Q364" s="86"/>
      <c r="R364" s="86"/>
      <c r="S364" s="86"/>
      <c r="T364" s="87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T364" s="19" t="s">
        <v>138</v>
      </c>
      <c r="AU364" s="19" t="s">
        <v>82</v>
      </c>
    </row>
    <row r="365" spans="1:51" s="13" customFormat="1" ht="12">
      <c r="A365" s="13"/>
      <c r="B365" s="226"/>
      <c r="C365" s="227"/>
      <c r="D365" s="219" t="s">
        <v>140</v>
      </c>
      <c r="E365" s="228" t="s">
        <v>21</v>
      </c>
      <c r="F365" s="229" t="s">
        <v>1471</v>
      </c>
      <c r="G365" s="227"/>
      <c r="H365" s="230">
        <v>622.852</v>
      </c>
      <c r="I365" s="231"/>
      <c r="J365" s="227"/>
      <c r="K365" s="227"/>
      <c r="L365" s="232"/>
      <c r="M365" s="233"/>
      <c r="N365" s="234"/>
      <c r="O365" s="234"/>
      <c r="P365" s="234"/>
      <c r="Q365" s="234"/>
      <c r="R365" s="234"/>
      <c r="S365" s="234"/>
      <c r="T365" s="235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6" t="s">
        <v>140</v>
      </c>
      <c r="AU365" s="236" t="s">
        <v>82</v>
      </c>
      <c r="AV365" s="13" t="s">
        <v>82</v>
      </c>
      <c r="AW365" s="13" t="s">
        <v>34</v>
      </c>
      <c r="AX365" s="13" t="s">
        <v>73</v>
      </c>
      <c r="AY365" s="236" t="s">
        <v>128</v>
      </c>
    </row>
    <row r="366" spans="1:51" s="13" customFormat="1" ht="12">
      <c r="A366" s="13"/>
      <c r="B366" s="226"/>
      <c r="C366" s="227"/>
      <c r="D366" s="219" t="s">
        <v>140</v>
      </c>
      <c r="E366" s="228" t="s">
        <v>21</v>
      </c>
      <c r="F366" s="229" t="s">
        <v>1472</v>
      </c>
      <c r="G366" s="227"/>
      <c r="H366" s="230">
        <v>-153.82</v>
      </c>
      <c r="I366" s="231"/>
      <c r="J366" s="227"/>
      <c r="K366" s="227"/>
      <c r="L366" s="232"/>
      <c r="M366" s="233"/>
      <c r="N366" s="234"/>
      <c r="O366" s="234"/>
      <c r="P366" s="234"/>
      <c r="Q366" s="234"/>
      <c r="R366" s="234"/>
      <c r="S366" s="234"/>
      <c r="T366" s="235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36" t="s">
        <v>140</v>
      </c>
      <c r="AU366" s="236" t="s">
        <v>82</v>
      </c>
      <c r="AV366" s="13" t="s">
        <v>82</v>
      </c>
      <c r="AW366" s="13" t="s">
        <v>34</v>
      </c>
      <c r="AX366" s="13" t="s">
        <v>73</v>
      </c>
      <c r="AY366" s="236" t="s">
        <v>128</v>
      </c>
    </row>
    <row r="367" spans="1:51" s="16" customFormat="1" ht="12">
      <c r="A367" s="16"/>
      <c r="B367" s="273"/>
      <c r="C367" s="274"/>
      <c r="D367" s="219" t="s">
        <v>140</v>
      </c>
      <c r="E367" s="275" t="s">
        <v>21</v>
      </c>
      <c r="F367" s="276" t="s">
        <v>1473</v>
      </c>
      <c r="G367" s="274"/>
      <c r="H367" s="275" t="s">
        <v>21</v>
      </c>
      <c r="I367" s="277"/>
      <c r="J367" s="274"/>
      <c r="K367" s="274"/>
      <c r="L367" s="278"/>
      <c r="M367" s="279"/>
      <c r="N367" s="280"/>
      <c r="O367" s="280"/>
      <c r="P367" s="280"/>
      <c r="Q367" s="280"/>
      <c r="R367" s="280"/>
      <c r="S367" s="280"/>
      <c r="T367" s="281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T367" s="282" t="s">
        <v>140</v>
      </c>
      <c r="AU367" s="282" t="s">
        <v>82</v>
      </c>
      <c r="AV367" s="16" t="s">
        <v>78</v>
      </c>
      <c r="AW367" s="16" t="s">
        <v>34</v>
      </c>
      <c r="AX367" s="16" t="s">
        <v>73</v>
      </c>
      <c r="AY367" s="282" t="s">
        <v>128</v>
      </c>
    </row>
    <row r="368" spans="1:51" s="14" customFormat="1" ht="12">
      <c r="A368" s="14"/>
      <c r="B368" s="237"/>
      <c r="C368" s="238"/>
      <c r="D368" s="219" t="s">
        <v>140</v>
      </c>
      <c r="E368" s="239" t="s">
        <v>21</v>
      </c>
      <c r="F368" s="240" t="s">
        <v>149</v>
      </c>
      <c r="G368" s="238"/>
      <c r="H368" s="241">
        <v>469.032</v>
      </c>
      <c r="I368" s="242"/>
      <c r="J368" s="238"/>
      <c r="K368" s="238"/>
      <c r="L368" s="243"/>
      <c r="M368" s="244"/>
      <c r="N368" s="245"/>
      <c r="O368" s="245"/>
      <c r="P368" s="245"/>
      <c r="Q368" s="245"/>
      <c r="R368" s="245"/>
      <c r="S368" s="245"/>
      <c r="T368" s="246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47" t="s">
        <v>140</v>
      </c>
      <c r="AU368" s="247" t="s">
        <v>82</v>
      </c>
      <c r="AV368" s="14" t="s">
        <v>85</v>
      </c>
      <c r="AW368" s="14" t="s">
        <v>34</v>
      </c>
      <c r="AX368" s="14" t="s">
        <v>78</v>
      </c>
      <c r="AY368" s="247" t="s">
        <v>128</v>
      </c>
    </row>
    <row r="369" spans="1:65" s="2" customFormat="1" ht="24.15" customHeight="1">
      <c r="A369" s="40"/>
      <c r="B369" s="41"/>
      <c r="C369" s="206" t="s">
        <v>583</v>
      </c>
      <c r="D369" s="206" t="s">
        <v>130</v>
      </c>
      <c r="E369" s="207" t="s">
        <v>836</v>
      </c>
      <c r="F369" s="208" t="s">
        <v>837</v>
      </c>
      <c r="G369" s="209" t="s">
        <v>269</v>
      </c>
      <c r="H369" s="210">
        <v>6566.448</v>
      </c>
      <c r="I369" s="211"/>
      <c r="J369" s="212">
        <f>ROUND(I369*H369,2)</f>
        <v>0</v>
      </c>
      <c r="K369" s="208" t="s">
        <v>134</v>
      </c>
      <c r="L369" s="46"/>
      <c r="M369" s="213" t="s">
        <v>21</v>
      </c>
      <c r="N369" s="214" t="s">
        <v>44</v>
      </c>
      <c r="O369" s="86"/>
      <c r="P369" s="215">
        <f>O369*H369</f>
        <v>0</v>
      </c>
      <c r="Q369" s="215">
        <v>0</v>
      </c>
      <c r="R369" s="215">
        <f>Q369*H369</f>
        <v>0</v>
      </c>
      <c r="S369" s="215">
        <v>0</v>
      </c>
      <c r="T369" s="216">
        <f>S369*H369</f>
        <v>0</v>
      </c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R369" s="217" t="s">
        <v>85</v>
      </c>
      <c r="AT369" s="217" t="s">
        <v>130</v>
      </c>
      <c r="AU369" s="217" t="s">
        <v>82</v>
      </c>
      <c r="AY369" s="19" t="s">
        <v>128</v>
      </c>
      <c r="BE369" s="218">
        <f>IF(N369="základní",J369,0)</f>
        <v>0</v>
      </c>
      <c r="BF369" s="218">
        <f>IF(N369="snížená",J369,0)</f>
        <v>0</v>
      </c>
      <c r="BG369" s="218">
        <f>IF(N369="zákl. přenesená",J369,0)</f>
        <v>0</v>
      </c>
      <c r="BH369" s="218">
        <f>IF(N369="sníž. přenesená",J369,0)</f>
        <v>0</v>
      </c>
      <c r="BI369" s="218">
        <f>IF(N369="nulová",J369,0)</f>
        <v>0</v>
      </c>
      <c r="BJ369" s="19" t="s">
        <v>78</v>
      </c>
      <c r="BK369" s="218">
        <f>ROUND(I369*H369,2)</f>
        <v>0</v>
      </c>
      <c r="BL369" s="19" t="s">
        <v>85</v>
      </c>
      <c r="BM369" s="217" t="s">
        <v>1474</v>
      </c>
    </row>
    <row r="370" spans="1:47" s="2" customFormat="1" ht="12">
      <c r="A370" s="40"/>
      <c r="B370" s="41"/>
      <c r="C370" s="42"/>
      <c r="D370" s="219" t="s">
        <v>136</v>
      </c>
      <c r="E370" s="42"/>
      <c r="F370" s="220" t="s">
        <v>839</v>
      </c>
      <c r="G370" s="42"/>
      <c r="H370" s="42"/>
      <c r="I370" s="221"/>
      <c r="J370" s="42"/>
      <c r="K370" s="42"/>
      <c r="L370" s="46"/>
      <c r="M370" s="222"/>
      <c r="N370" s="223"/>
      <c r="O370" s="86"/>
      <c r="P370" s="86"/>
      <c r="Q370" s="86"/>
      <c r="R370" s="86"/>
      <c r="S370" s="86"/>
      <c r="T370" s="87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T370" s="19" t="s">
        <v>136</v>
      </c>
      <c r="AU370" s="19" t="s">
        <v>82</v>
      </c>
    </row>
    <row r="371" spans="1:47" s="2" customFormat="1" ht="12">
      <c r="A371" s="40"/>
      <c r="B371" s="41"/>
      <c r="C371" s="42"/>
      <c r="D371" s="224" t="s">
        <v>138</v>
      </c>
      <c r="E371" s="42"/>
      <c r="F371" s="225" t="s">
        <v>840</v>
      </c>
      <c r="G371" s="42"/>
      <c r="H371" s="42"/>
      <c r="I371" s="221"/>
      <c r="J371" s="42"/>
      <c r="K371" s="42"/>
      <c r="L371" s="46"/>
      <c r="M371" s="222"/>
      <c r="N371" s="223"/>
      <c r="O371" s="86"/>
      <c r="P371" s="86"/>
      <c r="Q371" s="86"/>
      <c r="R371" s="86"/>
      <c r="S371" s="86"/>
      <c r="T371" s="87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T371" s="19" t="s">
        <v>138</v>
      </c>
      <c r="AU371" s="19" t="s">
        <v>82</v>
      </c>
    </row>
    <row r="372" spans="1:51" s="13" customFormat="1" ht="12">
      <c r="A372" s="13"/>
      <c r="B372" s="226"/>
      <c r="C372" s="227"/>
      <c r="D372" s="219" t="s">
        <v>140</v>
      </c>
      <c r="E372" s="228" t="s">
        <v>21</v>
      </c>
      <c r="F372" s="229" t="s">
        <v>1475</v>
      </c>
      <c r="G372" s="227"/>
      <c r="H372" s="230">
        <v>6566.448</v>
      </c>
      <c r="I372" s="231"/>
      <c r="J372" s="227"/>
      <c r="K372" s="227"/>
      <c r="L372" s="232"/>
      <c r="M372" s="233"/>
      <c r="N372" s="234"/>
      <c r="O372" s="234"/>
      <c r="P372" s="234"/>
      <c r="Q372" s="234"/>
      <c r="R372" s="234"/>
      <c r="S372" s="234"/>
      <c r="T372" s="235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6" t="s">
        <v>140</v>
      </c>
      <c r="AU372" s="236" t="s">
        <v>82</v>
      </c>
      <c r="AV372" s="13" t="s">
        <v>82</v>
      </c>
      <c r="AW372" s="13" t="s">
        <v>34</v>
      </c>
      <c r="AX372" s="13" t="s">
        <v>78</v>
      </c>
      <c r="AY372" s="236" t="s">
        <v>128</v>
      </c>
    </row>
    <row r="373" spans="1:63" s="12" customFormat="1" ht="22.8" customHeight="1">
      <c r="A373" s="12"/>
      <c r="B373" s="190"/>
      <c r="C373" s="191"/>
      <c r="D373" s="192" t="s">
        <v>72</v>
      </c>
      <c r="E373" s="204" t="s">
        <v>885</v>
      </c>
      <c r="F373" s="204" t="s">
        <v>886</v>
      </c>
      <c r="G373" s="191"/>
      <c r="H373" s="191"/>
      <c r="I373" s="194"/>
      <c r="J373" s="205">
        <f>BK373</f>
        <v>0</v>
      </c>
      <c r="K373" s="191"/>
      <c r="L373" s="196"/>
      <c r="M373" s="197"/>
      <c r="N373" s="198"/>
      <c r="O373" s="198"/>
      <c r="P373" s="199">
        <f>SUM(P374:P379)</f>
        <v>0</v>
      </c>
      <c r="Q373" s="198"/>
      <c r="R373" s="199">
        <f>SUM(R374:R379)</f>
        <v>0</v>
      </c>
      <c r="S373" s="198"/>
      <c r="T373" s="200">
        <f>SUM(T374:T379)</f>
        <v>0</v>
      </c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R373" s="201" t="s">
        <v>78</v>
      </c>
      <c r="AT373" s="202" t="s">
        <v>72</v>
      </c>
      <c r="AU373" s="202" t="s">
        <v>78</v>
      </c>
      <c r="AY373" s="201" t="s">
        <v>128</v>
      </c>
      <c r="BK373" s="203">
        <f>SUM(BK374:BK379)</f>
        <v>0</v>
      </c>
    </row>
    <row r="374" spans="1:65" s="2" customFormat="1" ht="33" customHeight="1">
      <c r="A374" s="40"/>
      <c r="B374" s="41"/>
      <c r="C374" s="206" t="s">
        <v>536</v>
      </c>
      <c r="D374" s="206" t="s">
        <v>130</v>
      </c>
      <c r="E374" s="207" t="s">
        <v>888</v>
      </c>
      <c r="F374" s="208" t="s">
        <v>889</v>
      </c>
      <c r="G374" s="209" t="s">
        <v>269</v>
      </c>
      <c r="H374" s="210">
        <v>180.349</v>
      </c>
      <c r="I374" s="211"/>
      <c r="J374" s="212">
        <f>ROUND(I374*H374,2)</f>
        <v>0</v>
      </c>
      <c r="K374" s="208" t="s">
        <v>134</v>
      </c>
      <c r="L374" s="46"/>
      <c r="M374" s="213" t="s">
        <v>21</v>
      </c>
      <c r="N374" s="214" t="s">
        <v>44</v>
      </c>
      <c r="O374" s="86"/>
      <c r="P374" s="215">
        <f>O374*H374</f>
        <v>0</v>
      </c>
      <c r="Q374" s="215">
        <v>0</v>
      </c>
      <c r="R374" s="215">
        <f>Q374*H374</f>
        <v>0</v>
      </c>
      <c r="S374" s="215">
        <v>0</v>
      </c>
      <c r="T374" s="216">
        <f>S374*H374</f>
        <v>0</v>
      </c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R374" s="217" t="s">
        <v>85</v>
      </c>
      <c r="AT374" s="217" t="s">
        <v>130</v>
      </c>
      <c r="AU374" s="217" t="s">
        <v>82</v>
      </c>
      <c r="AY374" s="19" t="s">
        <v>128</v>
      </c>
      <c r="BE374" s="218">
        <f>IF(N374="základní",J374,0)</f>
        <v>0</v>
      </c>
      <c r="BF374" s="218">
        <f>IF(N374="snížená",J374,0)</f>
        <v>0</v>
      </c>
      <c r="BG374" s="218">
        <f>IF(N374="zákl. přenesená",J374,0)</f>
        <v>0</v>
      </c>
      <c r="BH374" s="218">
        <f>IF(N374="sníž. přenesená",J374,0)</f>
        <v>0</v>
      </c>
      <c r="BI374" s="218">
        <f>IF(N374="nulová",J374,0)</f>
        <v>0</v>
      </c>
      <c r="BJ374" s="19" t="s">
        <v>78</v>
      </c>
      <c r="BK374" s="218">
        <f>ROUND(I374*H374,2)</f>
        <v>0</v>
      </c>
      <c r="BL374" s="19" t="s">
        <v>85</v>
      </c>
      <c r="BM374" s="217" t="s">
        <v>1476</v>
      </c>
    </row>
    <row r="375" spans="1:47" s="2" customFormat="1" ht="12">
      <c r="A375" s="40"/>
      <c r="B375" s="41"/>
      <c r="C375" s="42"/>
      <c r="D375" s="219" t="s">
        <v>136</v>
      </c>
      <c r="E375" s="42"/>
      <c r="F375" s="220" t="s">
        <v>891</v>
      </c>
      <c r="G375" s="42"/>
      <c r="H375" s="42"/>
      <c r="I375" s="221"/>
      <c r="J375" s="42"/>
      <c r="K375" s="42"/>
      <c r="L375" s="46"/>
      <c r="M375" s="222"/>
      <c r="N375" s="223"/>
      <c r="O375" s="86"/>
      <c r="P375" s="86"/>
      <c r="Q375" s="86"/>
      <c r="R375" s="86"/>
      <c r="S375" s="86"/>
      <c r="T375" s="87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T375" s="19" t="s">
        <v>136</v>
      </c>
      <c r="AU375" s="19" t="s">
        <v>82</v>
      </c>
    </row>
    <row r="376" spans="1:47" s="2" customFormat="1" ht="12">
      <c r="A376" s="40"/>
      <c r="B376" s="41"/>
      <c r="C376" s="42"/>
      <c r="D376" s="224" t="s">
        <v>138</v>
      </c>
      <c r="E376" s="42"/>
      <c r="F376" s="225" t="s">
        <v>892</v>
      </c>
      <c r="G376" s="42"/>
      <c r="H376" s="42"/>
      <c r="I376" s="221"/>
      <c r="J376" s="42"/>
      <c r="K376" s="42"/>
      <c r="L376" s="46"/>
      <c r="M376" s="222"/>
      <c r="N376" s="223"/>
      <c r="O376" s="86"/>
      <c r="P376" s="86"/>
      <c r="Q376" s="86"/>
      <c r="R376" s="86"/>
      <c r="S376" s="86"/>
      <c r="T376" s="87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T376" s="19" t="s">
        <v>138</v>
      </c>
      <c r="AU376" s="19" t="s">
        <v>82</v>
      </c>
    </row>
    <row r="377" spans="1:65" s="2" customFormat="1" ht="33" customHeight="1">
      <c r="A377" s="40"/>
      <c r="B377" s="41"/>
      <c r="C377" s="206" t="s">
        <v>541</v>
      </c>
      <c r="D377" s="206" t="s">
        <v>130</v>
      </c>
      <c r="E377" s="207" t="s">
        <v>894</v>
      </c>
      <c r="F377" s="208" t="s">
        <v>895</v>
      </c>
      <c r="G377" s="209" t="s">
        <v>269</v>
      </c>
      <c r="H377" s="210">
        <v>180.349</v>
      </c>
      <c r="I377" s="211"/>
      <c r="J377" s="212">
        <f>ROUND(I377*H377,2)</f>
        <v>0</v>
      </c>
      <c r="K377" s="208" t="s">
        <v>134</v>
      </c>
      <c r="L377" s="46"/>
      <c r="M377" s="213" t="s">
        <v>21</v>
      </c>
      <c r="N377" s="214" t="s">
        <v>44</v>
      </c>
      <c r="O377" s="86"/>
      <c r="P377" s="215">
        <f>O377*H377</f>
        <v>0</v>
      </c>
      <c r="Q377" s="215">
        <v>0</v>
      </c>
      <c r="R377" s="215">
        <f>Q377*H377</f>
        <v>0</v>
      </c>
      <c r="S377" s="215">
        <v>0</v>
      </c>
      <c r="T377" s="216">
        <f>S377*H377</f>
        <v>0</v>
      </c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R377" s="217" t="s">
        <v>85</v>
      </c>
      <c r="AT377" s="217" t="s">
        <v>130</v>
      </c>
      <c r="AU377" s="217" t="s">
        <v>82</v>
      </c>
      <c r="AY377" s="19" t="s">
        <v>128</v>
      </c>
      <c r="BE377" s="218">
        <f>IF(N377="základní",J377,0)</f>
        <v>0</v>
      </c>
      <c r="BF377" s="218">
        <f>IF(N377="snížená",J377,0)</f>
        <v>0</v>
      </c>
      <c r="BG377" s="218">
        <f>IF(N377="zákl. přenesená",J377,0)</f>
        <v>0</v>
      </c>
      <c r="BH377" s="218">
        <f>IF(N377="sníž. přenesená",J377,0)</f>
        <v>0</v>
      </c>
      <c r="BI377" s="218">
        <f>IF(N377="nulová",J377,0)</f>
        <v>0</v>
      </c>
      <c r="BJ377" s="19" t="s">
        <v>78</v>
      </c>
      <c r="BK377" s="218">
        <f>ROUND(I377*H377,2)</f>
        <v>0</v>
      </c>
      <c r="BL377" s="19" t="s">
        <v>85</v>
      </c>
      <c r="BM377" s="217" t="s">
        <v>1477</v>
      </c>
    </row>
    <row r="378" spans="1:47" s="2" customFormat="1" ht="12">
      <c r="A378" s="40"/>
      <c r="B378" s="41"/>
      <c r="C378" s="42"/>
      <c r="D378" s="219" t="s">
        <v>136</v>
      </c>
      <c r="E378" s="42"/>
      <c r="F378" s="220" t="s">
        <v>897</v>
      </c>
      <c r="G378" s="42"/>
      <c r="H378" s="42"/>
      <c r="I378" s="221"/>
      <c r="J378" s="42"/>
      <c r="K378" s="42"/>
      <c r="L378" s="46"/>
      <c r="M378" s="222"/>
      <c r="N378" s="223"/>
      <c r="O378" s="86"/>
      <c r="P378" s="86"/>
      <c r="Q378" s="86"/>
      <c r="R378" s="86"/>
      <c r="S378" s="86"/>
      <c r="T378" s="87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T378" s="19" t="s">
        <v>136</v>
      </c>
      <c r="AU378" s="19" t="s">
        <v>82</v>
      </c>
    </row>
    <row r="379" spans="1:47" s="2" customFormat="1" ht="12">
      <c r="A379" s="40"/>
      <c r="B379" s="41"/>
      <c r="C379" s="42"/>
      <c r="D379" s="224" t="s">
        <v>138</v>
      </c>
      <c r="E379" s="42"/>
      <c r="F379" s="225" t="s">
        <v>898</v>
      </c>
      <c r="G379" s="42"/>
      <c r="H379" s="42"/>
      <c r="I379" s="221"/>
      <c r="J379" s="42"/>
      <c r="K379" s="42"/>
      <c r="L379" s="46"/>
      <c r="M379" s="222"/>
      <c r="N379" s="223"/>
      <c r="O379" s="86"/>
      <c r="P379" s="86"/>
      <c r="Q379" s="86"/>
      <c r="R379" s="86"/>
      <c r="S379" s="86"/>
      <c r="T379" s="87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T379" s="19" t="s">
        <v>138</v>
      </c>
      <c r="AU379" s="19" t="s">
        <v>82</v>
      </c>
    </row>
    <row r="380" spans="1:63" s="12" customFormat="1" ht="25.9" customHeight="1">
      <c r="A380" s="12"/>
      <c r="B380" s="190"/>
      <c r="C380" s="191"/>
      <c r="D380" s="192" t="s">
        <v>72</v>
      </c>
      <c r="E380" s="193" t="s">
        <v>1268</v>
      </c>
      <c r="F380" s="193" t="s">
        <v>1269</v>
      </c>
      <c r="G380" s="191"/>
      <c r="H380" s="191"/>
      <c r="I380" s="194"/>
      <c r="J380" s="195">
        <f>BK380</f>
        <v>0</v>
      </c>
      <c r="K380" s="191"/>
      <c r="L380" s="196"/>
      <c r="M380" s="197"/>
      <c r="N380" s="198"/>
      <c r="O380" s="198"/>
      <c r="P380" s="199">
        <f>P381+P388</f>
        <v>0</v>
      </c>
      <c r="Q380" s="198"/>
      <c r="R380" s="199">
        <f>R381+R388</f>
        <v>0.024050000000000002</v>
      </c>
      <c r="S380" s="198"/>
      <c r="T380" s="200">
        <f>T381+T388</f>
        <v>0</v>
      </c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R380" s="201" t="s">
        <v>82</v>
      </c>
      <c r="AT380" s="202" t="s">
        <v>72</v>
      </c>
      <c r="AU380" s="202" t="s">
        <v>73</v>
      </c>
      <c r="AY380" s="201" t="s">
        <v>128</v>
      </c>
      <c r="BK380" s="203">
        <f>BK381+BK388</f>
        <v>0</v>
      </c>
    </row>
    <row r="381" spans="1:63" s="12" customFormat="1" ht="22.8" customHeight="1">
      <c r="A381" s="12"/>
      <c r="B381" s="190"/>
      <c r="C381" s="191"/>
      <c r="D381" s="192" t="s">
        <v>72</v>
      </c>
      <c r="E381" s="204" t="s">
        <v>1478</v>
      </c>
      <c r="F381" s="204" t="s">
        <v>1479</v>
      </c>
      <c r="G381" s="191"/>
      <c r="H381" s="191"/>
      <c r="I381" s="194"/>
      <c r="J381" s="205">
        <f>BK381</f>
        <v>0</v>
      </c>
      <c r="K381" s="191"/>
      <c r="L381" s="196"/>
      <c r="M381" s="197"/>
      <c r="N381" s="198"/>
      <c r="O381" s="198"/>
      <c r="P381" s="199">
        <f>SUM(P382:P387)</f>
        <v>0</v>
      </c>
      <c r="Q381" s="198"/>
      <c r="R381" s="199">
        <f>SUM(R382:R387)</f>
        <v>0.02</v>
      </c>
      <c r="S381" s="198"/>
      <c r="T381" s="200">
        <f>SUM(T382:T387)</f>
        <v>0</v>
      </c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R381" s="201" t="s">
        <v>82</v>
      </c>
      <c r="AT381" s="202" t="s">
        <v>72</v>
      </c>
      <c r="AU381" s="202" t="s">
        <v>78</v>
      </c>
      <c r="AY381" s="201" t="s">
        <v>128</v>
      </c>
      <c r="BK381" s="203">
        <f>SUM(BK382:BK387)</f>
        <v>0</v>
      </c>
    </row>
    <row r="382" spans="1:65" s="2" customFormat="1" ht="24.15" customHeight="1">
      <c r="A382" s="40"/>
      <c r="B382" s="41"/>
      <c r="C382" s="206" t="s">
        <v>547</v>
      </c>
      <c r="D382" s="206" t="s">
        <v>130</v>
      </c>
      <c r="E382" s="207" t="s">
        <v>1480</v>
      </c>
      <c r="F382" s="208" t="s">
        <v>1481</v>
      </c>
      <c r="G382" s="209" t="s">
        <v>201</v>
      </c>
      <c r="H382" s="210">
        <v>1</v>
      </c>
      <c r="I382" s="211"/>
      <c r="J382" s="212">
        <f>ROUND(I382*H382,2)</f>
        <v>0</v>
      </c>
      <c r="K382" s="208" t="s">
        <v>21</v>
      </c>
      <c r="L382" s="46"/>
      <c r="M382" s="213" t="s">
        <v>21</v>
      </c>
      <c r="N382" s="214" t="s">
        <v>44</v>
      </c>
      <c r="O382" s="86"/>
      <c r="P382" s="215">
        <f>O382*H382</f>
        <v>0</v>
      </c>
      <c r="Q382" s="215">
        <v>0.02</v>
      </c>
      <c r="R382" s="215">
        <f>Q382*H382</f>
        <v>0.02</v>
      </c>
      <c r="S382" s="215">
        <v>0</v>
      </c>
      <c r="T382" s="216">
        <f>S382*H382</f>
        <v>0</v>
      </c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R382" s="217" t="s">
        <v>244</v>
      </c>
      <c r="AT382" s="217" t="s">
        <v>130</v>
      </c>
      <c r="AU382" s="217" t="s">
        <v>82</v>
      </c>
      <c r="AY382" s="19" t="s">
        <v>128</v>
      </c>
      <c r="BE382" s="218">
        <f>IF(N382="základní",J382,0)</f>
        <v>0</v>
      </c>
      <c r="BF382" s="218">
        <f>IF(N382="snížená",J382,0)</f>
        <v>0</v>
      </c>
      <c r="BG382" s="218">
        <f>IF(N382="zákl. přenesená",J382,0)</f>
        <v>0</v>
      </c>
      <c r="BH382" s="218">
        <f>IF(N382="sníž. přenesená",J382,0)</f>
        <v>0</v>
      </c>
      <c r="BI382" s="218">
        <f>IF(N382="nulová",J382,0)</f>
        <v>0</v>
      </c>
      <c r="BJ382" s="19" t="s">
        <v>78</v>
      </c>
      <c r="BK382" s="218">
        <f>ROUND(I382*H382,2)</f>
        <v>0</v>
      </c>
      <c r="BL382" s="19" t="s">
        <v>244</v>
      </c>
      <c r="BM382" s="217" t="s">
        <v>1482</v>
      </c>
    </row>
    <row r="383" spans="1:47" s="2" customFormat="1" ht="12">
      <c r="A383" s="40"/>
      <c r="B383" s="41"/>
      <c r="C383" s="42"/>
      <c r="D383" s="219" t="s">
        <v>136</v>
      </c>
      <c r="E383" s="42"/>
      <c r="F383" s="220" t="s">
        <v>1483</v>
      </c>
      <c r="G383" s="42"/>
      <c r="H383" s="42"/>
      <c r="I383" s="221"/>
      <c r="J383" s="42"/>
      <c r="K383" s="42"/>
      <c r="L383" s="46"/>
      <c r="M383" s="222"/>
      <c r="N383" s="223"/>
      <c r="O383" s="86"/>
      <c r="P383" s="86"/>
      <c r="Q383" s="86"/>
      <c r="R383" s="86"/>
      <c r="S383" s="86"/>
      <c r="T383" s="87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T383" s="19" t="s">
        <v>136</v>
      </c>
      <c r="AU383" s="19" t="s">
        <v>82</v>
      </c>
    </row>
    <row r="384" spans="1:51" s="13" customFormat="1" ht="12">
      <c r="A384" s="13"/>
      <c r="B384" s="226"/>
      <c r="C384" s="227"/>
      <c r="D384" s="219" t="s">
        <v>140</v>
      </c>
      <c r="E384" s="228" t="s">
        <v>21</v>
      </c>
      <c r="F384" s="229" t="s">
        <v>78</v>
      </c>
      <c r="G384" s="227"/>
      <c r="H384" s="230">
        <v>1</v>
      </c>
      <c r="I384" s="231"/>
      <c r="J384" s="227"/>
      <c r="K384" s="227"/>
      <c r="L384" s="232"/>
      <c r="M384" s="233"/>
      <c r="N384" s="234"/>
      <c r="O384" s="234"/>
      <c r="P384" s="234"/>
      <c r="Q384" s="234"/>
      <c r="R384" s="234"/>
      <c r="S384" s="234"/>
      <c r="T384" s="235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36" t="s">
        <v>140</v>
      </c>
      <c r="AU384" s="236" t="s">
        <v>82</v>
      </c>
      <c r="AV384" s="13" t="s">
        <v>82</v>
      </c>
      <c r="AW384" s="13" t="s">
        <v>34</v>
      </c>
      <c r="AX384" s="13" t="s">
        <v>78</v>
      </c>
      <c r="AY384" s="236" t="s">
        <v>128</v>
      </c>
    </row>
    <row r="385" spans="1:65" s="2" customFormat="1" ht="24.15" customHeight="1">
      <c r="A385" s="40"/>
      <c r="B385" s="41"/>
      <c r="C385" s="206" t="s">
        <v>554</v>
      </c>
      <c r="D385" s="206" t="s">
        <v>130</v>
      </c>
      <c r="E385" s="207" t="s">
        <v>1484</v>
      </c>
      <c r="F385" s="208" t="s">
        <v>1485</v>
      </c>
      <c r="G385" s="209" t="s">
        <v>269</v>
      </c>
      <c r="H385" s="210">
        <v>0.02</v>
      </c>
      <c r="I385" s="211"/>
      <c r="J385" s="212">
        <f>ROUND(I385*H385,2)</f>
        <v>0</v>
      </c>
      <c r="K385" s="208" t="s">
        <v>134</v>
      </c>
      <c r="L385" s="46"/>
      <c r="M385" s="213" t="s">
        <v>21</v>
      </c>
      <c r="N385" s="214" t="s">
        <v>44</v>
      </c>
      <c r="O385" s="86"/>
      <c r="P385" s="215">
        <f>O385*H385</f>
        <v>0</v>
      </c>
      <c r="Q385" s="215">
        <v>0</v>
      </c>
      <c r="R385" s="215">
        <f>Q385*H385</f>
        <v>0</v>
      </c>
      <c r="S385" s="215">
        <v>0</v>
      </c>
      <c r="T385" s="216">
        <f>S385*H385</f>
        <v>0</v>
      </c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R385" s="217" t="s">
        <v>244</v>
      </c>
      <c r="AT385" s="217" t="s">
        <v>130</v>
      </c>
      <c r="AU385" s="217" t="s">
        <v>82</v>
      </c>
      <c r="AY385" s="19" t="s">
        <v>128</v>
      </c>
      <c r="BE385" s="218">
        <f>IF(N385="základní",J385,0)</f>
        <v>0</v>
      </c>
      <c r="BF385" s="218">
        <f>IF(N385="snížená",J385,0)</f>
        <v>0</v>
      </c>
      <c r="BG385" s="218">
        <f>IF(N385="zákl. přenesená",J385,0)</f>
        <v>0</v>
      </c>
      <c r="BH385" s="218">
        <f>IF(N385="sníž. přenesená",J385,0)</f>
        <v>0</v>
      </c>
      <c r="BI385" s="218">
        <f>IF(N385="nulová",J385,0)</f>
        <v>0</v>
      </c>
      <c r="BJ385" s="19" t="s">
        <v>78</v>
      </c>
      <c r="BK385" s="218">
        <f>ROUND(I385*H385,2)</f>
        <v>0</v>
      </c>
      <c r="BL385" s="19" t="s">
        <v>244</v>
      </c>
      <c r="BM385" s="217" t="s">
        <v>1486</v>
      </c>
    </row>
    <row r="386" spans="1:47" s="2" customFormat="1" ht="12">
      <c r="A386" s="40"/>
      <c r="B386" s="41"/>
      <c r="C386" s="42"/>
      <c r="D386" s="219" t="s">
        <v>136</v>
      </c>
      <c r="E386" s="42"/>
      <c r="F386" s="220" t="s">
        <v>1487</v>
      </c>
      <c r="G386" s="42"/>
      <c r="H386" s="42"/>
      <c r="I386" s="221"/>
      <c r="J386" s="42"/>
      <c r="K386" s="42"/>
      <c r="L386" s="46"/>
      <c r="M386" s="222"/>
      <c r="N386" s="223"/>
      <c r="O386" s="86"/>
      <c r="P386" s="86"/>
      <c r="Q386" s="86"/>
      <c r="R386" s="86"/>
      <c r="S386" s="86"/>
      <c r="T386" s="87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T386" s="19" t="s">
        <v>136</v>
      </c>
      <c r="AU386" s="19" t="s">
        <v>82</v>
      </c>
    </row>
    <row r="387" spans="1:47" s="2" customFormat="1" ht="12">
      <c r="A387" s="40"/>
      <c r="B387" s="41"/>
      <c r="C387" s="42"/>
      <c r="D387" s="224" t="s">
        <v>138</v>
      </c>
      <c r="E387" s="42"/>
      <c r="F387" s="225" t="s">
        <v>1488</v>
      </c>
      <c r="G387" s="42"/>
      <c r="H387" s="42"/>
      <c r="I387" s="221"/>
      <c r="J387" s="42"/>
      <c r="K387" s="42"/>
      <c r="L387" s="46"/>
      <c r="M387" s="222"/>
      <c r="N387" s="223"/>
      <c r="O387" s="86"/>
      <c r="P387" s="86"/>
      <c r="Q387" s="86"/>
      <c r="R387" s="86"/>
      <c r="S387" s="86"/>
      <c r="T387" s="87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T387" s="19" t="s">
        <v>138</v>
      </c>
      <c r="AU387" s="19" t="s">
        <v>82</v>
      </c>
    </row>
    <row r="388" spans="1:63" s="12" customFormat="1" ht="22.8" customHeight="1">
      <c r="A388" s="12"/>
      <c r="B388" s="190"/>
      <c r="C388" s="191"/>
      <c r="D388" s="192" t="s">
        <v>72</v>
      </c>
      <c r="E388" s="204" t="s">
        <v>1489</v>
      </c>
      <c r="F388" s="204" t="s">
        <v>1490</v>
      </c>
      <c r="G388" s="191"/>
      <c r="H388" s="191"/>
      <c r="I388" s="194"/>
      <c r="J388" s="205">
        <f>BK388</f>
        <v>0</v>
      </c>
      <c r="K388" s="191"/>
      <c r="L388" s="196"/>
      <c r="M388" s="197"/>
      <c r="N388" s="198"/>
      <c r="O388" s="198"/>
      <c r="P388" s="199">
        <f>SUM(P389:P402)</f>
        <v>0</v>
      </c>
      <c r="Q388" s="198"/>
      <c r="R388" s="199">
        <f>SUM(R389:R402)</f>
        <v>0.00405</v>
      </c>
      <c r="S388" s="198"/>
      <c r="T388" s="200">
        <f>SUM(T389:T402)</f>
        <v>0</v>
      </c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R388" s="201" t="s">
        <v>82</v>
      </c>
      <c r="AT388" s="202" t="s">
        <v>72</v>
      </c>
      <c r="AU388" s="202" t="s">
        <v>78</v>
      </c>
      <c r="AY388" s="201" t="s">
        <v>128</v>
      </c>
      <c r="BK388" s="203">
        <f>SUM(BK389:BK402)</f>
        <v>0</v>
      </c>
    </row>
    <row r="389" spans="1:65" s="2" customFormat="1" ht="16.5" customHeight="1">
      <c r="A389" s="40"/>
      <c r="B389" s="41"/>
      <c r="C389" s="206" t="s">
        <v>560</v>
      </c>
      <c r="D389" s="206" t="s">
        <v>130</v>
      </c>
      <c r="E389" s="207" t="s">
        <v>1491</v>
      </c>
      <c r="F389" s="208" t="s">
        <v>1492</v>
      </c>
      <c r="G389" s="209" t="s">
        <v>133</v>
      </c>
      <c r="H389" s="210">
        <v>9</v>
      </c>
      <c r="I389" s="211"/>
      <c r="J389" s="212">
        <f>ROUND(I389*H389,2)</f>
        <v>0</v>
      </c>
      <c r="K389" s="208" t="s">
        <v>134</v>
      </c>
      <c r="L389" s="46"/>
      <c r="M389" s="213" t="s">
        <v>21</v>
      </c>
      <c r="N389" s="214" t="s">
        <v>44</v>
      </c>
      <c r="O389" s="86"/>
      <c r="P389" s="215">
        <f>O389*H389</f>
        <v>0</v>
      </c>
      <c r="Q389" s="215">
        <v>7E-05</v>
      </c>
      <c r="R389" s="215">
        <f>Q389*H389</f>
        <v>0.0006299999999999999</v>
      </c>
      <c r="S389" s="215">
        <v>0</v>
      </c>
      <c r="T389" s="216">
        <f>S389*H389</f>
        <v>0</v>
      </c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R389" s="217" t="s">
        <v>244</v>
      </c>
      <c r="AT389" s="217" t="s">
        <v>130</v>
      </c>
      <c r="AU389" s="217" t="s">
        <v>82</v>
      </c>
      <c r="AY389" s="19" t="s">
        <v>128</v>
      </c>
      <c r="BE389" s="218">
        <f>IF(N389="základní",J389,0)</f>
        <v>0</v>
      </c>
      <c r="BF389" s="218">
        <f>IF(N389="snížená",J389,0)</f>
        <v>0</v>
      </c>
      <c r="BG389" s="218">
        <f>IF(N389="zákl. přenesená",J389,0)</f>
        <v>0</v>
      </c>
      <c r="BH389" s="218">
        <f>IF(N389="sníž. přenesená",J389,0)</f>
        <v>0</v>
      </c>
      <c r="BI389" s="218">
        <f>IF(N389="nulová",J389,0)</f>
        <v>0</v>
      </c>
      <c r="BJ389" s="19" t="s">
        <v>78</v>
      </c>
      <c r="BK389" s="218">
        <f>ROUND(I389*H389,2)</f>
        <v>0</v>
      </c>
      <c r="BL389" s="19" t="s">
        <v>244</v>
      </c>
      <c r="BM389" s="217" t="s">
        <v>1493</v>
      </c>
    </row>
    <row r="390" spans="1:47" s="2" customFormat="1" ht="12">
      <c r="A390" s="40"/>
      <c r="B390" s="41"/>
      <c r="C390" s="42"/>
      <c r="D390" s="219" t="s">
        <v>136</v>
      </c>
      <c r="E390" s="42"/>
      <c r="F390" s="220" t="s">
        <v>1494</v>
      </c>
      <c r="G390" s="42"/>
      <c r="H390" s="42"/>
      <c r="I390" s="221"/>
      <c r="J390" s="42"/>
      <c r="K390" s="42"/>
      <c r="L390" s="46"/>
      <c r="M390" s="222"/>
      <c r="N390" s="223"/>
      <c r="O390" s="86"/>
      <c r="P390" s="86"/>
      <c r="Q390" s="86"/>
      <c r="R390" s="86"/>
      <c r="S390" s="86"/>
      <c r="T390" s="87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T390" s="19" t="s">
        <v>136</v>
      </c>
      <c r="AU390" s="19" t="s">
        <v>82</v>
      </c>
    </row>
    <row r="391" spans="1:47" s="2" customFormat="1" ht="12">
      <c r="A391" s="40"/>
      <c r="B391" s="41"/>
      <c r="C391" s="42"/>
      <c r="D391" s="224" t="s">
        <v>138</v>
      </c>
      <c r="E391" s="42"/>
      <c r="F391" s="225" t="s">
        <v>1495</v>
      </c>
      <c r="G391" s="42"/>
      <c r="H391" s="42"/>
      <c r="I391" s="221"/>
      <c r="J391" s="42"/>
      <c r="K391" s="42"/>
      <c r="L391" s="46"/>
      <c r="M391" s="222"/>
      <c r="N391" s="223"/>
      <c r="O391" s="86"/>
      <c r="P391" s="86"/>
      <c r="Q391" s="86"/>
      <c r="R391" s="86"/>
      <c r="S391" s="86"/>
      <c r="T391" s="87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T391" s="19" t="s">
        <v>138</v>
      </c>
      <c r="AU391" s="19" t="s">
        <v>82</v>
      </c>
    </row>
    <row r="392" spans="1:51" s="13" customFormat="1" ht="12">
      <c r="A392" s="13"/>
      <c r="B392" s="226"/>
      <c r="C392" s="227"/>
      <c r="D392" s="219" t="s">
        <v>140</v>
      </c>
      <c r="E392" s="228" t="s">
        <v>21</v>
      </c>
      <c r="F392" s="229" t="s">
        <v>1496</v>
      </c>
      <c r="G392" s="227"/>
      <c r="H392" s="230">
        <v>8.88</v>
      </c>
      <c r="I392" s="231"/>
      <c r="J392" s="227"/>
      <c r="K392" s="227"/>
      <c r="L392" s="232"/>
      <c r="M392" s="233"/>
      <c r="N392" s="234"/>
      <c r="O392" s="234"/>
      <c r="P392" s="234"/>
      <c r="Q392" s="234"/>
      <c r="R392" s="234"/>
      <c r="S392" s="234"/>
      <c r="T392" s="235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36" t="s">
        <v>140</v>
      </c>
      <c r="AU392" s="236" t="s">
        <v>82</v>
      </c>
      <c r="AV392" s="13" t="s">
        <v>82</v>
      </c>
      <c r="AW392" s="13" t="s">
        <v>34</v>
      </c>
      <c r="AX392" s="13" t="s">
        <v>73</v>
      </c>
      <c r="AY392" s="236" t="s">
        <v>128</v>
      </c>
    </row>
    <row r="393" spans="1:51" s="14" customFormat="1" ht="12">
      <c r="A393" s="14"/>
      <c r="B393" s="237"/>
      <c r="C393" s="238"/>
      <c r="D393" s="219" t="s">
        <v>140</v>
      </c>
      <c r="E393" s="239" t="s">
        <v>21</v>
      </c>
      <c r="F393" s="240" t="s">
        <v>149</v>
      </c>
      <c r="G393" s="238"/>
      <c r="H393" s="241">
        <v>8.88</v>
      </c>
      <c r="I393" s="242"/>
      <c r="J393" s="238"/>
      <c r="K393" s="238"/>
      <c r="L393" s="243"/>
      <c r="M393" s="244"/>
      <c r="N393" s="245"/>
      <c r="O393" s="245"/>
      <c r="P393" s="245"/>
      <c r="Q393" s="245"/>
      <c r="R393" s="245"/>
      <c r="S393" s="245"/>
      <c r="T393" s="246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47" t="s">
        <v>140</v>
      </c>
      <c r="AU393" s="247" t="s">
        <v>82</v>
      </c>
      <c r="AV393" s="14" t="s">
        <v>85</v>
      </c>
      <c r="AW393" s="14" t="s">
        <v>34</v>
      </c>
      <c r="AX393" s="14" t="s">
        <v>73</v>
      </c>
      <c r="AY393" s="247" t="s">
        <v>128</v>
      </c>
    </row>
    <row r="394" spans="1:51" s="13" customFormat="1" ht="12">
      <c r="A394" s="13"/>
      <c r="B394" s="226"/>
      <c r="C394" s="227"/>
      <c r="D394" s="219" t="s">
        <v>140</v>
      </c>
      <c r="E394" s="228" t="s">
        <v>21</v>
      </c>
      <c r="F394" s="229" t="s">
        <v>1413</v>
      </c>
      <c r="G394" s="227"/>
      <c r="H394" s="230">
        <v>9</v>
      </c>
      <c r="I394" s="231"/>
      <c r="J394" s="227"/>
      <c r="K394" s="227"/>
      <c r="L394" s="232"/>
      <c r="M394" s="233"/>
      <c r="N394" s="234"/>
      <c r="O394" s="234"/>
      <c r="P394" s="234"/>
      <c r="Q394" s="234"/>
      <c r="R394" s="234"/>
      <c r="S394" s="234"/>
      <c r="T394" s="235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36" t="s">
        <v>140</v>
      </c>
      <c r="AU394" s="236" t="s">
        <v>82</v>
      </c>
      <c r="AV394" s="13" t="s">
        <v>82</v>
      </c>
      <c r="AW394" s="13" t="s">
        <v>34</v>
      </c>
      <c r="AX394" s="13" t="s">
        <v>78</v>
      </c>
      <c r="AY394" s="236" t="s">
        <v>128</v>
      </c>
    </row>
    <row r="395" spans="1:65" s="2" customFormat="1" ht="24.15" customHeight="1">
      <c r="A395" s="40"/>
      <c r="B395" s="41"/>
      <c r="C395" s="206" t="s">
        <v>566</v>
      </c>
      <c r="D395" s="206" t="s">
        <v>130</v>
      </c>
      <c r="E395" s="207" t="s">
        <v>1497</v>
      </c>
      <c r="F395" s="208" t="s">
        <v>1498</v>
      </c>
      <c r="G395" s="209" t="s">
        <v>133</v>
      </c>
      <c r="H395" s="210">
        <v>9</v>
      </c>
      <c r="I395" s="211"/>
      <c r="J395" s="212">
        <f>ROUND(I395*H395,2)</f>
        <v>0</v>
      </c>
      <c r="K395" s="208" t="s">
        <v>134</v>
      </c>
      <c r="L395" s="46"/>
      <c r="M395" s="213" t="s">
        <v>21</v>
      </c>
      <c r="N395" s="214" t="s">
        <v>44</v>
      </c>
      <c r="O395" s="86"/>
      <c r="P395" s="215">
        <f>O395*H395</f>
        <v>0</v>
      </c>
      <c r="Q395" s="215">
        <v>0.00014</v>
      </c>
      <c r="R395" s="215">
        <f>Q395*H395</f>
        <v>0.0012599999999999998</v>
      </c>
      <c r="S395" s="215">
        <v>0</v>
      </c>
      <c r="T395" s="216">
        <f>S395*H395</f>
        <v>0</v>
      </c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R395" s="217" t="s">
        <v>244</v>
      </c>
      <c r="AT395" s="217" t="s">
        <v>130</v>
      </c>
      <c r="AU395" s="217" t="s">
        <v>82</v>
      </c>
      <c r="AY395" s="19" t="s">
        <v>128</v>
      </c>
      <c r="BE395" s="218">
        <f>IF(N395="základní",J395,0)</f>
        <v>0</v>
      </c>
      <c r="BF395" s="218">
        <f>IF(N395="snížená",J395,0)</f>
        <v>0</v>
      </c>
      <c r="BG395" s="218">
        <f>IF(N395="zákl. přenesená",J395,0)</f>
        <v>0</v>
      </c>
      <c r="BH395" s="218">
        <f>IF(N395="sníž. přenesená",J395,0)</f>
        <v>0</v>
      </c>
      <c r="BI395" s="218">
        <f>IF(N395="nulová",J395,0)</f>
        <v>0</v>
      </c>
      <c r="BJ395" s="19" t="s">
        <v>78</v>
      </c>
      <c r="BK395" s="218">
        <f>ROUND(I395*H395,2)</f>
        <v>0</v>
      </c>
      <c r="BL395" s="19" t="s">
        <v>244</v>
      </c>
      <c r="BM395" s="217" t="s">
        <v>1499</v>
      </c>
    </row>
    <row r="396" spans="1:47" s="2" customFormat="1" ht="12">
      <c r="A396" s="40"/>
      <c r="B396" s="41"/>
      <c r="C396" s="42"/>
      <c r="D396" s="219" t="s">
        <v>136</v>
      </c>
      <c r="E396" s="42"/>
      <c r="F396" s="220" t="s">
        <v>1500</v>
      </c>
      <c r="G396" s="42"/>
      <c r="H396" s="42"/>
      <c r="I396" s="221"/>
      <c r="J396" s="42"/>
      <c r="K396" s="42"/>
      <c r="L396" s="46"/>
      <c r="M396" s="222"/>
      <c r="N396" s="223"/>
      <c r="O396" s="86"/>
      <c r="P396" s="86"/>
      <c r="Q396" s="86"/>
      <c r="R396" s="86"/>
      <c r="S396" s="86"/>
      <c r="T396" s="87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T396" s="19" t="s">
        <v>136</v>
      </c>
      <c r="AU396" s="19" t="s">
        <v>82</v>
      </c>
    </row>
    <row r="397" spans="1:47" s="2" customFormat="1" ht="12">
      <c r="A397" s="40"/>
      <c r="B397" s="41"/>
      <c r="C397" s="42"/>
      <c r="D397" s="224" t="s">
        <v>138</v>
      </c>
      <c r="E397" s="42"/>
      <c r="F397" s="225" t="s">
        <v>1501</v>
      </c>
      <c r="G397" s="42"/>
      <c r="H397" s="42"/>
      <c r="I397" s="221"/>
      <c r="J397" s="42"/>
      <c r="K397" s="42"/>
      <c r="L397" s="46"/>
      <c r="M397" s="222"/>
      <c r="N397" s="223"/>
      <c r="O397" s="86"/>
      <c r="P397" s="86"/>
      <c r="Q397" s="86"/>
      <c r="R397" s="86"/>
      <c r="S397" s="86"/>
      <c r="T397" s="87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T397" s="19" t="s">
        <v>138</v>
      </c>
      <c r="AU397" s="19" t="s">
        <v>82</v>
      </c>
    </row>
    <row r="398" spans="1:51" s="13" customFormat="1" ht="12">
      <c r="A398" s="13"/>
      <c r="B398" s="226"/>
      <c r="C398" s="227"/>
      <c r="D398" s="219" t="s">
        <v>140</v>
      </c>
      <c r="E398" s="228" t="s">
        <v>21</v>
      </c>
      <c r="F398" s="229" t="s">
        <v>1413</v>
      </c>
      <c r="G398" s="227"/>
      <c r="H398" s="230">
        <v>9</v>
      </c>
      <c r="I398" s="231"/>
      <c r="J398" s="227"/>
      <c r="K398" s="227"/>
      <c r="L398" s="232"/>
      <c r="M398" s="233"/>
      <c r="N398" s="234"/>
      <c r="O398" s="234"/>
      <c r="P398" s="234"/>
      <c r="Q398" s="234"/>
      <c r="R398" s="234"/>
      <c r="S398" s="234"/>
      <c r="T398" s="235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36" t="s">
        <v>140</v>
      </c>
      <c r="AU398" s="236" t="s">
        <v>82</v>
      </c>
      <c r="AV398" s="13" t="s">
        <v>82</v>
      </c>
      <c r="AW398" s="13" t="s">
        <v>34</v>
      </c>
      <c r="AX398" s="13" t="s">
        <v>78</v>
      </c>
      <c r="AY398" s="236" t="s">
        <v>128</v>
      </c>
    </row>
    <row r="399" spans="1:65" s="2" customFormat="1" ht="24.15" customHeight="1">
      <c r="A399" s="40"/>
      <c r="B399" s="41"/>
      <c r="C399" s="206" t="s">
        <v>572</v>
      </c>
      <c r="D399" s="206" t="s">
        <v>130</v>
      </c>
      <c r="E399" s="207" t="s">
        <v>1502</v>
      </c>
      <c r="F399" s="208" t="s">
        <v>1503</v>
      </c>
      <c r="G399" s="209" t="s">
        <v>133</v>
      </c>
      <c r="H399" s="210">
        <v>18</v>
      </c>
      <c r="I399" s="211"/>
      <c r="J399" s="212">
        <f>ROUND(I399*H399,2)</f>
        <v>0</v>
      </c>
      <c r="K399" s="208" t="s">
        <v>21</v>
      </c>
      <c r="L399" s="46"/>
      <c r="M399" s="213" t="s">
        <v>21</v>
      </c>
      <c r="N399" s="214" t="s">
        <v>44</v>
      </c>
      <c r="O399" s="86"/>
      <c r="P399" s="215">
        <f>O399*H399</f>
        <v>0</v>
      </c>
      <c r="Q399" s="215">
        <v>0.00012</v>
      </c>
      <c r="R399" s="215">
        <f>Q399*H399</f>
        <v>0.00216</v>
      </c>
      <c r="S399" s="215">
        <v>0</v>
      </c>
      <c r="T399" s="216">
        <f>S399*H399</f>
        <v>0</v>
      </c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R399" s="217" t="s">
        <v>244</v>
      </c>
      <c r="AT399" s="217" t="s">
        <v>130</v>
      </c>
      <c r="AU399" s="217" t="s">
        <v>82</v>
      </c>
      <c r="AY399" s="19" t="s">
        <v>128</v>
      </c>
      <c r="BE399" s="218">
        <f>IF(N399="základní",J399,0)</f>
        <v>0</v>
      </c>
      <c r="BF399" s="218">
        <f>IF(N399="snížená",J399,0)</f>
        <v>0</v>
      </c>
      <c r="BG399" s="218">
        <f>IF(N399="zákl. přenesená",J399,0)</f>
        <v>0</v>
      </c>
      <c r="BH399" s="218">
        <f>IF(N399="sníž. přenesená",J399,0)</f>
        <v>0</v>
      </c>
      <c r="BI399" s="218">
        <f>IF(N399="nulová",J399,0)</f>
        <v>0</v>
      </c>
      <c r="BJ399" s="19" t="s">
        <v>78</v>
      </c>
      <c r="BK399" s="218">
        <f>ROUND(I399*H399,2)</f>
        <v>0</v>
      </c>
      <c r="BL399" s="19" t="s">
        <v>244</v>
      </c>
      <c r="BM399" s="217" t="s">
        <v>1504</v>
      </c>
    </row>
    <row r="400" spans="1:47" s="2" customFormat="1" ht="12">
      <c r="A400" s="40"/>
      <c r="B400" s="41"/>
      <c r="C400" s="42"/>
      <c r="D400" s="219" t="s">
        <v>136</v>
      </c>
      <c r="E400" s="42"/>
      <c r="F400" s="220" t="s">
        <v>1505</v>
      </c>
      <c r="G400" s="42"/>
      <c r="H400" s="42"/>
      <c r="I400" s="221"/>
      <c r="J400" s="42"/>
      <c r="K400" s="42"/>
      <c r="L400" s="46"/>
      <c r="M400" s="222"/>
      <c r="N400" s="223"/>
      <c r="O400" s="86"/>
      <c r="P400" s="86"/>
      <c r="Q400" s="86"/>
      <c r="R400" s="86"/>
      <c r="S400" s="86"/>
      <c r="T400" s="87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T400" s="19" t="s">
        <v>136</v>
      </c>
      <c r="AU400" s="19" t="s">
        <v>82</v>
      </c>
    </row>
    <row r="401" spans="1:51" s="13" customFormat="1" ht="12">
      <c r="A401" s="13"/>
      <c r="B401" s="226"/>
      <c r="C401" s="227"/>
      <c r="D401" s="219" t="s">
        <v>140</v>
      </c>
      <c r="E401" s="228" t="s">
        <v>21</v>
      </c>
      <c r="F401" s="229" t="s">
        <v>1506</v>
      </c>
      <c r="G401" s="227"/>
      <c r="H401" s="230">
        <v>18</v>
      </c>
      <c r="I401" s="231"/>
      <c r="J401" s="227"/>
      <c r="K401" s="227"/>
      <c r="L401" s="232"/>
      <c r="M401" s="233"/>
      <c r="N401" s="234"/>
      <c r="O401" s="234"/>
      <c r="P401" s="234"/>
      <c r="Q401" s="234"/>
      <c r="R401" s="234"/>
      <c r="S401" s="234"/>
      <c r="T401" s="235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36" t="s">
        <v>140</v>
      </c>
      <c r="AU401" s="236" t="s">
        <v>82</v>
      </c>
      <c r="AV401" s="13" t="s">
        <v>82</v>
      </c>
      <c r="AW401" s="13" t="s">
        <v>34</v>
      </c>
      <c r="AX401" s="13" t="s">
        <v>73</v>
      </c>
      <c r="AY401" s="236" t="s">
        <v>128</v>
      </c>
    </row>
    <row r="402" spans="1:51" s="14" customFormat="1" ht="12">
      <c r="A402" s="14"/>
      <c r="B402" s="237"/>
      <c r="C402" s="238"/>
      <c r="D402" s="219" t="s">
        <v>140</v>
      </c>
      <c r="E402" s="239" t="s">
        <v>21</v>
      </c>
      <c r="F402" s="240" t="s">
        <v>149</v>
      </c>
      <c r="G402" s="238"/>
      <c r="H402" s="241">
        <v>18</v>
      </c>
      <c r="I402" s="242"/>
      <c r="J402" s="238"/>
      <c r="K402" s="238"/>
      <c r="L402" s="243"/>
      <c r="M402" s="270"/>
      <c r="N402" s="271"/>
      <c r="O402" s="271"/>
      <c r="P402" s="271"/>
      <c r="Q402" s="271"/>
      <c r="R402" s="271"/>
      <c r="S402" s="271"/>
      <c r="T402" s="272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47" t="s">
        <v>140</v>
      </c>
      <c r="AU402" s="247" t="s">
        <v>82</v>
      </c>
      <c r="AV402" s="14" t="s">
        <v>85</v>
      </c>
      <c r="AW402" s="14" t="s">
        <v>34</v>
      </c>
      <c r="AX402" s="14" t="s">
        <v>78</v>
      </c>
      <c r="AY402" s="247" t="s">
        <v>128</v>
      </c>
    </row>
    <row r="403" spans="1:31" s="2" customFormat="1" ht="6.95" customHeight="1">
      <c r="A403" s="40"/>
      <c r="B403" s="61"/>
      <c r="C403" s="62"/>
      <c r="D403" s="62"/>
      <c r="E403" s="62"/>
      <c r="F403" s="62"/>
      <c r="G403" s="62"/>
      <c r="H403" s="62"/>
      <c r="I403" s="62"/>
      <c r="J403" s="62"/>
      <c r="K403" s="62"/>
      <c r="L403" s="46"/>
      <c r="M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</row>
  </sheetData>
  <sheetProtection password="CC35" sheet="1" objects="1" scenarios="1" formatColumns="0" formatRows="0" autoFilter="0"/>
  <autoFilter ref="C86:K402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hyperlinks>
    <hyperlink ref="F95" r:id="rId1" display="https://podminky.urs.cz/item/CS_URS_2023_02/113107182"/>
    <hyperlink ref="F100" r:id="rId2" display="https://podminky.urs.cz/item/CS_URS_2023_02/113154223"/>
    <hyperlink ref="F109" r:id="rId3" display="https://podminky.urs.cz/item/CS_URS_2023_02/132251101"/>
    <hyperlink ref="F114" r:id="rId4" display="https://podminky.urs.cz/item/CS_URS_2023_02/162751117"/>
    <hyperlink ref="F125" r:id="rId5" display="https://podminky.urs.cz/item/CS_URS_2023_02/162751119"/>
    <hyperlink ref="F130" r:id="rId6" display="https://podminky.urs.cz/item/CS_URS_2023_02/171201231"/>
    <hyperlink ref="F136" r:id="rId7" display="https://podminky.urs.cz/item/CS_URS_2023_02/174151101"/>
    <hyperlink ref="F148" r:id="rId8" display="https://podminky.urs.cz/item/CS_URS_2023_02/181152302"/>
    <hyperlink ref="F153" r:id="rId9" display="https://podminky.urs.cz/item/CS_URS_2023_02/565135111"/>
    <hyperlink ref="F167" r:id="rId10" display="https://podminky.urs.cz/item/CS_URS_2023_02/573231107"/>
    <hyperlink ref="F172" r:id="rId11" display="https://podminky.urs.cz/item/CS_URS_2023_02/573231106"/>
    <hyperlink ref="F177" r:id="rId12" display="https://podminky.urs.cz/item/CS_URS_2023_02/577134111"/>
    <hyperlink ref="F182" r:id="rId13" display="https://podminky.urs.cz/item/CS_URS_2023_02/577134121"/>
    <hyperlink ref="F187" r:id="rId14" display="https://podminky.urs.cz/item/CS_URS_2023_02/577145112"/>
    <hyperlink ref="F192" r:id="rId15" display="https://podminky.urs.cz/item/CS_URS_2023_02/577155122"/>
    <hyperlink ref="F198" r:id="rId16" display="https://podminky.urs.cz/item/CS_URS_2023_02/912211111"/>
    <hyperlink ref="F205" r:id="rId17" display="https://podminky.urs.cz/item/CS_URS_2023_02/912221111"/>
    <hyperlink ref="F212" r:id="rId18" display="https://podminky.urs.cz/item/CS_URS_2023_02/914111111"/>
    <hyperlink ref="F220" r:id="rId19" display="https://podminky.urs.cz/item/CS_URS_2023_02/914511112"/>
    <hyperlink ref="F228" r:id="rId20" display="https://podminky.urs.cz/item/CS_URS_2023_02/915211112"/>
    <hyperlink ref="F233" r:id="rId21" display="https://podminky.urs.cz/item/CS_URS_2023_02/915221122"/>
    <hyperlink ref="F252" r:id="rId22" display="https://podminky.urs.cz/item/CS_URS_2023_02/919735111"/>
    <hyperlink ref="F257" r:id="rId23" display="https://podminky.urs.cz/item/CS_URS_2023_02/919735112"/>
    <hyperlink ref="F263" r:id="rId24" display="https://podminky.urs.cz/item/CS_URS_2023_02/938111111"/>
    <hyperlink ref="F270" r:id="rId25" display="https://podminky.urs.cz/item/CS_URS_2023_02/938902112"/>
    <hyperlink ref="F274" r:id="rId26" display="https://podminky.urs.cz/item/CS_URS_2023_02/938902412"/>
    <hyperlink ref="F278" r:id="rId27" display="https://podminky.urs.cz/item/CS_URS_2023_02/938909311"/>
    <hyperlink ref="F283" r:id="rId28" display="https://podminky.urs.cz/item/CS_URS_2023_02/938909611"/>
    <hyperlink ref="F288" r:id="rId29" display="https://podminky.urs.cz/item/CS_URS_2023_02/985112111"/>
    <hyperlink ref="F293" r:id="rId30" display="https://podminky.urs.cz/item/CS_URS_2023_02/985131111"/>
    <hyperlink ref="F298" r:id="rId31" display="https://podminky.urs.cz/item/CS_URS_2023_02/985131311"/>
    <hyperlink ref="F305" r:id="rId32" display="https://podminky.urs.cz/item/CS_URS_2023_02/985311111"/>
    <hyperlink ref="F312" r:id="rId33" display="https://podminky.urs.cz/item/CS_URS_2023_02/985321111"/>
    <hyperlink ref="F317" r:id="rId34" display="https://podminky.urs.cz/item/CS_URS_2023_02/985323111"/>
    <hyperlink ref="F321" r:id="rId35" display="https://podminky.urs.cz/item/CS_URS_2023_02/985324111"/>
    <hyperlink ref="F326" r:id="rId36" display="https://podminky.urs.cz/item/CS_URS_2023_02/997221551"/>
    <hyperlink ref="F332" r:id="rId37" display="https://podminky.urs.cz/item/CS_URS_2023_02/997221559"/>
    <hyperlink ref="F341" r:id="rId38" display="https://podminky.urs.cz/item/CS_URS_2023_02/997221571"/>
    <hyperlink ref="F345" r:id="rId39" display="https://podminky.urs.cz/item/CS_URS_2023_02/997221579"/>
    <hyperlink ref="F350" r:id="rId40" display="https://podminky.urs.cz/item/CS_URS_2023_02/997221611"/>
    <hyperlink ref="F355" r:id="rId41" display="https://podminky.urs.cz/item/CS_URS_2023_02/997221861"/>
    <hyperlink ref="F359" r:id="rId42" display="https://podminky.urs.cz/item/CS_URS_2023_02/997221875"/>
    <hyperlink ref="F364" r:id="rId43" display="https://podminky.urs.cz/item/CS_URS_2023_02/997221551"/>
    <hyperlink ref="F371" r:id="rId44" display="https://podminky.urs.cz/item/CS_URS_2023_02/997221559"/>
    <hyperlink ref="F376" r:id="rId45" display="https://podminky.urs.cz/item/CS_URS_2023_02/998225111"/>
    <hyperlink ref="F379" r:id="rId46" display="https://podminky.urs.cz/item/CS_URS_2023_02/998225191"/>
    <hyperlink ref="F387" r:id="rId47" display="https://podminky.urs.cz/item/CS_URS_2023_02/998767101"/>
    <hyperlink ref="F391" r:id="rId48" display="https://podminky.urs.cz/item/CS_URS_2023_02/783301303"/>
    <hyperlink ref="F397" r:id="rId49" display="https://podminky.urs.cz/item/CS_URS_2023_02/783314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5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90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95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III/193 46 Staňkov -Trnkova ulice rekonstrukce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96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1507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91</v>
      </c>
      <c r="G11" s="40"/>
      <c r="H11" s="40"/>
      <c r="I11" s="134" t="s">
        <v>20</v>
      </c>
      <c r="J11" s="138" t="s">
        <v>1508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22</v>
      </c>
      <c r="E12" s="40"/>
      <c r="F12" s="138" t="s">
        <v>1509</v>
      </c>
      <c r="G12" s="40"/>
      <c r="H12" s="40"/>
      <c r="I12" s="134" t="s">
        <v>24</v>
      </c>
      <c r="J12" s="139" t="str">
        <f>'Rekapitulace stavby'!AN8</f>
        <v>22. 12. 2023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26</v>
      </c>
      <c r="E14" s="40"/>
      <c r="F14" s="40"/>
      <c r="G14" s="40"/>
      <c r="H14" s="40"/>
      <c r="I14" s="134" t="s">
        <v>27</v>
      </c>
      <c r="J14" s="138" t="s">
        <v>21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98</v>
      </c>
      <c r="F15" s="40"/>
      <c r="G15" s="40"/>
      <c r="H15" s="40"/>
      <c r="I15" s="134" t="s">
        <v>29</v>
      </c>
      <c r="J15" s="138" t="s">
        <v>21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30</v>
      </c>
      <c r="E17" s="40"/>
      <c r="F17" s="40"/>
      <c r="G17" s="40"/>
      <c r="H17" s="40"/>
      <c r="I17" s="134" t="s">
        <v>27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32</v>
      </c>
      <c r="E20" s="40"/>
      <c r="F20" s="40"/>
      <c r="G20" s="40"/>
      <c r="H20" s="40"/>
      <c r="I20" s="134" t="s">
        <v>27</v>
      </c>
      <c r="J20" s="138" t="s">
        <v>21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33</v>
      </c>
      <c r="F21" s="40"/>
      <c r="G21" s="40"/>
      <c r="H21" s="40"/>
      <c r="I21" s="134" t="s">
        <v>29</v>
      </c>
      <c r="J21" s="138" t="s">
        <v>21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35</v>
      </c>
      <c r="E23" s="40"/>
      <c r="F23" s="40"/>
      <c r="G23" s="40"/>
      <c r="H23" s="40"/>
      <c r="I23" s="134" t="s">
        <v>27</v>
      </c>
      <c r="J23" s="138" t="s">
        <v>21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36</v>
      </c>
      <c r="F24" s="40"/>
      <c r="G24" s="40"/>
      <c r="H24" s="40"/>
      <c r="I24" s="134" t="s">
        <v>29</v>
      </c>
      <c r="J24" s="138" t="s">
        <v>21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37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21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39</v>
      </c>
      <c r="E30" s="40"/>
      <c r="F30" s="40"/>
      <c r="G30" s="40"/>
      <c r="H30" s="40"/>
      <c r="I30" s="40"/>
      <c r="J30" s="146">
        <f>ROUND(J86,2)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41</v>
      </c>
      <c r="G32" s="40"/>
      <c r="H32" s="40"/>
      <c r="I32" s="147" t="s">
        <v>40</v>
      </c>
      <c r="J32" s="147" t="s">
        <v>42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43</v>
      </c>
      <c r="E33" s="134" t="s">
        <v>44</v>
      </c>
      <c r="F33" s="149">
        <f>ROUND((SUM(BE86:BE227)),2)</f>
        <v>0</v>
      </c>
      <c r="G33" s="40"/>
      <c r="H33" s="40"/>
      <c r="I33" s="150">
        <v>0.21</v>
      </c>
      <c r="J33" s="149">
        <f>ROUND(((SUM(BE86:BE227))*I33),2)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45</v>
      </c>
      <c r="F34" s="149">
        <f>ROUND((SUM(BF86:BF227)),2)</f>
        <v>0</v>
      </c>
      <c r="G34" s="40"/>
      <c r="H34" s="40"/>
      <c r="I34" s="150">
        <v>0.15</v>
      </c>
      <c r="J34" s="149">
        <f>ROUND(((SUM(BF86:BF227))*I34),2)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46</v>
      </c>
      <c r="F35" s="149">
        <f>ROUND((SUM(BG86:BG227)),2)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47</v>
      </c>
      <c r="F36" s="149">
        <f>ROUND((SUM(BH86:BH227)),2)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48</v>
      </c>
      <c r="F37" s="149">
        <f>ROUND((SUM(BI86:BI227)),2)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99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III/193 46 Staňkov -Trnkova ulice rekonstrukce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96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 xml:space="preserve">5 - SO 401 CHránička slaboproudu CameINET 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>Staňkov ,Trnkova ul. III/19346</v>
      </c>
      <c r="G52" s="42"/>
      <c r="H52" s="42"/>
      <c r="I52" s="34" t="s">
        <v>24</v>
      </c>
      <c r="J52" s="74" t="str">
        <f>IF(J12="","",J12)</f>
        <v>22. 12. 2023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26</v>
      </c>
      <c r="D54" s="42"/>
      <c r="E54" s="42"/>
      <c r="F54" s="29" t="str">
        <f>E15</f>
        <v>KSÚS Plzeňského kraje</v>
      </c>
      <c r="G54" s="42"/>
      <c r="H54" s="42"/>
      <c r="I54" s="34" t="s">
        <v>32</v>
      </c>
      <c r="J54" s="38" t="str">
        <f>E21</f>
        <v>J.Miška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35</v>
      </c>
      <c r="J55" s="38" t="str">
        <f>E24</f>
        <v>Richtrová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100</v>
      </c>
      <c r="D57" s="164"/>
      <c r="E57" s="164"/>
      <c r="F57" s="164"/>
      <c r="G57" s="164"/>
      <c r="H57" s="164"/>
      <c r="I57" s="164"/>
      <c r="J57" s="165" t="s">
        <v>101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71</v>
      </c>
      <c r="D59" s="42"/>
      <c r="E59" s="42"/>
      <c r="F59" s="42"/>
      <c r="G59" s="42"/>
      <c r="H59" s="42"/>
      <c r="I59" s="42"/>
      <c r="J59" s="104">
        <f>J86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102</v>
      </c>
    </row>
    <row r="60" spans="1:31" s="9" customFormat="1" ht="24.95" customHeight="1">
      <c r="A60" s="9"/>
      <c r="B60" s="167"/>
      <c r="C60" s="168"/>
      <c r="D60" s="169" t="s">
        <v>103</v>
      </c>
      <c r="E60" s="170"/>
      <c r="F60" s="170"/>
      <c r="G60" s="170"/>
      <c r="H60" s="170"/>
      <c r="I60" s="170"/>
      <c r="J60" s="171">
        <f>J87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106</v>
      </c>
      <c r="E61" s="176"/>
      <c r="F61" s="176"/>
      <c r="G61" s="176"/>
      <c r="H61" s="176"/>
      <c r="I61" s="176"/>
      <c r="J61" s="177">
        <f>J88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108</v>
      </c>
      <c r="E62" s="176"/>
      <c r="F62" s="176"/>
      <c r="G62" s="176"/>
      <c r="H62" s="176"/>
      <c r="I62" s="176"/>
      <c r="J62" s="177">
        <f>J106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110</v>
      </c>
      <c r="E63" s="176"/>
      <c r="F63" s="176"/>
      <c r="G63" s="176"/>
      <c r="H63" s="176"/>
      <c r="I63" s="176"/>
      <c r="J63" s="177">
        <f>J112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9" customFormat="1" ht="24.95" customHeight="1">
      <c r="A64" s="9"/>
      <c r="B64" s="167"/>
      <c r="C64" s="168"/>
      <c r="D64" s="169" t="s">
        <v>111</v>
      </c>
      <c r="E64" s="170"/>
      <c r="F64" s="170"/>
      <c r="G64" s="170"/>
      <c r="H64" s="170"/>
      <c r="I64" s="170"/>
      <c r="J64" s="171">
        <f>J116</f>
        <v>0</v>
      </c>
      <c r="K64" s="168"/>
      <c r="L64" s="17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73"/>
      <c r="C65" s="174"/>
      <c r="D65" s="175" t="s">
        <v>1510</v>
      </c>
      <c r="E65" s="176"/>
      <c r="F65" s="176"/>
      <c r="G65" s="176"/>
      <c r="H65" s="176"/>
      <c r="I65" s="176"/>
      <c r="J65" s="177">
        <f>J117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112</v>
      </c>
      <c r="E66" s="176"/>
      <c r="F66" s="176"/>
      <c r="G66" s="176"/>
      <c r="H66" s="176"/>
      <c r="I66" s="176"/>
      <c r="J66" s="177">
        <f>J127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40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72" spans="1:31" s="2" customFormat="1" ht="6.95" customHeight="1">
      <c r="A72" s="40"/>
      <c r="B72" s="63"/>
      <c r="C72" s="64"/>
      <c r="D72" s="64"/>
      <c r="E72" s="64"/>
      <c r="F72" s="64"/>
      <c r="G72" s="64"/>
      <c r="H72" s="64"/>
      <c r="I72" s="64"/>
      <c r="J72" s="64"/>
      <c r="K72" s="64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24.95" customHeight="1">
      <c r="A73" s="40"/>
      <c r="B73" s="41"/>
      <c r="C73" s="25" t="s">
        <v>113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16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162" t="str">
        <f>E7</f>
        <v>III/193 46 Staňkov -Trnkova ulice rekonstrukce</v>
      </c>
      <c r="F76" s="34"/>
      <c r="G76" s="34"/>
      <c r="H76" s="34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96</v>
      </c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71" t="str">
        <f>E9</f>
        <v xml:space="preserve">5 - SO 401 CHránička slaboproudu CameINET </v>
      </c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22</v>
      </c>
      <c r="D80" s="42"/>
      <c r="E80" s="42"/>
      <c r="F80" s="29" t="str">
        <f>F12</f>
        <v>Staňkov ,Trnkova ul. III/19346</v>
      </c>
      <c r="G80" s="42"/>
      <c r="H80" s="42"/>
      <c r="I80" s="34" t="s">
        <v>24</v>
      </c>
      <c r="J80" s="74" t="str">
        <f>IF(J12="","",J12)</f>
        <v>22. 12. 2023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26</v>
      </c>
      <c r="D82" s="42"/>
      <c r="E82" s="42"/>
      <c r="F82" s="29" t="str">
        <f>E15</f>
        <v>KSÚS Plzeňského kraje</v>
      </c>
      <c r="G82" s="42"/>
      <c r="H82" s="42"/>
      <c r="I82" s="34" t="s">
        <v>32</v>
      </c>
      <c r="J82" s="38" t="str">
        <f>E21</f>
        <v>J.Miška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4" t="s">
        <v>30</v>
      </c>
      <c r="D83" s="42"/>
      <c r="E83" s="42"/>
      <c r="F83" s="29" t="str">
        <f>IF(E18="","",E18)</f>
        <v>Vyplň údaj</v>
      </c>
      <c r="G83" s="42"/>
      <c r="H83" s="42"/>
      <c r="I83" s="34" t="s">
        <v>35</v>
      </c>
      <c r="J83" s="38" t="str">
        <f>E24</f>
        <v>Richtrová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0.3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11" customFormat="1" ht="29.25" customHeight="1">
      <c r="A85" s="179"/>
      <c r="B85" s="180"/>
      <c r="C85" s="181" t="s">
        <v>114</v>
      </c>
      <c r="D85" s="182" t="s">
        <v>58</v>
      </c>
      <c r="E85" s="182" t="s">
        <v>54</v>
      </c>
      <c r="F85" s="182" t="s">
        <v>55</v>
      </c>
      <c r="G85" s="182" t="s">
        <v>115</v>
      </c>
      <c r="H85" s="182" t="s">
        <v>116</v>
      </c>
      <c r="I85" s="182" t="s">
        <v>117</v>
      </c>
      <c r="J85" s="182" t="s">
        <v>101</v>
      </c>
      <c r="K85" s="183" t="s">
        <v>118</v>
      </c>
      <c r="L85" s="184"/>
      <c r="M85" s="94" t="s">
        <v>21</v>
      </c>
      <c r="N85" s="95" t="s">
        <v>43</v>
      </c>
      <c r="O85" s="95" t="s">
        <v>119</v>
      </c>
      <c r="P85" s="95" t="s">
        <v>120</v>
      </c>
      <c r="Q85" s="95" t="s">
        <v>121</v>
      </c>
      <c r="R85" s="95" t="s">
        <v>122</v>
      </c>
      <c r="S85" s="95" t="s">
        <v>123</v>
      </c>
      <c r="T85" s="96" t="s">
        <v>124</v>
      </c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</row>
    <row r="86" spans="1:63" s="2" customFormat="1" ht="22.8" customHeight="1">
      <c r="A86" s="40"/>
      <c r="B86" s="41"/>
      <c r="C86" s="101" t="s">
        <v>125</v>
      </c>
      <c r="D86" s="42"/>
      <c r="E86" s="42"/>
      <c r="F86" s="42"/>
      <c r="G86" s="42"/>
      <c r="H86" s="42"/>
      <c r="I86" s="42"/>
      <c r="J86" s="185">
        <f>BK86</f>
        <v>0</v>
      </c>
      <c r="K86" s="42"/>
      <c r="L86" s="46"/>
      <c r="M86" s="97"/>
      <c r="N86" s="186"/>
      <c r="O86" s="98"/>
      <c r="P86" s="187">
        <f>P87+P116</f>
        <v>0</v>
      </c>
      <c r="Q86" s="98"/>
      <c r="R86" s="187">
        <f>R87+R116</f>
        <v>124.12908875999999</v>
      </c>
      <c r="S86" s="98"/>
      <c r="T86" s="188">
        <f>T87+T116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72</v>
      </c>
      <c r="AU86" s="19" t="s">
        <v>102</v>
      </c>
      <c r="BK86" s="189">
        <f>BK87+BK116</f>
        <v>0</v>
      </c>
    </row>
    <row r="87" spans="1:63" s="12" customFormat="1" ht="25.9" customHeight="1">
      <c r="A87" s="12"/>
      <c r="B87" s="190"/>
      <c r="C87" s="191"/>
      <c r="D87" s="192" t="s">
        <v>72</v>
      </c>
      <c r="E87" s="193" t="s">
        <v>126</v>
      </c>
      <c r="F87" s="193" t="s">
        <v>127</v>
      </c>
      <c r="G87" s="191"/>
      <c r="H87" s="191"/>
      <c r="I87" s="194"/>
      <c r="J87" s="195">
        <f>BK87</f>
        <v>0</v>
      </c>
      <c r="K87" s="191"/>
      <c r="L87" s="196"/>
      <c r="M87" s="197"/>
      <c r="N87" s="198"/>
      <c r="O87" s="198"/>
      <c r="P87" s="199">
        <f>P88+P106+P112</f>
        <v>0</v>
      </c>
      <c r="Q87" s="198"/>
      <c r="R87" s="199">
        <f>R88+R106+R112</f>
        <v>23.401429859999997</v>
      </c>
      <c r="S87" s="198"/>
      <c r="T87" s="200">
        <f>T88+T106+T112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1" t="s">
        <v>78</v>
      </c>
      <c r="AT87" s="202" t="s">
        <v>72</v>
      </c>
      <c r="AU87" s="202" t="s">
        <v>73</v>
      </c>
      <c r="AY87" s="201" t="s">
        <v>128</v>
      </c>
      <c r="BK87" s="203">
        <f>BK88+BK106+BK112</f>
        <v>0</v>
      </c>
    </row>
    <row r="88" spans="1:63" s="12" customFormat="1" ht="22.8" customHeight="1">
      <c r="A88" s="12"/>
      <c r="B88" s="190"/>
      <c r="C88" s="191"/>
      <c r="D88" s="192" t="s">
        <v>72</v>
      </c>
      <c r="E88" s="204" t="s">
        <v>85</v>
      </c>
      <c r="F88" s="204" t="s">
        <v>321</v>
      </c>
      <c r="G88" s="191"/>
      <c r="H88" s="191"/>
      <c r="I88" s="194"/>
      <c r="J88" s="205">
        <f>BK88</f>
        <v>0</v>
      </c>
      <c r="K88" s="191"/>
      <c r="L88" s="196"/>
      <c r="M88" s="197"/>
      <c r="N88" s="198"/>
      <c r="O88" s="198"/>
      <c r="P88" s="199">
        <f>SUM(P89:P105)</f>
        <v>0</v>
      </c>
      <c r="Q88" s="198"/>
      <c r="R88" s="199">
        <f>SUM(R89:R105)</f>
        <v>1.5417398599999999</v>
      </c>
      <c r="S88" s="198"/>
      <c r="T88" s="200">
        <f>SUM(T89:T105)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1" t="s">
        <v>78</v>
      </c>
      <c r="AT88" s="202" t="s">
        <v>72</v>
      </c>
      <c r="AU88" s="202" t="s">
        <v>78</v>
      </c>
      <c r="AY88" s="201" t="s">
        <v>128</v>
      </c>
      <c r="BK88" s="203">
        <f>SUM(BK89:BK105)</f>
        <v>0</v>
      </c>
    </row>
    <row r="89" spans="1:65" s="2" customFormat="1" ht="33" customHeight="1">
      <c r="A89" s="40"/>
      <c r="B89" s="41"/>
      <c r="C89" s="206" t="s">
        <v>78</v>
      </c>
      <c r="D89" s="206" t="s">
        <v>130</v>
      </c>
      <c r="E89" s="207" t="s">
        <v>371</v>
      </c>
      <c r="F89" s="208" t="s">
        <v>1511</v>
      </c>
      <c r="G89" s="209" t="s">
        <v>186</v>
      </c>
      <c r="H89" s="210">
        <v>0.6</v>
      </c>
      <c r="I89" s="211"/>
      <c r="J89" s="212">
        <f>ROUND(I89*H89,2)</f>
        <v>0</v>
      </c>
      <c r="K89" s="208" t="s">
        <v>134</v>
      </c>
      <c r="L89" s="46"/>
      <c r="M89" s="213" t="s">
        <v>21</v>
      </c>
      <c r="N89" s="214" t="s">
        <v>44</v>
      </c>
      <c r="O89" s="86"/>
      <c r="P89" s="215">
        <f>O89*H89</f>
        <v>0</v>
      </c>
      <c r="Q89" s="215">
        <v>2.50187</v>
      </c>
      <c r="R89" s="215">
        <f>Q89*H89</f>
        <v>1.5011219999999998</v>
      </c>
      <c r="S89" s="215">
        <v>0</v>
      </c>
      <c r="T89" s="216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7" t="s">
        <v>85</v>
      </c>
      <c r="AT89" s="217" t="s">
        <v>130</v>
      </c>
      <c r="AU89" s="217" t="s">
        <v>82</v>
      </c>
      <c r="AY89" s="19" t="s">
        <v>128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9" t="s">
        <v>78</v>
      </c>
      <c r="BK89" s="218">
        <f>ROUND(I89*H89,2)</f>
        <v>0</v>
      </c>
      <c r="BL89" s="19" t="s">
        <v>85</v>
      </c>
      <c r="BM89" s="217" t="s">
        <v>1512</v>
      </c>
    </row>
    <row r="90" spans="1:47" s="2" customFormat="1" ht="12">
      <c r="A90" s="40"/>
      <c r="B90" s="41"/>
      <c r="C90" s="42"/>
      <c r="D90" s="219" t="s">
        <v>136</v>
      </c>
      <c r="E90" s="42"/>
      <c r="F90" s="220" t="s">
        <v>1513</v>
      </c>
      <c r="G90" s="42"/>
      <c r="H90" s="42"/>
      <c r="I90" s="221"/>
      <c r="J90" s="42"/>
      <c r="K90" s="42"/>
      <c r="L90" s="46"/>
      <c r="M90" s="222"/>
      <c r="N90" s="223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136</v>
      </c>
      <c r="AU90" s="19" t="s">
        <v>82</v>
      </c>
    </row>
    <row r="91" spans="1:47" s="2" customFormat="1" ht="12">
      <c r="A91" s="40"/>
      <c r="B91" s="41"/>
      <c r="C91" s="42"/>
      <c r="D91" s="224" t="s">
        <v>138</v>
      </c>
      <c r="E91" s="42"/>
      <c r="F91" s="225" t="s">
        <v>375</v>
      </c>
      <c r="G91" s="42"/>
      <c r="H91" s="42"/>
      <c r="I91" s="221"/>
      <c r="J91" s="42"/>
      <c r="K91" s="42"/>
      <c r="L91" s="46"/>
      <c r="M91" s="222"/>
      <c r="N91" s="223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138</v>
      </c>
      <c r="AU91" s="19" t="s">
        <v>82</v>
      </c>
    </row>
    <row r="92" spans="1:51" s="13" customFormat="1" ht="12">
      <c r="A92" s="13"/>
      <c r="B92" s="226"/>
      <c r="C92" s="227"/>
      <c r="D92" s="219" t="s">
        <v>140</v>
      </c>
      <c r="E92" s="228" t="s">
        <v>21</v>
      </c>
      <c r="F92" s="229" t="s">
        <v>1514</v>
      </c>
      <c r="G92" s="227"/>
      <c r="H92" s="230">
        <v>0.588</v>
      </c>
      <c r="I92" s="231"/>
      <c r="J92" s="227"/>
      <c r="K92" s="227"/>
      <c r="L92" s="232"/>
      <c r="M92" s="233"/>
      <c r="N92" s="234"/>
      <c r="O92" s="234"/>
      <c r="P92" s="234"/>
      <c r="Q92" s="234"/>
      <c r="R92" s="234"/>
      <c r="S92" s="234"/>
      <c r="T92" s="235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6" t="s">
        <v>140</v>
      </c>
      <c r="AU92" s="236" t="s">
        <v>82</v>
      </c>
      <c r="AV92" s="13" t="s">
        <v>82</v>
      </c>
      <c r="AW92" s="13" t="s">
        <v>34</v>
      </c>
      <c r="AX92" s="13" t="s">
        <v>73</v>
      </c>
      <c r="AY92" s="236" t="s">
        <v>128</v>
      </c>
    </row>
    <row r="93" spans="1:51" s="14" customFormat="1" ht="12">
      <c r="A93" s="14"/>
      <c r="B93" s="237"/>
      <c r="C93" s="238"/>
      <c r="D93" s="219" t="s">
        <v>140</v>
      </c>
      <c r="E93" s="239" t="s">
        <v>21</v>
      </c>
      <c r="F93" s="240" t="s">
        <v>149</v>
      </c>
      <c r="G93" s="238"/>
      <c r="H93" s="241">
        <v>0.588</v>
      </c>
      <c r="I93" s="242"/>
      <c r="J93" s="238"/>
      <c r="K93" s="238"/>
      <c r="L93" s="243"/>
      <c r="M93" s="244"/>
      <c r="N93" s="245"/>
      <c r="O93" s="245"/>
      <c r="P93" s="245"/>
      <c r="Q93" s="245"/>
      <c r="R93" s="245"/>
      <c r="S93" s="245"/>
      <c r="T93" s="246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47" t="s">
        <v>140</v>
      </c>
      <c r="AU93" s="247" t="s">
        <v>82</v>
      </c>
      <c r="AV93" s="14" t="s">
        <v>85</v>
      </c>
      <c r="AW93" s="14" t="s">
        <v>34</v>
      </c>
      <c r="AX93" s="14" t="s">
        <v>73</v>
      </c>
      <c r="AY93" s="247" t="s">
        <v>128</v>
      </c>
    </row>
    <row r="94" spans="1:51" s="13" customFormat="1" ht="12">
      <c r="A94" s="13"/>
      <c r="B94" s="226"/>
      <c r="C94" s="227"/>
      <c r="D94" s="219" t="s">
        <v>140</v>
      </c>
      <c r="E94" s="228" t="s">
        <v>21</v>
      </c>
      <c r="F94" s="229" t="s">
        <v>1515</v>
      </c>
      <c r="G94" s="227"/>
      <c r="H94" s="230">
        <v>0.6</v>
      </c>
      <c r="I94" s="231"/>
      <c r="J94" s="227"/>
      <c r="K94" s="227"/>
      <c r="L94" s="232"/>
      <c r="M94" s="233"/>
      <c r="N94" s="234"/>
      <c r="O94" s="234"/>
      <c r="P94" s="234"/>
      <c r="Q94" s="234"/>
      <c r="R94" s="234"/>
      <c r="S94" s="234"/>
      <c r="T94" s="235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6" t="s">
        <v>140</v>
      </c>
      <c r="AU94" s="236" t="s">
        <v>82</v>
      </c>
      <c r="AV94" s="13" t="s">
        <v>82</v>
      </c>
      <c r="AW94" s="13" t="s">
        <v>34</v>
      </c>
      <c r="AX94" s="13" t="s">
        <v>78</v>
      </c>
      <c r="AY94" s="236" t="s">
        <v>128</v>
      </c>
    </row>
    <row r="95" spans="1:65" s="2" customFormat="1" ht="24.15" customHeight="1">
      <c r="A95" s="40"/>
      <c r="B95" s="41"/>
      <c r="C95" s="206" t="s">
        <v>82</v>
      </c>
      <c r="D95" s="206" t="s">
        <v>130</v>
      </c>
      <c r="E95" s="207" t="s">
        <v>380</v>
      </c>
      <c r="F95" s="208" t="s">
        <v>381</v>
      </c>
      <c r="G95" s="209" t="s">
        <v>133</v>
      </c>
      <c r="H95" s="210">
        <v>3.4</v>
      </c>
      <c r="I95" s="211"/>
      <c r="J95" s="212">
        <f>ROUND(I95*H95,2)</f>
        <v>0</v>
      </c>
      <c r="K95" s="208" t="s">
        <v>134</v>
      </c>
      <c r="L95" s="46"/>
      <c r="M95" s="213" t="s">
        <v>21</v>
      </c>
      <c r="N95" s="214" t="s">
        <v>44</v>
      </c>
      <c r="O95" s="86"/>
      <c r="P95" s="215">
        <f>O95*H95</f>
        <v>0</v>
      </c>
      <c r="Q95" s="215">
        <v>0.00632</v>
      </c>
      <c r="R95" s="215">
        <f>Q95*H95</f>
        <v>0.021488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85</v>
      </c>
      <c r="AT95" s="217" t="s">
        <v>130</v>
      </c>
      <c r="AU95" s="217" t="s">
        <v>82</v>
      </c>
      <c r="AY95" s="19" t="s">
        <v>128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78</v>
      </c>
      <c r="BK95" s="218">
        <f>ROUND(I95*H95,2)</f>
        <v>0</v>
      </c>
      <c r="BL95" s="19" t="s">
        <v>85</v>
      </c>
      <c r="BM95" s="217" t="s">
        <v>1516</v>
      </c>
    </row>
    <row r="96" spans="1:47" s="2" customFormat="1" ht="12">
      <c r="A96" s="40"/>
      <c r="B96" s="41"/>
      <c r="C96" s="42"/>
      <c r="D96" s="219" t="s">
        <v>136</v>
      </c>
      <c r="E96" s="42"/>
      <c r="F96" s="220" t="s">
        <v>383</v>
      </c>
      <c r="G96" s="42"/>
      <c r="H96" s="42"/>
      <c r="I96" s="221"/>
      <c r="J96" s="42"/>
      <c r="K96" s="42"/>
      <c r="L96" s="46"/>
      <c r="M96" s="222"/>
      <c r="N96" s="223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136</v>
      </c>
      <c r="AU96" s="19" t="s">
        <v>82</v>
      </c>
    </row>
    <row r="97" spans="1:47" s="2" customFormat="1" ht="12">
      <c r="A97" s="40"/>
      <c r="B97" s="41"/>
      <c r="C97" s="42"/>
      <c r="D97" s="224" t="s">
        <v>138</v>
      </c>
      <c r="E97" s="42"/>
      <c r="F97" s="225" t="s">
        <v>384</v>
      </c>
      <c r="G97" s="42"/>
      <c r="H97" s="42"/>
      <c r="I97" s="221"/>
      <c r="J97" s="42"/>
      <c r="K97" s="42"/>
      <c r="L97" s="46"/>
      <c r="M97" s="222"/>
      <c r="N97" s="223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138</v>
      </c>
      <c r="AU97" s="19" t="s">
        <v>82</v>
      </c>
    </row>
    <row r="98" spans="1:51" s="13" customFormat="1" ht="12">
      <c r="A98" s="13"/>
      <c r="B98" s="226"/>
      <c r="C98" s="227"/>
      <c r="D98" s="219" t="s">
        <v>140</v>
      </c>
      <c r="E98" s="228" t="s">
        <v>21</v>
      </c>
      <c r="F98" s="229" t="s">
        <v>1517</v>
      </c>
      <c r="G98" s="227"/>
      <c r="H98" s="230">
        <v>3.36</v>
      </c>
      <c r="I98" s="231"/>
      <c r="J98" s="227"/>
      <c r="K98" s="227"/>
      <c r="L98" s="232"/>
      <c r="M98" s="233"/>
      <c r="N98" s="234"/>
      <c r="O98" s="234"/>
      <c r="P98" s="234"/>
      <c r="Q98" s="234"/>
      <c r="R98" s="234"/>
      <c r="S98" s="234"/>
      <c r="T98" s="235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6" t="s">
        <v>140</v>
      </c>
      <c r="AU98" s="236" t="s">
        <v>82</v>
      </c>
      <c r="AV98" s="13" t="s">
        <v>82</v>
      </c>
      <c r="AW98" s="13" t="s">
        <v>34</v>
      </c>
      <c r="AX98" s="13" t="s">
        <v>73</v>
      </c>
      <c r="AY98" s="236" t="s">
        <v>128</v>
      </c>
    </row>
    <row r="99" spans="1:51" s="14" customFormat="1" ht="12">
      <c r="A99" s="14"/>
      <c r="B99" s="237"/>
      <c r="C99" s="238"/>
      <c r="D99" s="219" t="s">
        <v>140</v>
      </c>
      <c r="E99" s="239" t="s">
        <v>21</v>
      </c>
      <c r="F99" s="240" t="s">
        <v>149</v>
      </c>
      <c r="G99" s="238"/>
      <c r="H99" s="241">
        <v>3.36</v>
      </c>
      <c r="I99" s="242"/>
      <c r="J99" s="238"/>
      <c r="K99" s="238"/>
      <c r="L99" s="243"/>
      <c r="M99" s="244"/>
      <c r="N99" s="245"/>
      <c r="O99" s="245"/>
      <c r="P99" s="245"/>
      <c r="Q99" s="245"/>
      <c r="R99" s="245"/>
      <c r="S99" s="245"/>
      <c r="T99" s="246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7" t="s">
        <v>140</v>
      </c>
      <c r="AU99" s="247" t="s">
        <v>82</v>
      </c>
      <c r="AV99" s="14" t="s">
        <v>85</v>
      </c>
      <c r="AW99" s="14" t="s">
        <v>34</v>
      </c>
      <c r="AX99" s="14" t="s">
        <v>73</v>
      </c>
      <c r="AY99" s="247" t="s">
        <v>128</v>
      </c>
    </row>
    <row r="100" spans="1:51" s="13" customFormat="1" ht="12">
      <c r="A100" s="13"/>
      <c r="B100" s="226"/>
      <c r="C100" s="227"/>
      <c r="D100" s="219" t="s">
        <v>140</v>
      </c>
      <c r="E100" s="228" t="s">
        <v>21</v>
      </c>
      <c r="F100" s="229" t="s">
        <v>1518</v>
      </c>
      <c r="G100" s="227"/>
      <c r="H100" s="230">
        <v>3.4</v>
      </c>
      <c r="I100" s="231"/>
      <c r="J100" s="227"/>
      <c r="K100" s="227"/>
      <c r="L100" s="232"/>
      <c r="M100" s="233"/>
      <c r="N100" s="234"/>
      <c r="O100" s="234"/>
      <c r="P100" s="234"/>
      <c r="Q100" s="234"/>
      <c r="R100" s="234"/>
      <c r="S100" s="234"/>
      <c r="T100" s="235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6" t="s">
        <v>140</v>
      </c>
      <c r="AU100" s="236" t="s">
        <v>82</v>
      </c>
      <c r="AV100" s="13" t="s">
        <v>82</v>
      </c>
      <c r="AW100" s="13" t="s">
        <v>34</v>
      </c>
      <c r="AX100" s="13" t="s">
        <v>78</v>
      </c>
      <c r="AY100" s="236" t="s">
        <v>128</v>
      </c>
    </row>
    <row r="101" spans="1:65" s="2" customFormat="1" ht="24.15" customHeight="1">
      <c r="A101" s="40"/>
      <c r="B101" s="41"/>
      <c r="C101" s="206" t="s">
        <v>150</v>
      </c>
      <c r="D101" s="206" t="s">
        <v>130</v>
      </c>
      <c r="E101" s="207" t="s">
        <v>1519</v>
      </c>
      <c r="F101" s="208" t="s">
        <v>1520</v>
      </c>
      <c r="G101" s="209" t="s">
        <v>269</v>
      </c>
      <c r="H101" s="210">
        <v>0.018</v>
      </c>
      <c r="I101" s="211"/>
      <c r="J101" s="212">
        <f>ROUND(I101*H101,2)</f>
        <v>0</v>
      </c>
      <c r="K101" s="208" t="s">
        <v>134</v>
      </c>
      <c r="L101" s="46"/>
      <c r="M101" s="213" t="s">
        <v>21</v>
      </c>
      <c r="N101" s="214" t="s">
        <v>44</v>
      </c>
      <c r="O101" s="86"/>
      <c r="P101" s="215">
        <f>O101*H101</f>
        <v>0</v>
      </c>
      <c r="Q101" s="215">
        <v>1.06277</v>
      </c>
      <c r="R101" s="215">
        <f>Q101*H101</f>
        <v>0.01912986</v>
      </c>
      <c r="S101" s="215">
        <v>0</v>
      </c>
      <c r="T101" s="21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85</v>
      </c>
      <c r="AT101" s="217" t="s">
        <v>130</v>
      </c>
      <c r="AU101" s="217" t="s">
        <v>82</v>
      </c>
      <c r="AY101" s="19" t="s">
        <v>128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78</v>
      </c>
      <c r="BK101" s="218">
        <f>ROUND(I101*H101,2)</f>
        <v>0</v>
      </c>
      <c r="BL101" s="19" t="s">
        <v>85</v>
      </c>
      <c r="BM101" s="217" t="s">
        <v>1521</v>
      </c>
    </row>
    <row r="102" spans="1:47" s="2" customFormat="1" ht="12">
      <c r="A102" s="40"/>
      <c r="B102" s="41"/>
      <c r="C102" s="42"/>
      <c r="D102" s="219" t="s">
        <v>136</v>
      </c>
      <c r="E102" s="42"/>
      <c r="F102" s="220" t="s">
        <v>1522</v>
      </c>
      <c r="G102" s="42"/>
      <c r="H102" s="42"/>
      <c r="I102" s="221"/>
      <c r="J102" s="42"/>
      <c r="K102" s="42"/>
      <c r="L102" s="46"/>
      <c r="M102" s="222"/>
      <c r="N102" s="223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136</v>
      </c>
      <c r="AU102" s="19" t="s">
        <v>82</v>
      </c>
    </row>
    <row r="103" spans="1:47" s="2" customFormat="1" ht="12">
      <c r="A103" s="40"/>
      <c r="B103" s="41"/>
      <c r="C103" s="42"/>
      <c r="D103" s="224" t="s">
        <v>138</v>
      </c>
      <c r="E103" s="42"/>
      <c r="F103" s="225" t="s">
        <v>1523</v>
      </c>
      <c r="G103" s="42"/>
      <c r="H103" s="42"/>
      <c r="I103" s="221"/>
      <c r="J103" s="42"/>
      <c r="K103" s="42"/>
      <c r="L103" s="46"/>
      <c r="M103" s="222"/>
      <c r="N103" s="223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138</v>
      </c>
      <c r="AU103" s="19" t="s">
        <v>82</v>
      </c>
    </row>
    <row r="104" spans="1:51" s="13" customFormat="1" ht="12">
      <c r="A104" s="13"/>
      <c r="B104" s="226"/>
      <c r="C104" s="227"/>
      <c r="D104" s="219" t="s">
        <v>140</v>
      </c>
      <c r="E104" s="228" t="s">
        <v>21</v>
      </c>
      <c r="F104" s="229" t="s">
        <v>1524</v>
      </c>
      <c r="G104" s="227"/>
      <c r="H104" s="230">
        <v>0.018</v>
      </c>
      <c r="I104" s="231"/>
      <c r="J104" s="227"/>
      <c r="K104" s="227"/>
      <c r="L104" s="232"/>
      <c r="M104" s="233"/>
      <c r="N104" s="234"/>
      <c r="O104" s="234"/>
      <c r="P104" s="234"/>
      <c r="Q104" s="234"/>
      <c r="R104" s="234"/>
      <c r="S104" s="234"/>
      <c r="T104" s="235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6" t="s">
        <v>140</v>
      </c>
      <c r="AU104" s="236" t="s">
        <v>82</v>
      </c>
      <c r="AV104" s="13" t="s">
        <v>82</v>
      </c>
      <c r="AW104" s="13" t="s">
        <v>34</v>
      </c>
      <c r="AX104" s="13" t="s">
        <v>73</v>
      </c>
      <c r="AY104" s="236" t="s">
        <v>128</v>
      </c>
    </row>
    <row r="105" spans="1:51" s="14" customFormat="1" ht="12">
      <c r="A105" s="14"/>
      <c r="B105" s="237"/>
      <c r="C105" s="238"/>
      <c r="D105" s="219" t="s">
        <v>140</v>
      </c>
      <c r="E105" s="239" t="s">
        <v>21</v>
      </c>
      <c r="F105" s="240" t="s">
        <v>149</v>
      </c>
      <c r="G105" s="238"/>
      <c r="H105" s="241">
        <v>0.018</v>
      </c>
      <c r="I105" s="242"/>
      <c r="J105" s="238"/>
      <c r="K105" s="238"/>
      <c r="L105" s="243"/>
      <c r="M105" s="244"/>
      <c r="N105" s="245"/>
      <c r="O105" s="245"/>
      <c r="P105" s="245"/>
      <c r="Q105" s="245"/>
      <c r="R105" s="245"/>
      <c r="S105" s="245"/>
      <c r="T105" s="246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7" t="s">
        <v>140</v>
      </c>
      <c r="AU105" s="247" t="s">
        <v>82</v>
      </c>
      <c r="AV105" s="14" t="s">
        <v>85</v>
      </c>
      <c r="AW105" s="14" t="s">
        <v>34</v>
      </c>
      <c r="AX105" s="14" t="s">
        <v>78</v>
      </c>
      <c r="AY105" s="247" t="s">
        <v>128</v>
      </c>
    </row>
    <row r="106" spans="1:63" s="12" customFormat="1" ht="22.8" customHeight="1">
      <c r="A106" s="12"/>
      <c r="B106" s="190"/>
      <c r="C106" s="191"/>
      <c r="D106" s="192" t="s">
        <v>72</v>
      </c>
      <c r="E106" s="204" t="s">
        <v>183</v>
      </c>
      <c r="F106" s="204" t="s">
        <v>512</v>
      </c>
      <c r="G106" s="191"/>
      <c r="H106" s="191"/>
      <c r="I106" s="194"/>
      <c r="J106" s="205">
        <f>BK106</f>
        <v>0</v>
      </c>
      <c r="K106" s="191"/>
      <c r="L106" s="196"/>
      <c r="M106" s="197"/>
      <c r="N106" s="198"/>
      <c r="O106" s="198"/>
      <c r="P106" s="199">
        <f>SUM(P107:P111)</f>
        <v>0</v>
      </c>
      <c r="Q106" s="198"/>
      <c r="R106" s="199">
        <f>SUM(R107:R111)</f>
        <v>21.859689999999997</v>
      </c>
      <c r="S106" s="198"/>
      <c r="T106" s="200">
        <f>SUM(T107:T111)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01" t="s">
        <v>78</v>
      </c>
      <c r="AT106" s="202" t="s">
        <v>72</v>
      </c>
      <c r="AU106" s="202" t="s">
        <v>78</v>
      </c>
      <c r="AY106" s="201" t="s">
        <v>128</v>
      </c>
      <c r="BK106" s="203">
        <f>SUM(BK107:BK111)</f>
        <v>0</v>
      </c>
    </row>
    <row r="107" spans="1:65" s="2" customFormat="1" ht="33" customHeight="1">
      <c r="A107" s="40"/>
      <c r="B107" s="41"/>
      <c r="C107" s="206" t="s">
        <v>85</v>
      </c>
      <c r="D107" s="206" t="s">
        <v>130</v>
      </c>
      <c r="E107" s="207" t="s">
        <v>1525</v>
      </c>
      <c r="F107" s="208" t="s">
        <v>1526</v>
      </c>
      <c r="G107" s="209" t="s">
        <v>186</v>
      </c>
      <c r="H107" s="210">
        <v>9.5</v>
      </c>
      <c r="I107" s="211"/>
      <c r="J107" s="212">
        <f>ROUND(I107*H107,2)</f>
        <v>0</v>
      </c>
      <c r="K107" s="208" t="s">
        <v>134</v>
      </c>
      <c r="L107" s="46"/>
      <c r="M107" s="213" t="s">
        <v>21</v>
      </c>
      <c r="N107" s="214" t="s">
        <v>44</v>
      </c>
      <c r="O107" s="86"/>
      <c r="P107" s="215">
        <f>O107*H107</f>
        <v>0</v>
      </c>
      <c r="Q107" s="215">
        <v>2.30102</v>
      </c>
      <c r="R107" s="215">
        <f>Q107*H107</f>
        <v>21.859689999999997</v>
      </c>
      <c r="S107" s="215">
        <v>0</v>
      </c>
      <c r="T107" s="21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7" t="s">
        <v>85</v>
      </c>
      <c r="AT107" s="217" t="s">
        <v>130</v>
      </c>
      <c r="AU107" s="217" t="s">
        <v>82</v>
      </c>
      <c r="AY107" s="19" t="s">
        <v>128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78</v>
      </c>
      <c r="BK107" s="218">
        <f>ROUND(I107*H107,2)</f>
        <v>0</v>
      </c>
      <c r="BL107" s="19" t="s">
        <v>85</v>
      </c>
      <c r="BM107" s="217" t="s">
        <v>1527</v>
      </c>
    </row>
    <row r="108" spans="1:47" s="2" customFormat="1" ht="12">
      <c r="A108" s="40"/>
      <c r="B108" s="41"/>
      <c r="C108" s="42"/>
      <c r="D108" s="219" t="s">
        <v>136</v>
      </c>
      <c r="E108" s="42"/>
      <c r="F108" s="220" t="s">
        <v>1528</v>
      </c>
      <c r="G108" s="42"/>
      <c r="H108" s="42"/>
      <c r="I108" s="221"/>
      <c r="J108" s="42"/>
      <c r="K108" s="42"/>
      <c r="L108" s="46"/>
      <c r="M108" s="222"/>
      <c r="N108" s="223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136</v>
      </c>
      <c r="AU108" s="19" t="s">
        <v>82</v>
      </c>
    </row>
    <row r="109" spans="1:47" s="2" customFormat="1" ht="12">
      <c r="A109" s="40"/>
      <c r="B109" s="41"/>
      <c r="C109" s="42"/>
      <c r="D109" s="224" t="s">
        <v>138</v>
      </c>
      <c r="E109" s="42"/>
      <c r="F109" s="225" t="s">
        <v>1529</v>
      </c>
      <c r="G109" s="42"/>
      <c r="H109" s="42"/>
      <c r="I109" s="221"/>
      <c r="J109" s="42"/>
      <c r="K109" s="42"/>
      <c r="L109" s="46"/>
      <c r="M109" s="222"/>
      <c r="N109" s="223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138</v>
      </c>
      <c r="AU109" s="19" t="s">
        <v>82</v>
      </c>
    </row>
    <row r="110" spans="1:51" s="13" customFormat="1" ht="12">
      <c r="A110" s="13"/>
      <c r="B110" s="226"/>
      <c r="C110" s="227"/>
      <c r="D110" s="219" t="s">
        <v>140</v>
      </c>
      <c r="E110" s="228" t="s">
        <v>21</v>
      </c>
      <c r="F110" s="229" t="s">
        <v>1530</v>
      </c>
      <c r="G110" s="227"/>
      <c r="H110" s="230">
        <v>9.5</v>
      </c>
      <c r="I110" s="231"/>
      <c r="J110" s="227"/>
      <c r="K110" s="227"/>
      <c r="L110" s="232"/>
      <c r="M110" s="233"/>
      <c r="N110" s="234"/>
      <c r="O110" s="234"/>
      <c r="P110" s="234"/>
      <c r="Q110" s="234"/>
      <c r="R110" s="234"/>
      <c r="S110" s="234"/>
      <c r="T110" s="235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6" t="s">
        <v>140</v>
      </c>
      <c r="AU110" s="236" t="s">
        <v>82</v>
      </c>
      <c r="AV110" s="13" t="s">
        <v>82</v>
      </c>
      <c r="AW110" s="13" t="s">
        <v>34</v>
      </c>
      <c r="AX110" s="13" t="s">
        <v>73</v>
      </c>
      <c r="AY110" s="236" t="s">
        <v>128</v>
      </c>
    </row>
    <row r="111" spans="1:51" s="14" customFormat="1" ht="12">
      <c r="A111" s="14"/>
      <c r="B111" s="237"/>
      <c r="C111" s="238"/>
      <c r="D111" s="219" t="s">
        <v>140</v>
      </c>
      <c r="E111" s="239" t="s">
        <v>21</v>
      </c>
      <c r="F111" s="240" t="s">
        <v>149</v>
      </c>
      <c r="G111" s="238"/>
      <c r="H111" s="241">
        <v>9.5</v>
      </c>
      <c r="I111" s="242"/>
      <c r="J111" s="238"/>
      <c r="K111" s="238"/>
      <c r="L111" s="243"/>
      <c r="M111" s="244"/>
      <c r="N111" s="245"/>
      <c r="O111" s="245"/>
      <c r="P111" s="245"/>
      <c r="Q111" s="245"/>
      <c r="R111" s="245"/>
      <c r="S111" s="245"/>
      <c r="T111" s="246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7" t="s">
        <v>140</v>
      </c>
      <c r="AU111" s="247" t="s">
        <v>82</v>
      </c>
      <c r="AV111" s="14" t="s">
        <v>85</v>
      </c>
      <c r="AW111" s="14" t="s">
        <v>34</v>
      </c>
      <c r="AX111" s="14" t="s">
        <v>78</v>
      </c>
      <c r="AY111" s="247" t="s">
        <v>128</v>
      </c>
    </row>
    <row r="112" spans="1:63" s="12" customFormat="1" ht="22.8" customHeight="1">
      <c r="A112" s="12"/>
      <c r="B112" s="190"/>
      <c r="C112" s="191"/>
      <c r="D112" s="192" t="s">
        <v>72</v>
      </c>
      <c r="E112" s="204" t="s">
        <v>885</v>
      </c>
      <c r="F112" s="204" t="s">
        <v>886</v>
      </c>
      <c r="G112" s="191"/>
      <c r="H112" s="191"/>
      <c r="I112" s="194"/>
      <c r="J112" s="205">
        <f>BK112</f>
        <v>0</v>
      </c>
      <c r="K112" s="191"/>
      <c r="L112" s="196"/>
      <c r="M112" s="197"/>
      <c r="N112" s="198"/>
      <c r="O112" s="198"/>
      <c r="P112" s="199">
        <f>SUM(P113:P115)</f>
        <v>0</v>
      </c>
      <c r="Q112" s="198"/>
      <c r="R112" s="199">
        <f>SUM(R113:R115)</f>
        <v>0</v>
      </c>
      <c r="S112" s="198"/>
      <c r="T112" s="200">
        <f>SUM(T113:T115)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201" t="s">
        <v>78</v>
      </c>
      <c r="AT112" s="202" t="s">
        <v>72</v>
      </c>
      <c r="AU112" s="202" t="s">
        <v>78</v>
      </c>
      <c r="AY112" s="201" t="s">
        <v>128</v>
      </c>
      <c r="BK112" s="203">
        <f>SUM(BK113:BK115)</f>
        <v>0</v>
      </c>
    </row>
    <row r="113" spans="1:65" s="2" customFormat="1" ht="33" customHeight="1">
      <c r="A113" s="40"/>
      <c r="B113" s="41"/>
      <c r="C113" s="206" t="s">
        <v>88</v>
      </c>
      <c r="D113" s="206" t="s">
        <v>130</v>
      </c>
      <c r="E113" s="207" t="s">
        <v>888</v>
      </c>
      <c r="F113" s="208" t="s">
        <v>889</v>
      </c>
      <c r="G113" s="209" t="s">
        <v>269</v>
      </c>
      <c r="H113" s="210">
        <v>23.401</v>
      </c>
      <c r="I113" s="211"/>
      <c r="J113" s="212">
        <f>ROUND(I113*H113,2)</f>
        <v>0</v>
      </c>
      <c r="K113" s="208" t="s">
        <v>134</v>
      </c>
      <c r="L113" s="46"/>
      <c r="M113" s="213" t="s">
        <v>21</v>
      </c>
      <c r="N113" s="214" t="s">
        <v>44</v>
      </c>
      <c r="O113" s="86"/>
      <c r="P113" s="215">
        <f>O113*H113</f>
        <v>0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7" t="s">
        <v>85</v>
      </c>
      <c r="AT113" s="217" t="s">
        <v>130</v>
      </c>
      <c r="AU113" s="217" t="s">
        <v>82</v>
      </c>
      <c r="AY113" s="19" t="s">
        <v>128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78</v>
      </c>
      <c r="BK113" s="218">
        <f>ROUND(I113*H113,2)</f>
        <v>0</v>
      </c>
      <c r="BL113" s="19" t="s">
        <v>85</v>
      </c>
      <c r="BM113" s="217" t="s">
        <v>1531</v>
      </c>
    </row>
    <row r="114" spans="1:47" s="2" customFormat="1" ht="12">
      <c r="A114" s="40"/>
      <c r="B114" s="41"/>
      <c r="C114" s="42"/>
      <c r="D114" s="219" t="s">
        <v>136</v>
      </c>
      <c r="E114" s="42"/>
      <c r="F114" s="220" t="s">
        <v>891</v>
      </c>
      <c r="G114" s="42"/>
      <c r="H114" s="42"/>
      <c r="I114" s="221"/>
      <c r="J114" s="42"/>
      <c r="K114" s="42"/>
      <c r="L114" s="46"/>
      <c r="M114" s="222"/>
      <c r="N114" s="223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136</v>
      </c>
      <c r="AU114" s="19" t="s">
        <v>82</v>
      </c>
    </row>
    <row r="115" spans="1:47" s="2" customFormat="1" ht="12">
      <c r="A115" s="40"/>
      <c r="B115" s="41"/>
      <c r="C115" s="42"/>
      <c r="D115" s="224" t="s">
        <v>138</v>
      </c>
      <c r="E115" s="42"/>
      <c r="F115" s="225" t="s">
        <v>892</v>
      </c>
      <c r="G115" s="42"/>
      <c r="H115" s="42"/>
      <c r="I115" s="221"/>
      <c r="J115" s="42"/>
      <c r="K115" s="42"/>
      <c r="L115" s="46"/>
      <c r="M115" s="222"/>
      <c r="N115" s="223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138</v>
      </c>
      <c r="AU115" s="19" t="s">
        <v>82</v>
      </c>
    </row>
    <row r="116" spans="1:63" s="12" customFormat="1" ht="25.9" customHeight="1">
      <c r="A116" s="12"/>
      <c r="B116" s="190"/>
      <c r="C116" s="191"/>
      <c r="D116" s="192" t="s">
        <v>72</v>
      </c>
      <c r="E116" s="193" t="s">
        <v>287</v>
      </c>
      <c r="F116" s="193" t="s">
        <v>899</v>
      </c>
      <c r="G116" s="191"/>
      <c r="H116" s="191"/>
      <c r="I116" s="194"/>
      <c r="J116" s="195">
        <f>BK116</f>
        <v>0</v>
      </c>
      <c r="K116" s="191"/>
      <c r="L116" s="196"/>
      <c r="M116" s="197"/>
      <c r="N116" s="198"/>
      <c r="O116" s="198"/>
      <c r="P116" s="199">
        <f>P117+P127</f>
        <v>0</v>
      </c>
      <c r="Q116" s="198"/>
      <c r="R116" s="199">
        <f>R117+R127</f>
        <v>100.7276589</v>
      </c>
      <c r="S116" s="198"/>
      <c r="T116" s="200">
        <f>T117+T127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01" t="s">
        <v>150</v>
      </c>
      <c r="AT116" s="202" t="s">
        <v>72</v>
      </c>
      <c r="AU116" s="202" t="s">
        <v>73</v>
      </c>
      <c r="AY116" s="201" t="s">
        <v>128</v>
      </c>
      <c r="BK116" s="203">
        <f>BK117+BK127</f>
        <v>0</v>
      </c>
    </row>
    <row r="117" spans="1:63" s="12" customFormat="1" ht="22.8" customHeight="1">
      <c r="A117" s="12"/>
      <c r="B117" s="190"/>
      <c r="C117" s="191"/>
      <c r="D117" s="192" t="s">
        <v>72</v>
      </c>
      <c r="E117" s="204" t="s">
        <v>1532</v>
      </c>
      <c r="F117" s="204" t="s">
        <v>1533</v>
      </c>
      <c r="G117" s="191"/>
      <c r="H117" s="191"/>
      <c r="I117" s="194"/>
      <c r="J117" s="205">
        <f>BK117</f>
        <v>0</v>
      </c>
      <c r="K117" s="191"/>
      <c r="L117" s="196"/>
      <c r="M117" s="197"/>
      <c r="N117" s="198"/>
      <c r="O117" s="198"/>
      <c r="P117" s="199">
        <f>SUM(P118:P126)</f>
        <v>0</v>
      </c>
      <c r="Q117" s="198"/>
      <c r="R117" s="199">
        <f>SUM(R118:R126)</f>
        <v>0</v>
      </c>
      <c r="S117" s="198"/>
      <c r="T117" s="200">
        <f>SUM(T118:T126)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01" t="s">
        <v>150</v>
      </c>
      <c r="AT117" s="202" t="s">
        <v>72</v>
      </c>
      <c r="AU117" s="202" t="s">
        <v>78</v>
      </c>
      <c r="AY117" s="201" t="s">
        <v>128</v>
      </c>
      <c r="BK117" s="203">
        <f>SUM(BK118:BK126)</f>
        <v>0</v>
      </c>
    </row>
    <row r="118" spans="1:65" s="2" customFormat="1" ht="16.5" customHeight="1">
      <c r="A118" s="40"/>
      <c r="B118" s="41"/>
      <c r="C118" s="206" t="s">
        <v>169</v>
      </c>
      <c r="D118" s="206" t="s">
        <v>130</v>
      </c>
      <c r="E118" s="207" t="s">
        <v>1534</v>
      </c>
      <c r="F118" s="208" t="s">
        <v>1535</v>
      </c>
      <c r="G118" s="209" t="s">
        <v>317</v>
      </c>
      <c r="H118" s="210">
        <v>101</v>
      </c>
      <c r="I118" s="211"/>
      <c r="J118" s="212">
        <f>ROUND(I118*H118,2)</f>
        <v>0</v>
      </c>
      <c r="K118" s="208" t="s">
        <v>134</v>
      </c>
      <c r="L118" s="46"/>
      <c r="M118" s="213" t="s">
        <v>21</v>
      </c>
      <c r="N118" s="214" t="s">
        <v>44</v>
      </c>
      <c r="O118" s="86"/>
      <c r="P118" s="215">
        <f>O118*H118</f>
        <v>0</v>
      </c>
      <c r="Q118" s="215">
        <v>0</v>
      </c>
      <c r="R118" s="215">
        <f>Q118*H118</f>
        <v>0</v>
      </c>
      <c r="S118" s="215">
        <v>0</v>
      </c>
      <c r="T118" s="21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7" t="s">
        <v>572</v>
      </c>
      <c r="AT118" s="217" t="s">
        <v>130</v>
      </c>
      <c r="AU118" s="217" t="s">
        <v>82</v>
      </c>
      <c r="AY118" s="19" t="s">
        <v>128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9" t="s">
        <v>78</v>
      </c>
      <c r="BK118" s="218">
        <f>ROUND(I118*H118,2)</f>
        <v>0</v>
      </c>
      <c r="BL118" s="19" t="s">
        <v>572</v>
      </c>
      <c r="BM118" s="217" t="s">
        <v>1536</v>
      </c>
    </row>
    <row r="119" spans="1:47" s="2" customFormat="1" ht="12">
      <c r="A119" s="40"/>
      <c r="B119" s="41"/>
      <c r="C119" s="42"/>
      <c r="D119" s="219" t="s">
        <v>136</v>
      </c>
      <c r="E119" s="42"/>
      <c r="F119" s="220" t="s">
        <v>1537</v>
      </c>
      <c r="G119" s="42"/>
      <c r="H119" s="42"/>
      <c r="I119" s="221"/>
      <c r="J119" s="42"/>
      <c r="K119" s="42"/>
      <c r="L119" s="46"/>
      <c r="M119" s="222"/>
      <c r="N119" s="223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136</v>
      </c>
      <c r="AU119" s="19" t="s">
        <v>82</v>
      </c>
    </row>
    <row r="120" spans="1:47" s="2" customFormat="1" ht="12">
      <c r="A120" s="40"/>
      <c r="B120" s="41"/>
      <c r="C120" s="42"/>
      <c r="D120" s="224" t="s">
        <v>138</v>
      </c>
      <c r="E120" s="42"/>
      <c r="F120" s="225" t="s">
        <v>1538</v>
      </c>
      <c r="G120" s="42"/>
      <c r="H120" s="42"/>
      <c r="I120" s="221"/>
      <c r="J120" s="42"/>
      <c r="K120" s="42"/>
      <c r="L120" s="46"/>
      <c r="M120" s="222"/>
      <c r="N120" s="223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138</v>
      </c>
      <c r="AU120" s="19" t="s">
        <v>82</v>
      </c>
    </row>
    <row r="121" spans="1:51" s="13" customFormat="1" ht="12">
      <c r="A121" s="13"/>
      <c r="B121" s="226"/>
      <c r="C121" s="227"/>
      <c r="D121" s="219" t="s">
        <v>140</v>
      </c>
      <c r="E121" s="228" t="s">
        <v>21</v>
      </c>
      <c r="F121" s="229" t="s">
        <v>796</v>
      </c>
      <c r="G121" s="227"/>
      <c r="H121" s="230">
        <v>101</v>
      </c>
      <c r="I121" s="231"/>
      <c r="J121" s="227"/>
      <c r="K121" s="227"/>
      <c r="L121" s="232"/>
      <c r="M121" s="233"/>
      <c r="N121" s="234"/>
      <c r="O121" s="234"/>
      <c r="P121" s="234"/>
      <c r="Q121" s="234"/>
      <c r="R121" s="234"/>
      <c r="S121" s="234"/>
      <c r="T121" s="235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6" t="s">
        <v>140</v>
      </c>
      <c r="AU121" s="236" t="s">
        <v>82</v>
      </c>
      <c r="AV121" s="13" t="s">
        <v>82</v>
      </c>
      <c r="AW121" s="13" t="s">
        <v>34</v>
      </c>
      <c r="AX121" s="13" t="s">
        <v>78</v>
      </c>
      <c r="AY121" s="236" t="s">
        <v>128</v>
      </c>
    </row>
    <row r="122" spans="1:65" s="2" customFormat="1" ht="16.5" customHeight="1">
      <c r="A122" s="40"/>
      <c r="B122" s="41"/>
      <c r="C122" s="206" t="s">
        <v>176</v>
      </c>
      <c r="D122" s="206" t="s">
        <v>130</v>
      </c>
      <c r="E122" s="207" t="s">
        <v>1539</v>
      </c>
      <c r="F122" s="208" t="s">
        <v>1540</v>
      </c>
      <c r="G122" s="209" t="s">
        <v>317</v>
      </c>
      <c r="H122" s="210">
        <v>104</v>
      </c>
      <c r="I122" s="211"/>
      <c r="J122" s="212">
        <f>ROUND(I122*H122,2)</f>
        <v>0</v>
      </c>
      <c r="K122" s="208" t="s">
        <v>21</v>
      </c>
      <c r="L122" s="46"/>
      <c r="M122" s="213" t="s">
        <v>21</v>
      </c>
      <c r="N122" s="214" t="s">
        <v>44</v>
      </c>
      <c r="O122" s="86"/>
      <c r="P122" s="215">
        <f>O122*H122</f>
        <v>0</v>
      </c>
      <c r="Q122" s="215">
        <v>0</v>
      </c>
      <c r="R122" s="215">
        <f>Q122*H122</f>
        <v>0</v>
      </c>
      <c r="S122" s="215">
        <v>0</v>
      </c>
      <c r="T122" s="21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7" t="s">
        <v>572</v>
      </c>
      <c r="AT122" s="217" t="s">
        <v>130</v>
      </c>
      <c r="AU122" s="217" t="s">
        <v>82</v>
      </c>
      <c r="AY122" s="19" t="s">
        <v>128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9" t="s">
        <v>78</v>
      </c>
      <c r="BK122" s="218">
        <f>ROUND(I122*H122,2)</f>
        <v>0</v>
      </c>
      <c r="BL122" s="19" t="s">
        <v>572</v>
      </c>
      <c r="BM122" s="217" t="s">
        <v>1541</v>
      </c>
    </row>
    <row r="123" spans="1:47" s="2" customFormat="1" ht="12">
      <c r="A123" s="40"/>
      <c r="B123" s="41"/>
      <c r="C123" s="42"/>
      <c r="D123" s="219" t="s">
        <v>136</v>
      </c>
      <c r="E123" s="42"/>
      <c r="F123" s="220" t="s">
        <v>1542</v>
      </c>
      <c r="G123" s="42"/>
      <c r="H123" s="42"/>
      <c r="I123" s="221"/>
      <c r="J123" s="42"/>
      <c r="K123" s="42"/>
      <c r="L123" s="46"/>
      <c r="M123" s="222"/>
      <c r="N123" s="223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136</v>
      </c>
      <c r="AU123" s="19" t="s">
        <v>82</v>
      </c>
    </row>
    <row r="124" spans="1:51" s="13" customFormat="1" ht="12">
      <c r="A124" s="13"/>
      <c r="B124" s="226"/>
      <c r="C124" s="227"/>
      <c r="D124" s="219" t="s">
        <v>140</v>
      </c>
      <c r="E124" s="228" t="s">
        <v>21</v>
      </c>
      <c r="F124" s="229" t="s">
        <v>1543</v>
      </c>
      <c r="G124" s="227"/>
      <c r="H124" s="230">
        <v>104.03</v>
      </c>
      <c r="I124" s="231"/>
      <c r="J124" s="227"/>
      <c r="K124" s="227"/>
      <c r="L124" s="232"/>
      <c r="M124" s="233"/>
      <c r="N124" s="234"/>
      <c r="O124" s="234"/>
      <c r="P124" s="234"/>
      <c r="Q124" s="234"/>
      <c r="R124" s="234"/>
      <c r="S124" s="234"/>
      <c r="T124" s="235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6" t="s">
        <v>140</v>
      </c>
      <c r="AU124" s="236" t="s">
        <v>82</v>
      </c>
      <c r="AV124" s="13" t="s">
        <v>82</v>
      </c>
      <c r="AW124" s="13" t="s">
        <v>34</v>
      </c>
      <c r="AX124" s="13" t="s">
        <v>73</v>
      </c>
      <c r="AY124" s="236" t="s">
        <v>128</v>
      </c>
    </row>
    <row r="125" spans="1:51" s="14" customFormat="1" ht="12">
      <c r="A125" s="14"/>
      <c r="B125" s="237"/>
      <c r="C125" s="238"/>
      <c r="D125" s="219" t="s">
        <v>140</v>
      </c>
      <c r="E125" s="239" t="s">
        <v>21</v>
      </c>
      <c r="F125" s="240" t="s">
        <v>149</v>
      </c>
      <c r="G125" s="238"/>
      <c r="H125" s="241">
        <v>104.03</v>
      </c>
      <c r="I125" s="242"/>
      <c r="J125" s="238"/>
      <c r="K125" s="238"/>
      <c r="L125" s="243"/>
      <c r="M125" s="244"/>
      <c r="N125" s="245"/>
      <c r="O125" s="245"/>
      <c r="P125" s="245"/>
      <c r="Q125" s="245"/>
      <c r="R125" s="245"/>
      <c r="S125" s="245"/>
      <c r="T125" s="246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7" t="s">
        <v>140</v>
      </c>
      <c r="AU125" s="247" t="s">
        <v>82</v>
      </c>
      <c r="AV125" s="14" t="s">
        <v>85</v>
      </c>
      <c r="AW125" s="14" t="s">
        <v>34</v>
      </c>
      <c r="AX125" s="14" t="s">
        <v>73</v>
      </c>
      <c r="AY125" s="247" t="s">
        <v>128</v>
      </c>
    </row>
    <row r="126" spans="1:51" s="13" customFormat="1" ht="12">
      <c r="A126" s="13"/>
      <c r="B126" s="226"/>
      <c r="C126" s="227"/>
      <c r="D126" s="219" t="s">
        <v>140</v>
      </c>
      <c r="E126" s="228" t="s">
        <v>21</v>
      </c>
      <c r="F126" s="229" t="s">
        <v>817</v>
      </c>
      <c r="G126" s="227"/>
      <c r="H126" s="230">
        <v>104</v>
      </c>
      <c r="I126" s="231"/>
      <c r="J126" s="227"/>
      <c r="K126" s="227"/>
      <c r="L126" s="232"/>
      <c r="M126" s="233"/>
      <c r="N126" s="234"/>
      <c r="O126" s="234"/>
      <c r="P126" s="234"/>
      <c r="Q126" s="234"/>
      <c r="R126" s="234"/>
      <c r="S126" s="234"/>
      <c r="T126" s="23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6" t="s">
        <v>140</v>
      </c>
      <c r="AU126" s="236" t="s">
        <v>82</v>
      </c>
      <c r="AV126" s="13" t="s">
        <v>82</v>
      </c>
      <c r="AW126" s="13" t="s">
        <v>34</v>
      </c>
      <c r="AX126" s="13" t="s">
        <v>78</v>
      </c>
      <c r="AY126" s="236" t="s">
        <v>128</v>
      </c>
    </row>
    <row r="127" spans="1:63" s="12" customFormat="1" ht="22.8" customHeight="1">
      <c r="A127" s="12"/>
      <c r="B127" s="190"/>
      <c r="C127" s="191"/>
      <c r="D127" s="192" t="s">
        <v>72</v>
      </c>
      <c r="E127" s="204" t="s">
        <v>900</v>
      </c>
      <c r="F127" s="204" t="s">
        <v>901</v>
      </c>
      <c r="G127" s="191"/>
      <c r="H127" s="191"/>
      <c r="I127" s="194"/>
      <c r="J127" s="205">
        <f>BK127</f>
        <v>0</v>
      </c>
      <c r="K127" s="191"/>
      <c r="L127" s="196"/>
      <c r="M127" s="197"/>
      <c r="N127" s="198"/>
      <c r="O127" s="198"/>
      <c r="P127" s="199">
        <f>SUM(P128:P227)</f>
        <v>0</v>
      </c>
      <c r="Q127" s="198"/>
      <c r="R127" s="199">
        <f>SUM(R128:R227)</f>
        <v>100.7276589</v>
      </c>
      <c r="S127" s="198"/>
      <c r="T127" s="200">
        <f>SUM(T128:T227)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01" t="s">
        <v>150</v>
      </c>
      <c r="AT127" s="202" t="s">
        <v>72</v>
      </c>
      <c r="AU127" s="202" t="s">
        <v>78</v>
      </c>
      <c r="AY127" s="201" t="s">
        <v>128</v>
      </c>
      <c r="BK127" s="203">
        <f>SUM(BK128:BK227)</f>
        <v>0</v>
      </c>
    </row>
    <row r="128" spans="1:65" s="2" customFormat="1" ht="24.15" customHeight="1">
      <c r="A128" s="40"/>
      <c r="B128" s="41"/>
      <c r="C128" s="206" t="s">
        <v>183</v>
      </c>
      <c r="D128" s="206" t="s">
        <v>130</v>
      </c>
      <c r="E128" s="207" t="s">
        <v>1544</v>
      </c>
      <c r="F128" s="208" t="s">
        <v>1545</v>
      </c>
      <c r="G128" s="209" t="s">
        <v>1546</v>
      </c>
      <c r="H128" s="210">
        <v>0.561</v>
      </c>
      <c r="I128" s="211"/>
      <c r="J128" s="212">
        <f>ROUND(I128*H128,2)</f>
        <v>0</v>
      </c>
      <c r="K128" s="208" t="s">
        <v>134</v>
      </c>
      <c r="L128" s="46"/>
      <c r="M128" s="213" t="s">
        <v>21</v>
      </c>
      <c r="N128" s="214" t="s">
        <v>44</v>
      </c>
      <c r="O128" s="86"/>
      <c r="P128" s="215">
        <f>O128*H128</f>
        <v>0</v>
      </c>
      <c r="Q128" s="215">
        <v>0.0044</v>
      </c>
      <c r="R128" s="215">
        <f>Q128*H128</f>
        <v>0.0024684000000000004</v>
      </c>
      <c r="S128" s="215">
        <v>0</v>
      </c>
      <c r="T128" s="21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7" t="s">
        <v>572</v>
      </c>
      <c r="AT128" s="217" t="s">
        <v>130</v>
      </c>
      <c r="AU128" s="217" t="s">
        <v>82</v>
      </c>
      <c r="AY128" s="19" t="s">
        <v>128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9" t="s">
        <v>78</v>
      </c>
      <c r="BK128" s="218">
        <f>ROUND(I128*H128,2)</f>
        <v>0</v>
      </c>
      <c r="BL128" s="19" t="s">
        <v>572</v>
      </c>
      <c r="BM128" s="217" t="s">
        <v>1547</v>
      </c>
    </row>
    <row r="129" spans="1:47" s="2" customFormat="1" ht="12">
      <c r="A129" s="40"/>
      <c r="B129" s="41"/>
      <c r="C129" s="42"/>
      <c r="D129" s="219" t="s">
        <v>136</v>
      </c>
      <c r="E129" s="42"/>
      <c r="F129" s="220" t="s">
        <v>1548</v>
      </c>
      <c r="G129" s="42"/>
      <c r="H129" s="42"/>
      <c r="I129" s="221"/>
      <c r="J129" s="42"/>
      <c r="K129" s="42"/>
      <c r="L129" s="46"/>
      <c r="M129" s="222"/>
      <c r="N129" s="223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136</v>
      </c>
      <c r="AU129" s="19" t="s">
        <v>82</v>
      </c>
    </row>
    <row r="130" spans="1:47" s="2" customFormat="1" ht="12">
      <c r="A130" s="40"/>
      <c r="B130" s="41"/>
      <c r="C130" s="42"/>
      <c r="D130" s="224" t="s">
        <v>138</v>
      </c>
      <c r="E130" s="42"/>
      <c r="F130" s="225" t="s">
        <v>1549</v>
      </c>
      <c r="G130" s="42"/>
      <c r="H130" s="42"/>
      <c r="I130" s="221"/>
      <c r="J130" s="42"/>
      <c r="K130" s="42"/>
      <c r="L130" s="46"/>
      <c r="M130" s="222"/>
      <c r="N130" s="223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138</v>
      </c>
      <c r="AU130" s="19" t="s">
        <v>82</v>
      </c>
    </row>
    <row r="131" spans="1:51" s="13" customFormat="1" ht="12">
      <c r="A131" s="13"/>
      <c r="B131" s="226"/>
      <c r="C131" s="227"/>
      <c r="D131" s="219" t="s">
        <v>140</v>
      </c>
      <c r="E131" s="228" t="s">
        <v>21</v>
      </c>
      <c r="F131" s="229" t="s">
        <v>1550</v>
      </c>
      <c r="G131" s="227"/>
      <c r="H131" s="230">
        <v>0.561</v>
      </c>
      <c r="I131" s="231"/>
      <c r="J131" s="227"/>
      <c r="K131" s="227"/>
      <c r="L131" s="232"/>
      <c r="M131" s="233"/>
      <c r="N131" s="234"/>
      <c r="O131" s="234"/>
      <c r="P131" s="234"/>
      <c r="Q131" s="234"/>
      <c r="R131" s="234"/>
      <c r="S131" s="234"/>
      <c r="T131" s="23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6" t="s">
        <v>140</v>
      </c>
      <c r="AU131" s="236" t="s">
        <v>82</v>
      </c>
      <c r="AV131" s="13" t="s">
        <v>82</v>
      </c>
      <c r="AW131" s="13" t="s">
        <v>34</v>
      </c>
      <c r="AX131" s="13" t="s">
        <v>78</v>
      </c>
      <c r="AY131" s="236" t="s">
        <v>128</v>
      </c>
    </row>
    <row r="132" spans="1:65" s="2" customFormat="1" ht="24.15" customHeight="1">
      <c r="A132" s="40"/>
      <c r="B132" s="41"/>
      <c r="C132" s="206" t="s">
        <v>191</v>
      </c>
      <c r="D132" s="206" t="s">
        <v>130</v>
      </c>
      <c r="E132" s="207" t="s">
        <v>1551</v>
      </c>
      <c r="F132" s="208" t="s">
        <v>1552</v>
      </c>
      <c r="G132" s="209" t="s">
        <v>317</v>
      </c>
      <c r="H132" s="210">
        <v>561</v>
      </c>
      <c r="I132" s="211"/>
      <c r="J132" s="212">
        <f>ROUND(I132*H132,2)</f>
        <v>0</v>
      </c>
      <c r="K132" s="208" t="s">
        <v>134</v>
      </c>
      <c r="L132" s="46"/>
      <c r="M132" s="213" t="s">
        <v>21</v>
      </c>
      <c r="N132" s="214" t="s">
        <v>44</v>
      </c>
      <c r="O132" s="86"/>
      <c r="P132" s="215">
        <f>O132*H132</f>
        <v>0</v>
      </c>
      <c r="Q132" s="215">
        <v>0</v>
      </c>
      <c r="R132" s="215">
        <f>Q132*H132</f>
        <v>0</v>
      </c>
      <c r="S132" s="215">
        <v>0</v>
      </c>
      <c r="T132" s="21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7" t="s">
        <v>572</v>
      </c>
      <c r="AT132" s="217" t="s">
        <v>130</v>
      </c>
      <c r="AU132" s="217" t="s">
        <v>82</v>
      </c>
      <c r="AY132" s="19" t="s">
        <v>128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9" t="s">
        <v>78</v>
      </c>
      <c r="BK132" s="218">
        <f>ROUND(I132*H132,2)</f>
        <v>0</v>
      </c>
      <c r="BL132" s="19" t="s">
        <v>572</v>
      </c>
      <c r="BM132" s="217" t="s">
        <v>1553</v>
      </c>
    </row>
    <row r="133" spans="1:47" s="2" customFormat="1" ht="12">
      <c r="A133" s="40"/>
      <c r="B133" s="41"/>
      <c r="C133" s="42"/>
      <c r="D133" s="219" t="s">
        <v>136</v>
      </c>
      <c r="E133" s="42"/>
      <c r="F133" s="220" t="s">
        <v>1554</v>
      </c>
      <c r="G133" s="42"/>
      <c r="H133" s="42"/>
      <c r="I133" s="221"/>
      <c r="J133" s="42"/>
      <c r="K133" s="42"/>
      <c r="L133" s="46"/>
      <c r="M133" s="222"/>
      <c r="N133" s="223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136</v>
      </c>
      <c r="AU133" s="19" t="s">
        <v>82</v>
      </c>
    </row>
    <row r="134" spans="1:47" s="2" customFormat="1" ht="12">
      <c r="A134" s="40"/>
      <c r="B134" s="41"/>
      <c r="C134" s="42"/>
      <c r="D134" s="224" t="s">
        <v>138</v>
      </c>
      <c r="E134" s="42"/>
      <c r="F134" s="225" t="s">
        <v>1555</v>
      </c>
      <c r="G134" s="42"/>
      <c r="H134" s="42"/>
      <c r="I134" s="221"/>
      <c r="J134" s="42"/>
      <c r="K134" s="42"/>
      <c r="L134" s="46"/>
      <c r="M134" s="222"/>
      <c r="N134" s="223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138</v>
      </c>
      <c r="AU134" s="19" t="s">
        <v>82</v>
      </c>
    </row>
    <row r="135" spans="1:51" s="13" customFormat="1" ht="12">
      <c r="A135" s="13"/>
      <c r="B135" s="226"/>
      <c r="C135" s="227"/>
      <c r="D135" s="219" t="s">
        <v>140</v>
      </c>
      <c r="E135" s="228" t="s">
        <v>21</v>
      </c>
      <c r="F135" s="229" t="s">
        <v>1556</v>
      </c>
      <c r="G135" s="227"/>
      <c r="H135" s="230">
        <v>561</v>
      </c>
      <c r="I135" s="231"/>
      <c r="J135" s="227"/>
      <c r="K135" s="227"/>
      <c r="L135" s="232"/>
      <c r="M135" s="233"/>
      <c r="N135" s="234"/>
      <c r="O135" s="234"/>
      <c r="P135" s="234"/>
      <c r="Q135" s="234"/>
      <c r="R135" s="234"/>
      <c r="S135" s="234"/>
      <c r="T135" s="23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6" t="s">
        <v>140</v>
      </c>
      <c r="AU135" s="236" t="s">
        <v>82</v>
      </c>
      <c r="AV135" s="13" t="s">
        <v>82</v>
      </c>
      <c r="AW135" s="13" t="s">
        <v>34</v>
      </c>
      <c r="AX135" s="13" t="s">
        <v>73</v>
      </c>
      <c r="AY135" s="236" t="s">
        <v>128</v>
      </c>
    </row>
    <row r="136" spans="1:51" s="16" customFormat="1" ht="12">
      <c r="A136" s="16"/>
      <c r="B136" s="273"/>
      <c r="C136" s="274"/>
      <c r="D136" s="219" t="s">
        <v>140</v>
      </c>
      <c r="E136" s="275" t="s">
        <v>21</v>
      </c>
      <c r="F136" s="276" t="s">
        <v>1557</v>
      </c>
      <c r="G136" s="274"/>
      <c r="H136" s="275" t="s">
        <v>21</v>
      </c>
      <c r="I136" s="277"/>
      <c r="J136" s="274"/>
      <c r="K136" s="274"/>
      <c r="L136" s="278"/>
      <c r="M136" s="279"/>
      <c r="N136" s="280"/>
      <c r="O136" s="280"/>
      <c r="P136" s="280"/>
      <c r="Q136" s="280"/>
      <c r="R136" s="280"/>
      <c r="S136" s="280"/>
      <c r="T136" s="281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T136" s="282" t="s">
        <v>140</v>
      </c>
      <c r="AU136" s="282" t="s">
        <v>82</v>
      </c>
      <c r="AV136" s="16" t="s">
        <v>78</v>
      </c>
      <c r="AW136" s="16" t="s">
        <v>34</v>
      </c>
      <c r="AX136" s="16" t="s">
        <v>73</v>
      </c>
      <c r="AY136" s="282" t="s">
        <v>128</v>
      </c>
    </row>
    <row r="137" spans="1:51" s="14" customFormat="1" ht="12">
      <c r="A137" s="14"/>
      <c r="B137" s="237"/>
      <c r="C137" s="238"/>
      <c r="D137" s="219" t="s">
        <v>140</v>
      </c>
      <c r="E137" s="239" t="s">
        <v>21</v>
      </c>
      <c r="F137" s="240" t="s">
        <v>149</v>
      </c>
      <c r="G137" s="238"/>
      <c r="H137" s="241">
        <v>561</v>
      </c>
      <c r="I137" s="242"/>
      <c r="J137" s="238"/>
      <c r="K137" s="238"/>
      <c r="L137" s="243"/>
      <c r="M137" s="244"/>
      <c r="N137" s="245"/>
      <c r="O137" s="245"/>
      <c r="P137" s="245"/>
      <c r="Q137" s="245"/>
      <c r="R137" s="245"/>
      <c r="S137" s="245"/>
      <c r="T137" s="246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7" t="s">
        <v>140</v>
      </c>
      <c r="AU137" s="247" t="s">
        <v>82</v>
      </c>
      <c r="AV137" s="14" t="s">
        <v>85</v>
      </c>
      <c r="AW137" s="14" t="s">
        <v>34</v>
      </c>
      <c r="AX137" s="14" t="s">
        <v>78</v>
      </c>
      <c r="AY137" s="247" t="s">
        <v>128</v>
      </c>
    </row>
    <row r="138" spans="1:65" s="2" customFormat="1" ht="24.15" customHeight="1">
      <c r="A138" s="40"/>
      <c r="B138" s="41"/>
      <c r="C138" s="206" t="s">
        <v>198</v>
      </c>
      <c r="D138" s="206" t="s">
        <v>130</v>
      </c>
      <c r="E138" s="207" t="s">
        <v>1558</v>
      </c>
      <c r="F138" s="208" t="s">
        <v>1559</v>
      </c>
      <c r="G138" s="209" t="s">
        <v>186</v>
      </c>
      <c r="H138" s="210">
        <v>45.14</v>
      </c>
      <c r="I138" s="211"/>
      <c r="J138" s="212">
        <f>ROUND(I138*H138,2)</f>
        <v>0</v>
      </c>
      <c r="K138" s="208" t="s">
        <v>134</v>
      </c>
      <c r="L138" s="46"/>
      <c r="M138" s="213" t="s">
        <v>21</v>
      </c>
      <c r="N138" s="214" t="s">
        <v>44</v>
      </c>
      <c r="O138" s="86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572</v>
      </c>
      <c r="AT138" s="217" t="s">
        <v>130</v>
      </c>
      <c r="AU138" s="217" t="s">
        <v>82</v>
      </c>
      <c r="AY138" s="19" t="s">
        <v>128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78</v>
      </c>
      <c r="BK138" s="218">
        <f>ROUND(I138*H138,2)</f>
        <v>0</v>
      </c>
      <c r="BL138" s="19" t="s">
        <v>572</v>
      </c>
      <c r="BM138" s="217" t="s">
        <v>1560</v>
      </c>
    </row>
    <row r="139" spans="1:47" s="2" customFormat="1" ht="12">
      <c r="A139" s="40"/>
      <c r="B139" s="41"/>
      <c r="C139" s="42"/>
      <c r="D139" s="219" t="s">
        <v>136</v>
      </c>
      <c r="E139" s="42"/>
      <c r="F139" s="220" t="s">
        <v>1561</v>
      </c>
      <c r="G139" s="42"/>
      <c r="H139" s="42"/>
      <c r="I139" s="221"/>
      <c r="J139" s="42"/>
      <c r="K139" s="42"/>
      <c r="L139" s="46"/>
      <c r="M139" s="222"/>
      <c r="N139" s="223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136</v>
      </c>
      <c r="AU139" s="19" t="s">
        <v>82</v>
      </c>
    </row>
    <row r="140" spans="1:47" s="2" customFormat="1" ht="12">
      <c r="A140" s="40"/>
      <c r="B140" s="41"/>
      <c r="C140" s="42"/>
      <c r="D140" s="224" t="s">
        <v>138</v>
      </c>
      <c r="E140" s="42"/>
      <c r="F140" s="225" t="s">
        <v>1562</v>
      </c>
      <c r="G140" s="42"/>
      <c r="H140" s="42"/>
      <c r="I140" s="221"/>
      <c r="J140" s="42"/>
      <c r="K140" s="42"/>
      <c r="L140" s="46"/>
      <c r="M140" s="222"/>
      <c r="N140" s="223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138</v>
      </c>
      <c r="AU140" s="19" t="s">
        <v>82</v>
      </c>
    </row>
    <row r="141" spans="1:51" s="13" customFormat="1" ht="12">
      <c r="A141" s="13"/>
      <c r="B141" s="226"/>
      <c r="C141" s="227"/>
      <c r="D141" s="219" t="s">
        <v>140</v>
      </c>
      <c r="E141" s="228" t="s">
        <v>21</v>
      </c>
      <c r="F141" s="229" t="s">
        <v>1563</v>
      </c>
      <c r="G141" s="227"/>
      <c r="H141" s="230">
        <v>45.135</v>
      </c>
      <c r="I141" s="231"/>
      <c r="J141" s="227"/>
      <c r="K141" s="227"/>
      <c r="L141" s="232"/>
      <c r="M141" s="233"/>
      <c r="N141" s="234"/>
      <c r="O141" s="234"/>
      <c r="P141" s="234"/>
      <c r="Q141" s="234"/>
      <c r="R141" s="234"/>
      <c r="S141" s="234"/>
      <c r="T141" s="23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6" t="s">
        <v>140</v>
      </c>
      <c r="AU141" s="236" t="s">
        <v>82</v>
      </c>
      <c r="AV141" s="13" t="s">
        <v>82</v>
      </c>
      <c r="AW141" s="13" t="s">
        <v>34</v>
      </c>
      <c r="AX141" s="13" t="s">
        <v>73</v>
      </c>
      <c r="AY141" s="236" t="s">
        <v>128</v>
      </c>
    </row>
    <row r="142" spans="1:51" s="14" customFormat="1" ht="12">
      <c r="A142" s="14"/>
      <c r="B142" s="237"/>
      <c r="C142" s="238"/>
      <c r="D142" s="219" t="s">
        <v>140</v>
      </c>
      <c r="E142" s="239" t="s">
        <v>21</v>
      </c>
      <c r="F142" s="240" t="s">
        <v>149</v>
      </c>
      <c r="G142" s="238"/>
      <c r="H142" s="241">
        <v>45.135</v>
      </c>
      <c r="I142" s="242"/>
      <c r="J142" s="238"/>
      <c r="K142" s="238"/>
      <c r="L142" s="243"/>
      <c r="M142" s="244"/>
      <c r="N142" s="245"/>
      <c r="O142" s="245"/>
      <c r="P142" s="245"/>
      <c r="Q142" s="245"/>
      <c r="R142" s="245"/>
      <c r="S142" s="245"/>
      <c r="T142" s="246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7" t="s">
        <v>140</v>
      </c>
      <c r="AU142" s="247" t="s">
        <v>82</v>
      </c>
      <c r="AV142" s="14" t="s">
        <v>85</v>
      </c>
      <c r="AW142" s="14" t="s">
        <v>34</v>
      </c>
      <c r="AX142" s="14" t="s">
        <v>73</v>
      </c>
      <c r="AY142" s="247" t="s">
        <v>128</v>
      </c>
    </row>
    <row r="143" spans="1:51" s="13" customFormat="1" ht="12">
      <c r="A143" s="13"/>
      <c r="B143" s="226"/>
      <c r="C143" s="227"/>
      <c r="D143" s="219" t="s">
        <v>140</v>
      </c>
      <c r="E143" s="228" t="s">
        <v>21</v>
      </c>
      <c r="F143" s="229" t="s">
        <v>1564</v>
      </c>
      <c r="G143" s="227"/>
      <c r="H143" s="230">
        <v>45.14</v>
      </c>
      <c r="I143" s="231"/>
      <c r="J143" s="227"/>
      <c r="K143" s="227"/>
      <c r="L143" s="232"/>
      <c r="M143" s="233"/>
      <c r="N143" s="234"/>
      <c r="O143" s="234"/>
      <c r="P143" s="234"/>
      <c r="Q143" s="234"/>
      <c r="R143" s="234"/>
      <c r="S143" s="234"/>
      <c r="T143" s="23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6" t="s">
        <v>140</v>
      </c>
      <c r="AU143" s="236" t="s">
        <v>82</v>
      </c>
      <c r="AV143" s="13" t="s">
        <v>82</v>
      </c>
      <c r="AW143" s="13" t="s">
        <v>34</v>
      </c>
      <c r="AX143" s="13" t="s">
        <v>78</v>
      </c>
      <c r="AY143" s="236" t="s">
        <v>128</v>
      </c>
    </row>
    <row r="144" spans="1:65" s="2" customFormat="1" ht="37.8" customHeight="1">
      <c r="A144" s="40"/>
      <c r="B144" s="41"/>
      <c r="C144" s="206" t="s">
        <v>204</v>
      </c>
      <c r="D144" s="206" t="s">
        <v>130</v>
      </c>
      <c r="E144" s="207" t="s">
        <v>1565</v>
      </c>
      <c r="F144" s="208" t="s">
        <v>1566</v>
      </c>
      <c r="G144" s="209" t="s">
        <v>186</v>
      </c>
      <c r="H144" s="210">
        <v>90.27</v>
      </c>
      <c r="I144" s="211"/>
      <c r="J144" s="212">
        <f>ROUND(I144*H144,2)</f>
        <v>0</v>
      </c>
      <c r="K144" s="208" t="s">
        <v>134</v>
      </c>
      <c r="L144" s="46"/>
      <c r="M144" s="213" t="s">
        <v>21</v>
      </c>
      <c r="N144" s="214" t="s">
        <v>44</v>
      </c>
      <c r="O144" s="86"/>
      <c r="P144" s="215">
        <f>O144*H144</f>
        <v>0</v>
      </c>
      <c r="Q144" s="215">
        <v>0</v>
      </c>
      <c r="R144" s="215">
        <f>Q144*H144</f>
        <v>0</v>
      </c>
      <c r="S144" s="215">
        <v>0</v>
      </c>
      <c r="T144" s="216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7" t="s">
        <v>572</v>
      </c>
      <c r="AT144" s="217" t="s">
        <v>130</v>
      </c>
      <c r="AU144" s="217" t="s">
        <v>82</v>
      </c>
      <c r="AY144" s="19" t="s">
        <v>128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9" t="s">
        <v>78</v>
      </c>
      <c r="BK144" s="218">
        <f>ROUND(I144*H144,2)</f>
        <v>0</v>
      </c>
      <c r="BL144" s="19" t="s">
        <v>572</v>
      </c>
      <c r="BM144" s="217" t="s">
        <v>1567</v>
      </c>
    </row>
    <row r="145" spans="1:47" s="2" customFormat="1" ht="12">
      <c r="A145" s="40"/>
      <c r="B145" s="41"/>
      <c r="C145" s="42"/>
      <c r="D145" s="219" t="s">
        <v>136</v>
      </c>
      <c r="E145" s="42"/>
      <c r="F145" s="220" t="s">
        <v>1568</v>
      </c>
      <c r="G145" s="42"/>
      <c r="H145" s="42"/>
      <c r="I145" s="221"/>
      <c r="J145" s="42"/>
      <c r="K145" s="42"/>
      <c r="L145" s="46"/>
      <c r="M145" s="222"/>
      <c r="N145" s="223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136</v>
      </c>
      <c r="AU145" s="19" t="s">
        <v>82</v>
      </c>
    </row>
    <row r="146" spans="1:47" s="2" customFormat="1" ht="12">
      <c r="A146" s="40"/>
      <c r="B146" s="41"/>
      <c r="C146" s="42"/>
      <c r="D146" s="224" t="s">
        <v>138</v>
      </c>
      <c r="E146" s="42"/>
      <c r="F146" s="225" t="s">
        <v>1569</v>
      </c>
      <c r="G146" s="42"/>
      <c r="H146" s="42"/>
      <c r="I146" s="221"/>
      <c r="J146" s="42"/>
      <c r="K146" s="42"/>
      <c r="L146" s="46"/>
      <c r="M146" s="222"/>
      <c r="N146" s="223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138</v>
      </c>
      <c r="AU146" s="19" t="s">
        <v>82</v>
      </c>
    </row>
    <row r="147" spans="1:51" s="13" customFormat="1" ht="12">
      <c r="A147" s="13"/>
      <c r="B147" s="226"/>
      <c r="C147" s="227"/>
      <c r="D147" s="219" t="s">
        <v>140</v>
      </c>
      <c r="E147" s="228" t="s">
        <v>21</v>
      </c>
      <c r="F147" s="229" t="s">
        <v>1570</v>
      </c>
      <c r="G147" s="227"/>
      <c r="H147" s="230">
        <v>90.27</v>
      </c>
      <c r="I147" s="231"/>
      <c r="J147" s="227"/>
      <c r="K147" s="227"/>
      <c r="L147" s="232"/>
      <c r="M147" s="233"/>
      <c r="N147" s="234"/>
      <c r="O147" s="234"/>
      <c r="P147" s="234"/>
      <c r="Q147" s="234"/>
      <c r="R147" s="234"/>
      <c r="S147" s="234"/>
      <c r="T147" s="23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6" t="s">
        <v>140</v>
      </c>
      <c r="AU147" s="236" t="s">
        <v>82</v>
      </c>
      <c r="AV147" s="13" t="s">
        <v>82</v>
      </c>
      <c r="AW147" s="13" t="s">
        <v>34</v>
      </c>
      <c r="AX147" s="13" t="s">
        <v>78</v>
      </c>
      <c r="AY147" s="236" t="s">
        <v>128</v>
      </c>
    </row>
    <row r="148" spans="1:65" s="2" customFormat="1" ht="37.8" customHeight="1">
      <c r="A148" s="40"/>
      <c r="B148" s="41"/>
      <c r="C148" s="206" t="s">
        <v>213</v>
      </c>
      <c r="D148" s="206" t="s">
        <v>130</v>
      </c>
      <c r="E148" s="207" t="s">
        <v>1571</v>
      </c>
      <c r="F148" s="208" t="s">
        <v>1572</v>
      </c>
      <c r="G148" s="209" t="s">
        <v>186</v>
      </c>
      <c r="H148" s="210">
        <v>812.43</v>
      </c>
      <c r="I148" s="211"/>
      <c r="J148" s="212">
        <f>ROUND(I148*H148,2)</f>
        <v>0</v>
      </c>
      <c r="K148" s="208" t="s">
        <v>134</v>
      </c>
      <c r="L148" s="46"/>
      <c r="M148" s="213" t="s">
        <v>21</v>
      </c>
      <c r="N148" s="214" t="s">
        <v>44</v>
      </c>
      <c r="O148" s="86"/>
      <c r="P148" s="215">
        <f>O148*H148</f>
        <v>0</v>
      </c>
      <c r="Q148" s="215">
        <v>0</v>
      </c>
      <c r="R148" s="215">
        <f>Q148*H148</f>
        <v>0</v>
      </c>
      <c r="S148" s="215">
        <v>0</v>
      </c>
      <c r="T148" s="216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7" t="s">
        <v>572</v>
      </c>
      <c r="AT148" s="217" t="s">
        <v>130</v>
      </c>
      <c r="AU148" s="217" t="s">
        <v>82</v>
      </c>
      <c r="AY148" s="19" t="s">
        <v>128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9" t="s">
        <v>78</v>
      </c>
      <c r="BK148" s="218">
        <f>ROUND(I148*H148,2)</f>
        <v>0</v>
      </c>
      <c r="BL148" s="19" t="s">
        <v>572</v>
      </c>
      <c r="BM148" s="217" t="s">
        <v>1573</v>
      </c>
    </row>
    <row r="149" spans="1:47" s="2" customFormat="1" ht="12">
      <c r="A149" s="40"/>
      <c r="B149" s="41"/>
      <c r="C149" s="42"/>
      <c r="D149" s="219" t="s">
        <v>136</v>
      </c>
      <c r="E149" s="42"/>
      <c r="F149" s="220" t="s">
        <v>1574</v>
      </c>
      <c r="G149" s="42"/>
      <c r="H149" s="42"/>
      <c r="I149" s="221"/>
      <c r="J149" s="42"/>
      <c r="K149" s="42"/>
      <c r="L149" s="46"/>
      <c r="M149" s="222"/>
      <c r="N149" s="223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136</v>
      </c>
      <c r="AU149" s="19" t="s">
        <v>82</v>
      </c>
    </row>
    <row r="150" spans="1:47" s="2" customFormat="1" ht="12">
      <c r="A150" s="40"/>
      <c r="B150" s="41"/>
      <c r="C150" s="42"/>
      <c r="D150" s="224" t="s">
        <v>138</v>
      </c>
      <c r="E150" s="42"/>
      <c r="F150" s="225" t="s">
        <v>1575</v>
      </c>
      <c r="G150" s="42"/>
      <c r="H150" s="42"/>
      <c r="I150" s="221"/>
      <c r="J150" s="42"/>
      <c r="K150" s="42"/>
      <c r="L150" s="46"/>
      <c r="M150" s="222"/>
      <c r="N150" s="223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138</v>
      </c>
      <c r="AU150" s="19" t="s">
        <v>82</v>
      </c>
    </row>
    <row r="151" spans="1:51" s="13" customFormat="1" ht="12">
      <c r="A151" s="13"/>
      <c r="B151" s="226"/>
      <c r="C151" s="227"/>
      <c r="D151" s="219" t="s">
        <v>140</v>
      </c>
      <c r="E151" s="228" t="s">
        <v>21</v>
      </c>
      <c r="F151" s="229" t="s">
        <v>1576</v>
      </c>
      <c r="G151" s="227"/>
      <c r="H151" s="230">
        <v>812.43</v>
      </c>
      <c r="I151" s="231"/>
      <c r="J151" s="227"/>
      <c r="K151" s="227"/>
      <c r="L151" s="232"/>
      <c r="M151" s="233"/>
      <c r="N151" s="234"/>
      <c r="O151" s="234"/>
      <c r="P151" s="234"/>
      <c r="Q151" s="234"/>
      <c r="R151" s="234"/>
      <c r="S151" s="234"/>
      <c r="T151" s="23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6" t="s">
        <v>140</v>
      </c>
      <c r="AU151" s="236" t="s">
        <v>82</v>
      </c>
      <c r="AV151" s="13" t="s">
        <v>82</v>
      </c>
      <c r="AW151" s="13" t="s">
        <v>34</v>
      </c>
      <c r="AX151" s="13" t="s">
        <v>73</v>
      </c>
      <c r="AY151" s="236" t="s">
        <v>128</v>
      </c>
    </row>
    <row r="152" spans="1:51" s="14" customFormat="1" ht="12">
      <c r="A152" s="14"/>
      <c r="B152" s="237"/>
      <c r="C152" s="238"/>
      <c r="D152" s="219" t="s">
        <v>140</v>
      </c>
      <c r="E152" s="239" t="s">
        <v>21</v>
      </c>
      <c r="F152" s="240" t="s">
        <v>149</v>
      </c>
      <c r="G152" s="238"/>
      <c r="H152" s="241">
        <v>812.43</v>
      </c>
      <c r="I152" s="242"/>
      <c r="J152" s="238"/>
      <c r="K152" s="238"/>
      <c r="L152" s="243"/>
      <c r="M152" s="244"/>
      <c r="N152" s="245"/>
      <c r="O152" s="245"/>
      <c r="P152" s="245"/>
      <c r="Q152" s="245"/>
      <c r="R152" s="245"/>
      <c r="S152" s="245"/>
      <c r="T152" s="246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7" t="s">
        <v>140</v>
      </c>
      <c r="AU152" s="247" t="s">
        <v>82</v>
      </c>
      <c r="AV152" s="14" t="s">
        <v>85</v>
      </c>
      <c r="AW152" s="14" t="s">
        <v>34</v>
      </c>
      <c r="AX152" s="14" t="s">
        <v>78</v>
      </c>
      <c r="AY152" s="247" t="s">
        <v>128</v>
      </c>
    </row>
    <row r="153" spans="1:65" s="2" customFormat="1" ht="24.15" customHeight="1">
      <c r="A153" s="40"/>
      <c r="B153" s="41"/>
      <c r="C153" s="206" t="s">
        <v>220</v>
      </c>
      <c r="D153" s="206" t="s">
        <v>130</v>
      </c>
      <c r="E153" s="207" t="s">
        <v>1577</v>
      </c>
      <c r="F153" s="208" t="s">
        <v>1578</v>
      </c>
      <c r="G153" s="209" t="s">
        <v>269</v>
      </c>
      <c r="H153" s="210">
        <v>162.5</v>
      </c>
      <c r="I153" s="211"/>
      <c r="J153" s="212">
        <f>ROUND(I153*H153,2)</f>
        <v>0</v>
      </c>
      <c r="K153" s="208" t="s">
        <v>134</v>
      </c>
      <c r="L153" s="46"/>
      <c r="M153" s="213" t="s">
        <v>21</v>
      </c>
      <c r="N153" s="214" t="s">
        <v>44</v>
      </c>
      <c r="O153" s="86"/>
      <c r="P153" s="215">
        <f>O153*H153</f>
        <v>0</v>
      </c>
      <c r="Q153" s="215">
        <v>0</v>
      </c>
      <c r="R153" s="215">
        <f>Q153*H153</f>
        <v>0</v>
      </c>
      <c r="S153" s="215">
        <v>0</v>
      </c>
      <c r="T153" s="216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7" t="s">
        <v>572</v>
      </c>
      <c r="AT153" s="217" t="s">
        <v>130</v>
      </c>
      <c r="AU153" s="217" t="s">
        <v>82</v>
      </c>
      <c r="AY153" s="19" t="s">
        <v>128</v>
      </c>
      <c r="BE153" s="218">
        <f>IF(N153="základní",J153,0)</f>
        <v>0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9" t="s">
        <v>78</v>
      </c>
      <c r="BK153" s="218">
        <f>ROUND(I153*H153,2)</f>
        <v>0</v>
      </c>
      <c r="BL153" s="19" t="s">
        <v>572</v>
      </c>
      <c r="BM153" s="217" t="s">
        <v>1579</v>
      </c>
    </row>
    <row r="154" spans="1:47" s="2" customFormat="1" ht="12">
      <c r="A154" s="40"/>
      <c r="B154" s="41"/>
      <c r="C154" s="42"/>
      <c r="D154" s="219" t="s">
        <v>136</v>
      </c>
      <c r="E154" s="42"/>
      <c r="F154" s="220" t="s">
        <v>1580</v>
      </c>
      <c r="G154" s="42"/>
      <c r="H154" s="42"/>
      <c r="I154" s="221"/>
      <c r="J154" s="42"/>
      <c r="K154" s="42"/>
      <c r="L154" s="46"/>
      <c r="M154" s="222"/>
      <c r="N154" s="223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136</v>
      </c>
      <c r="AU154" s="19" t="s">
        <v>82</v>
      </c>
    </row>
    <row r="155" spans="1:47" s="2" customFormat="1" ht="12">
      <c r="A155" s="40"/>
      <c r="B155" s="41"/>
      <c r="C155" s="42"/>
      <c r="D155" s="224" t="s">
        <v>138</v>
      </c>
      <c r="E155" s="42"/>
      <c r="F155" s="225" t="s">
        <v>1581</v>
      </c>
      <c r="G155" s="42"/>
      <c r="H155" s="42"/>
      <c r="I155" s="221"/>
      <c r="J155" s="42"/>
      <c r="K155" s="42"/>
      <c r="L155" s="46"/>
      <c r="M155" s="222"/>
      <c r="N155" s="223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138</v>
      </c>
      <c r="AU155" s="19" t="s">
        <v>82</v>
      </c>
    </row>
    <row r="156" spans="1:51" s="13" customFormat="1" ht="12">
      <c r="A156" s="13"/>
      <c r="B156" s="226"/>
      <c r="C156" s="227"/>
      <c r="D156" s="219" t="s">
        <v>140</v>
      </c>
      <c r="E156" s="228" t="s">
        <v>21</v>
      </c>
      <c r="F156" s="229" t="s">
        <v>1582</v>
      </c>
      <c r="G156" s="227"/>
      <c r="H156" s="230">
        <v>162.486</v>
      </c>
      <c r="I156" s="231"/>
      <c r="J156" s="227"/>
      <c r="K156" s="227"/>
      <c r="L156" s="232"/>
      <c r="M156" s="233"/>
      <c r="N156" s="234"/>
      <c r="O156" s="234"/>
      <c r="P156" s="234"/>
      <c r="Q156" s="234"/>
      <c r="R156" s="234"/>
      <c r="S156" s="234"/>
      <c r="T156" s="23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6" t="s">
        <v>140</v>
      </c>
      <c r="AU156" s="236" t="s">
        <v>82</v>
      </c>
      <c r="AV156" s="13" t="s">
        <v>82</v>
      </c>
      <c r="AW156" s="13" t="s">
        <v>34</v>
      </c>
      <c r="AX156" s="13" t="s">
        <v>73</v>
      </c>
      <c r="AY156" s="236" t="s">
        <v>128</v>
      </c>
    </row>
    <row r="157" spans="1:51" s="14" customFormat="1" ht="12">
      <c r="A157" s="14"/>
      <c r="B157" s="237"/>
      <c r="C157" s="238"/>
      <c r="D157" s="219" t="s">
        <v>140</v>
      </c>
      <c r="E157" s="239" t="s">
        <v>21</v>
      </c>
      <c r="F157" s="240" t="s">
        <v>149</v>
      </c>
      <c r="G157" s="238"/>
      <c r="H157" s="241">
        <v>162.486</v>
      </c>
      <c r="I157" s="242"/>
      <c r="J157" s="238"/>
      <c r="K157" s="238"/>
      <c r="L157" s="243"/>
      <c r="M157" s="244"/>
      <c r="N157" s="245"/>
      <c r="O157" s="245"/>
      <c r="P157" s="245"/>
      <c r="Q157" s="245"/>
      <c r="R157" s="245"/>
      <c r="S157" s="245"/>
      <c r="T157" s="246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7" t="s">
        <v>140</v>
      </c>
      <c r="AU157" s="247" t="s">
        <v>82</v>
      </c>
      <c r="AV157" s="14" t="s">
        <v>85</v>
      </c>
      <c r="AW157" s="14" t="s">
        <v>34</v>
      </c>
      <c r="AX157" s="14" t="s">
        <v>73</v>
      </c>
      <c r="AY157" s="247" t="s">
        <v>128</v>
      </c>
    </row>
    <row r="158" spans="1:51" s="13" customFormat="1" ht="12">
      <c r="A158" s="13"/>
      <c r="B158" s="226"/>
      <c r="C158" s="227"/>
      <c r="D158" s="219" t="s">
        <v>140</v>
      </c>
      <c r="E158" s="228" t="s">
        <v>21</v>
      </c>
      <c r="F158" s="229" t="s">
        <v>1583</v>
      </c>
      <c r="G158" s="227"/>
      <c r="H158" s="230">
        <v>162.5</v>
      </c>
      <c r="I158" s="231"/>
      <c r="J158" s="227"/>
      <c r="K158" s="227"/>
      <c r="L158" s="232"/>
      <c r="M158" s="233"/>
      <c r="N158" s="234"/>
      <c r="O158" s="234"/>
      <c r="P158" s="234"/>
      <c r="Q158" s="234"/>
      <c r="R158" s="234"/>
      <c r="S158" s="234"/>
      <c r="T158" s="23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6" t="s">
        <v>140</v>
      </c>
      <c r="AU158" s="236" t="s">
        <v>82</v>
      </c>
      <c r="AV158" s="13" t="s">
        <v>82</v>
      </c>
      <c r="AW158" s="13" t="s">
        <v>34</v>
      </c>
      <c r="AX158" s="13" t="s">
        <v>78</v>
      </c>
      <c r="AY158" s="236" t="s">
        <v>128</v>
      </c>
    </row>
    <row r="159" spans="1:65" s="2" customFormat="1" ht="24.15" customHeight="1">
      <c r="A159" s="40"/>
      <c r="B159" s="41"/>
      <c r="C159" s="206" t="s">
        <v>227</v>
      </c>
      <c r="D159" s="206" t="s">
        <v>130</v>
      </c>
      <c r="E159" s="207" t="s">
        <v>1584</v>
      </c>
      <c r="F159" s="208" t="s">
        <v>1585</v>
      </c>
      <c r="G159" s="209" t="s">
        <v>317</v>
      </c>
      <c r="H159" s="210">
        <v>561</v>
      </c>
      <c r="I159" s="211"/>
      <c r="J159" s="212">
        <f>ROUND(I159*H159,2)</f>
        <v>0</v>
      </c>
      <c r="K159" s="208" t="s">
        <v>134</v>
      </c>
      <c r="L159" s="46"/>
      <c r="M159" s="213" t="s">
        <v>21</v>
      </c>
      <c r="N159" s="214" t="s">
        <v>44</v>
      </c>
      <c r="O159" s="86"/>
      <c r="P159" s="215">
        <f>O159*H159</f>
        <v>0</v>
      </c>
      <c r="Q159" s="215">
        <v>0</v>
      </c>
      <c r="R159" s="215">
        <f>Q159*H159</f>
        <v>0</v>
      </c>
      <c r="S159" s="215">
        <v>0</v>
      </c>
      <c r="T159" s="216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17" t="s">
        <v>572</v>
      </c>
      <c r="AT159" s="217" t="s">
        <v>130</v>
      </c>
      <c r="AU159" s="217" t="s">
        <v>82</v>
      </c>
      <c r="AY159" s="19" t="s">
        <v>128</v>
      </c>
      <c r="BE159" s="218">
        <f>IF(N159="základní",J159,0)</f>
        <v>0</v>
      </c>
      <c r="BF159" s="218">
        <f>IF(N159="snížená",J159,0)</f>
        <v>0</v>
      </c>
      <c r="BG159" s="218">
        <f>IF(N159="zákl. přenesená",J159,0)</f>
        <v>0</v>
      </c>
      <c r="BH159" s="218">
        <f>IF(N159="sníž. přenesená",J159,0)</f>
        <v>0</v>
      </c>
      <c r="BI159" s="218">
        <f>IF(N159="nulová",J159,0)</f>
        <v>0</v>
      </c>
      <c r="BJ159" s="19" t="s">
        <v>78</v>
      </c>
      <c r="BK159" s="218">
        <f>ROUND(I159*H159,2)</f>
        <v>0</v>
      </c>
      <c r="BL159" s="19" t="s">
        <v>572</v>
      </c>
      <c r="BM159" s="217" t="s">
        <v>1586</v>
      </c>
    </row>
    <row r="160" spans="1:47" s="2" customFormat="1" ht="12">
      <c r="A160" s="40"/>
      <c r="B160" s="41"/>
      <c r="C160" s="42"/>
      <c r="D160" s="219" t="s">
        <v>136</v>
      </c>
      <c r="E160" s="42"/>
      <c r="F160" s="220" t="s">
        <v>1587</v>
      </c>
      <c r="G160" s="42"/>
      <c r="H160" s="42"/>
      <c r="I160" s="221"/>
      <c r="J160" s="42"/>
      <c r="K160" s="42"/>
      <c r="L160" s="46"/>
      <c r="M160" s="222"/>
      <c r="N160" s="223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136</v>
      </c>
      <c r="AU160" s="19" t="s">
        <v>82</v>
      </c>
    </row>
    <row r="161" spans="1:47" s="2" customFormat="1" ht="12">
      <c r="A161" s="40"/>
      <c r="B161" s="41"/>
      <c r="C161" s="42"/>
      <c r="D161" s="224" t="s">
        <v>138</v>
      </c>
      <c r="E161" s="42"/>
      <c r="F161" s="225" t="s">
        <v>1588</v>
      </c>
      <c r="G161" s="42"/>
      <c r="H161" s="42"/>
      <c r="I161" s="221"/>
      <c r="J161" s="42"/>
      <c r="K161" s="42"/>
      <c r="L161" s="46"/>
      <c r="M161" s="222"/>
      <c r="N161" s="223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138</v>
      </c>
      <c r="AU161" s="19" t="s">
        <v>82</v>
      </c>
    </row>
    <row r="162" spans="1:51" s="13" customFormat="1" ht="12">
      <c r="A162" s="13"/>
      <c r="B162" s="226"/>
      <c r="C162" s="227"/>
      <c r="D162" s="219" t="s">
        <v>140</v>
      </c>
      <c r="E162" s="228" t="s">
        <v>21</v>
      </c>
      <c r="F162" s="229" t="s">
        <v>1589</v>
      </c>
      <c r="G162" s="227"/>
      <c r="H162" s="230">
        <v>561</v>
      </c>
      <c r="I162" s="231"/>
      <c r="J162" s="227"/>
      <c r="K162" s="227"/>
      <c r="L162" s="232"/>
      <c r="M162" s="233"/>
      <c r="N162" s="234"/>
      <c r="O162" s="234"/>
      <c r="P162" s="234"/>
      <c r="Q162" s="234"/>
      <c r="R162" s="234"/>
      <c r="S162" s="234"/>
      <c r="T162" s="23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6" t="s">
        <v>140</v>
      </c>
      <c r="AU162" s="236" t="s">
        <v>82</v>
      </c>
      <c r="AV162" s="13" t="s">
        <v>82</v>
      </c>
      <c r="AW162" s="13" t="s">
        <v>34</v>
      </c>
      <c r="AX162" s="13" t="s">
        <v>73</v>
      </c>
      <c r="AY162" s="236" t="s">
        <v>128</v>
      </c>
    </row>
    <row r="163" spans="1:51" s="14" customFormat="1" ht="12">
      <c r="A163" s="14"/>
      <c r="B163" s="237"/>
      <c r="C163" s="238"/>
      <c r="D163" s="219" t="s">
        <v>140</v>
      </c>
      <c r="E163" s="239" t="s">
        <v>21</v>
      </c>
      <c r="F163" s="240" t="s">
        <v>149</v>
      </c>
      <c r="G163" s="238"/>
      <c r="H163" s="241">
        <v>561</v>
      </c>
      <c r="I163" s="242"/>
      <c r="J163" s="238"/>
      <c r="K163" s="238"/>
      <c r="L163" s="243"/>
      <c r="M163" s="244"/>
      <c r="N163" s="245"/>
      <c r="O163" s="245"/>
      <c r="P163" s="245"/>
      <c r="Q163" s="245"/>
      <c r="R163" s="245"/>
      <c r="S163" s="245"/>
      <c r="T163" s="246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7" t="s">
        <v>140</v>
      </c>
      <c r="AU163" s="247" t="s">
        <v>82</v>
      </c>
      <c r="AV163" s="14" t="s">
        <v>85</v>
      </c>
      <c r="AW163" s="14" t="s">
        <v>34</v>
      </c>
      <c r="AX163" s="14" t="s">
        <v>78</v>
      </c>
      <c r="AY163" s="247" t="s">
        <v>128</v>
      </c>
    </row>
    <row r="164" spans="1:65" s="2" customFormat="1" ht="16.5" customHeight="1">
      <c r="A164" s="40"/>
      <c r="B164" s="41"/>
      <c r="C164" s="260" t="s">
        <v>8</v>
      </c>
      <c r="D164" s="260" t="s">
        <v>287</v>
      </c>
      <c r="E164" s="261" t="s">
        <v>288</v>
      </c>
      <c r="F164" s="262" t="s">
        <v>1590</v>
      </c>
      <c r="G164" s="263" t="s">
        <v>269</v>
      </c>
      <c r="H164" s="264">
        <v>90.25</v>
      </c>
      <c r="I164" s="265"/>
      <c r="J164" s="266">
        <f>ROUND(I164*H164,2)</f>
        <v>0</v>
      </c>
      <c r="K164" s="262" t="s">
        <v>134</v>
      </c>
      <c r="L164" s="267"/>
      <c r="M164" s="268" t="s">
        <v>21</v>
      </c>
      <c r="N164" s="269" t="s">
        <v>44</v>
      </c>
      <c r="O164" s="86"/>
      <c r="P164" s="215">
        <f>O164*H164</f>
        <v>0</v>
      </c>
      <c r="Q164" s="215">
        <v>0</v>
      </c>
      <c r="R164" s="215">
        <f>Q164*H164</f>
        <v>0</v>
      </c>
      <c r="S164" s="215">
        <v>0</v>
      </c>
      <c r="T164" s="216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17" t="s">
        <v>1591</v>
      </c>
      <c r="AT164" s="217" t="s">
        <v>287</v>
      </c>
      <c r="AU164" s="217" t="s">
        <v>82</v>
      </c>
      <c r="AY164" s="19" t="s">
        <v>128</v>
      </c>
      <c r="BE164" s="218">
        <f>IF(N164="základní",J164,0)</f>
        <v>0</v>
      </c>
      <c r="BF164" s="218">
        <f>IF(N164="snížená",J164,0)</f>
        <v>0</v>
      </c>
      <c r="BG164" s="218">
        <f>IF(N164="zákl. přenesená",J164,0)</f>
        <v>0</v>
      </c>
      <c r="BH164" s="218">
        <f>IF(N164="sníž. přenesená",J164,0)</f>
        <v>0</v>
      </c>
      <c r="BI164" s="218">
        <f>IF(N164="nulová",J164,0)</f>
        <v>0</v>
      </c>
      <c r="BJ164" s="19" t="s">
        <v>78</v>
      </c>
      <c r="BK164" s="218">
        <f>ROUND(I164*H164,2)</f>
        <v>0</v>
      </c>
      <c r="BL164" s="19" t="s">
        <v>572</v>
      </c>
      <c r="BM164" s="217" t="s">
        <v>1592</v>
      </c>
    </row>
    <row r="165" spans="1:47" s="2" customFormat="1" ht="12">
      <c r="A165" s="40"/>
      <c r="B165" s="41"/>
      <c r="C165" s="42"/>
      <c r="D165" s="219" t="s">
        <v>136</v>
      </c>
      <c r="E165" s="42"/>
      <c r="F165" s="220" t="s">
        <v>289</v>
      </c>
      <c r="G165" s="42"/>
      <c r="H165" s="42"/>
      <c r="I165" s="221"/>
      <c r="J165" s="42"/>
      <c r="K165" s="42"/>
      <c r="L165" s="46"/>
      <c r="M165" s="222"/>
      <c r="N165" s="223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136</v>
      </c>
      <c r="AU165" s="19" t="s">
        <v>82</v>
      </c>
    </row>
    <row r="166" spans="1:51" s="13" customFormat="1" ht="12">
      <c r="A166" s="13"/>
      <c r="B166" s="226"/>
      <c r="C166" s="227"/>
      <c r="D166" s="219" t="s">
        <v>140</v>
      </c>
      <c r="E166" s="228" t="s">
        <v>21</v>
      </c>
      <c r="F166" s="229" t="s">
        <v>1593</v>
      </c>
      <c r="G166" s="227"/>
      <c r="H166" s="230">
        <v>90.253</v>
      </c>
      <c r="I166" s="231"/>
      <c r="J166" s="227"/>
      <c r="K166" s="227"/>
      <c r="L166" s="232"/>
      <c r="M166" s="233"/>
      <c r="N166" s="234"/>
      <c r="O166" s="234"/>
      <c r="P166" s="234"/>
      <c r="Q166" s="234"/>
      <c r="R166" s="234"/>
      <c r="S166" s="234"/>
      <c r="T166" s="23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6" t="s">
        <v>140</v>
      </c>
      <c r="AU166" s="236" t="s">
        <v>82</v>
      </c>
      <c r="AV166" s="13" t="s">
        <v>82</v>
      </c>
      <c r="AW166" s="13" t="s">
        <v>34</v>
      </c>
      <c r="AX166" s="13" t="s">
        <v>73</v>
      </c>
      <c r="AY166" s="236" t="s">
        <v>128</v>
      </c>
    </row>
    <row r="167" spans="1:51" s="14" customFormat="1" ht="12">
      <c r="A167" s="14"/>
      <c r="B167" s="237"/>
      <c r="C167" s="238"/>
      <c r="D167" s="219" t="s">
        <v>140</v>
      </c>
      <c r="E167" s="239" t="s">
        <v>21</v>
      </c>
      <c r="F167" s="240" t="s">
        <v>149</v>
      </c>
      <c r="G167" s="238"/>
      <c r="H167" s="241">
        <v>90.253</v>
      </c>
      <c r="I167" s="242"/>
      <c r="J167" s="238"/>
      <c r="K167" s="238"/>
      <c r="L167" s="243"/>
      <c r="M167" s="244"/>
      <c r="N167" s="245"/>
      <c r="O167" s="245"/>
      <c r="P167" s="245"/>
      <c r="Q167" s="245"/>
      <c r="R167" s="245"/>
      <c r="S167" s="245"/>
      <c r="T167" s="246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7" t="s">
        <v>140</v>
      </c>
      <c r="AU167" s="247" t="s">
        <v>82</v>
      </c>
      <c r="AV167" s="14" t="s">
        <v>85</v>
      </c>
      <c r="AW167" s="14" t="s">
        <v>34</v>
      </c>
      <c r="AX167" s="14" t="s">
        <v>73</v>
      </c>
      <c r="AY167" s="247" t="s">
        <v>128</v>
      </c>
    </row>
    <row r="168" spans="1:51" s="13" customFormat="1" ht="12">
      <c r="A168" s="13"/>
      <c r="B168" s="226"/>
      <c r="C168" s="227"/>
      <c r="D168" s="219" t="s">
        <v>140</v>
      </c>
      <c r="E168" s="228" t="s">
        <v>21</v>
      </c>
      <c r="F168" s="229" t="s">
        <v>1594</v>
      </c>
      <c r="G168" s="227"/>
      <c r="H168" s="230">
        <v>90.25</v>
      </c>
      <c r="I168" s="231"/>
      <c r="J168" s="227"/>
      <c r="K168" s="227"/>
      <c r="L168" s="232"/>
      <c r="M168" s="233"/>
      <c r="N168" s="234"/>
      <c r="O168" s="234"/>
      <c r="P168" s="234"/>
      <c r="Q168" s="234"/>
      <c r="R168" s="234"/>
      <c r="S168" s="234"/>
      <c r="T168" s="23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6" t="s">
        <v>140</v>
      </c>
      <c r="AU168" s="236" t="s">
        <v>82</v>
      </c>
      <c r="AV168" s="13" t="s">
        <v>82</v>
      </c>
      <c r="AW168" s="13" t="s">
        <v>34</v>
      </c>
      <c r="AX168" s="13" t="s">
        <v>78</v>
      </c>
      <c r="AY168" s="236" t="s">
        <v>128</v>
      </c>
    </row>
    <row r="169" spans="1:65" s="2" customFormat="1" ht="24.15" customHeight="1">
      <c r="A169" s="40"/>
      <c r="B169" s="41"/>
      <c r="C169" s="206" t="s">
        <v>244</v>
      </c>
      <c r="D169" s="206" t="s">
        <v>130</v>
      </c>
      <c r="E169" s="207" t="s">
        <v>1595</v>
      </c>
      <c r="F169" s="208" t="s">
        <v>1596</v>
      </c>
      <c r="G169" s="209" t="s">
        <v>317</v>
      </c>
      <c r="H169" s="210">
        <v>561</v>
      </c>
      <c r="I169" s="211"/>
      <c r="J169" s="212">
        <f>ROUND(I169*H169,2)</f>
        <v>0</v>
      </c>
      <c r="K169" s="208" t="s">
        <v>134</v>
      </c>
      <c r="L169" s="46"/>
      <c r="M169" s="213" t="s">
        <v>21</v>
      </c>
      <c r="N169" s="214" t="s">
        <v>44</v>
      </c>
      <c r="O169" s="86"/>
      <c r="P169" s="215">
        <f>O169*H169</f>
        <v>0</v>
      </c>
      <c r="Q169" s="215">
        <v>0</v>
      </c>
      <c r="R169" s="215">
        <f>Q169*H169</f>
        <v>0</v>
      </c>
      <c r="S169" s="215">
        <v>0</v>
      </c>
      <c r="T169" s="216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17" t="s">
        <v>572</v>
      </c>
      <c r="AT169" s="217" t="s">
        <v>130</v>
      </c>
      <c r="AU169" s="217" t="s">
        <v>82</v>
      </c>
      <c r="AY169" s="19" t="s">
        <v>128</v>
      </c>
      <c r="BE169" s="218">
        <f>IF(N169="základní",J169,0)</f>
        <v>0</v>
      </c>
      <c r="BF169" s="218">
        <f>IF(N169="snížená",J169,0)</f>
        <v>0</v>
      </c>
      <c r="BG169" s="218">
        <f>IF(N169="zákl. přenesená",J169,0)</f>
        <v>0</v>
      </c>
      <c r="BH169" s="218">
        <f>IF(N169="sníž. přenesená",J169,0)</f>
        <v>0</v>
      </c>
      <c r="BI169" s="218">
        <f>IF(N169="nulová",J169,0)</f>
        <v>0</v>
      </c>
      <c r="BJ169" s="19" t="s">
        <v>78</v>
      </c>
      <c r="BK169" s="218">
        <f>ROUND(I169*H169,2)</f>
        <v>0</v>
      </c>
      <c r="BL169" s="19" t="s">
        <v>572</v>
      </c>
      <c r="BM169" s="217" t="s">
        <v>1597</v>
      </c>
    </row>
    <row r="170" spans="1:47" s="2" customFormat="1" ht="12">
      <c r="A170" s="40"/>
      <c r="B170" s="41"/>
      <c r="C170" s="42"/>
      <c r="D170" s="219" t="s">
        <v>136</v>
      </c>
      <c r="E170" s="42"/>
      <c r="F170" s="220" t="s">
        <v>1598</v>
      </c>
      <c r="G170" s="42"/>
      <c r="H170" s="42"/>
      <c r="I170" s="221"/>
      <c r="J170" s="42"/>
      <c r="K170" s="42"/>
      <c r="L170" s="46"/>
      <c r="M170" s="222"/>
      <c r="N170" s="223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136</v>
      </c>
      <c r="AU170" s="19" t="s">
        <v>82</v>
      </c>
    </row>
    <row r="171" spans="1:47" s="2" customFormat="1" ht="12">
      <c r="A171" s="40"/>
      <c r="B171" s="41"/>
      <c r="C171" s="42"/>
      <c r="D171" s="224" t="s">
        <v>138</v>
      </c>
      <c r="E171" s="42"/>
      <c r="F171" s="225" t="s">
        <v>1599</v>
      </c>
      <c r="G171" s="42"/>
      <c r="H171" s="42"/>
      <c r="I171" s="221"/>
      <c r="J171" s="42"/>
      <c r="K171" s="42"/>
      <c r="L171" s="46"/>
      <c r="M171" s="222"/>
      <c r="N171" s="223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138</v>
      </c>
      <c r="AU171" s="19" t="s">
        <v>82</v>
      </c>
    </row>
    <row r="172" spans="1:47" s="2" customFormat="1" ht="12">
      <c r="A172" s="40"/>
      <c r="B172" s="41"/>
      <c r="C172" s="42"/>
      <c r="D172" s="219" t="s">
        <v>210</v>
      </c>
      <c r="E172" s="42"/>
      <c r="F172" s="248" t="s">
        <v>1600</v>
      </c>
      <c r="G172" s="42"/>
      <c r="H172" s="42"/>
      <c r="I172" s="221"/>
      <c r="J172" s="42"/>
      <c r="K172" s="42"/>
      <c r="L172" s="46"/>
      <c r="M172" s="222"/>
      <c r="N172" s="223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210</v>
      </c>
      <c r="AU172" s="19" t="s">
        <v>82</v>
      </c>
    </row>
    <row r="173" spans="1:51" s="13" customFormat="1" ht="12">
      <c r="A173" s="13"/>
      <c r="B173" s="226"/>
      <c r="C173" s="227"/>
      <c r="D173" s="219" t="s">
        <v>140</v>
      </c>
      <c r="E173" s="228" t="s">
        <v>21</v>
      </c>
      <c r="F173" s="229" t="s">
        <v>1556</v>
      </c>
      <c r="G173" s="227"/>
      <c r="H173" s="230">
        <v>561</v>
      </c>
      <c r="I173" s="231"/>
      <c r="J173" s="227"/>
      <c r="K173" s="227"/>
      <c r="L173" s="232"/>
      <c r="M173" s="233"/>
      <c r="N173" s="234"/>
      <c r="O173" s="234"/>
      <c r="P173" s="234"/>
      <c r="Q173" s="234"/>
      <c r="R173" s="234"/>
      <c r="S173" s="234"/>
      <c r="T173" s="23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6" t="s">
        <v>140</v>
      </c>
      <c r="AU173" s="236" t="s">
        <v>82</v>
      </c>
      <c r="AV173" s="13" t="s">
        <v>82</v>
      </c>
      <c r="AW173" s="13" t="s">
        <v>34</v>
      </c>
      <c r="AX173" s="13" t="s">
        <v>73</v>
      </c>
      <c r="AY173" s="236" t="s">
        <v>128</v>
      </c>
    </row>
    <row r="174" spans="1:51" s="14" customFormat="1" ht="12">
      <c r="A174" s="14"/>
      <c r="B174" s="237"/>
      <c r="C174" s="238"/>
      <c r="D174" s="219" t="s">
        <v>140</v>
      </c>
      <c r="E174" s="239" t="s">
        <v>21</v>
      </c>
      <c r="F174" s="240" t="s">
        <v>149</v>
      </c>
      <c r="G174" s="238"/>
      <c r="H174" s="241">
        <v>561</v>
      </c>
      <c r="I174" s="242"/>
      <c r="J174" s="238"/>
      <c r="K174" s="238"/>
      <c r="L174" s="243"/>
      <c r="M174" s="244"/>
      <c r="N174" s="245"/>
      <c r="O174" s="245"/>
      <c r="P174" s="245"/>
      <c r="Q174" s="245"/>
      <c r="R174" s="245"/>
      <c r="S174" s="245"/>
      <c r="T174" s="246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7" t="s">
        <v>140</v>
      </c>
      <c r="AU174" s="247" t="s">
        <v>82</v>
      </c>
      <c r="AV174" s="14" t="s">
        <v>85</v>
      </c>
      <c r="AW174" s="14" t="s">
        <v>34</v>
      </c>
      <c r="AX174" s="14" t="s">
        <v>78</v>
      </c>
      <c r="AY174" s="247" t="s">
        <v>128</v>
      </c>
    </row>
    <row r="175" spans="1:65" s="2" customFormat="1" ht="16.5" customHeight="1">
      <c r="A175" s="40"/>
      <c r="B175" s="41"/>
      <c r="C175" s="206" t="s">
        <v>252</v>
      </c>
      <c r="D175" s="206" t="s">
        <v>130</v>
      </c>
      <c r="E175" s="207" t="s">
        <v>1601</v>
      </c>
      <c r="F175" s="208" t="s">
        <v>1602</v>
      </c>
      <c r="G175" s="209" t="s">
        <v>317</v>
      </c>
      <c r="H175" s="210">
        <v>569</v>
      </c>
      <c r="I175" s="211"/>
      <c r="J175" s="212">
        <f>ROUND(I175*H175,2)</f>
        <v>0</v>
      </c>
      <c r="K175" s="208" t="s">
        <v>134</v>
      </c>
      <c r="L175" s="46"/>
      <c r="M175" s="213" t="s">
        <v>21</v>
      </c>
      <c r="N175" s="214" t="s">
        <v>44</v>
      </c>
      <c r="O175" s="86"/>
      <c r="P175" s="215">
        <f>O175*H175</f>
        <v>0</v>
      </c>
      <c r="Q175" s="215">
        <v>7E-05</v>
      </c>
      <c r="R175" s="215">
        <f>Q175*H175</f>
        <v>0.03983</v>
      </c>
      <c r="S175" s="215">
        <v>0</v>
      </c>
      <c r="T175" s="216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17" t="s">
        <v>572</v>
      </c>
      <c r="AT175" s="217" t="s">
        <v>130</v>
      </c>
      <c r="AU175" s="217" t="s">
        <v>82</v>
      </c>
      <c r="AY175" s="19" t="s">
        <v>128</v>
      </c>
      <c r="BE175" s="218">
        <f>IF(N175="základní",J175,0)</f>
        <v>0</v>
      </c>
      <c r="BF175" s="218">
        <f>IF(N175="snížená",J175,0)</f>
        <v>0</v>
      </c>
      <c r="BG175" s="218">
        <f>IF(N175="zákl. přenesená",J175,0)</f>
        <v>0</v>
      </c>
      <c r="BH175" s="218">
        <f>IF(N175="sníž. přenesená",J175,0)</f>
        <v>0</v>
      </c>
      <c r="BI175" s="218">
        <f>IF(N175="nulová",J175,0)</f>
        <v>0</v>
      </c>
      <c r="BJ175" s="19" t="s">
        <v>78</v>
      </c>
      <c r="BK175" s="218">
        <f>ROUND(I175*H175,2)</f>
        <v>0</v>
      </c>
      <c r="BL175" s="19" t="s">
        <v>572</v>
      </c>
      <c r="BM175" s="217" t="s">
        <v>1603</v>
      </c>
    </row>
    <row r="176" spans="1:47" s="2" customFormat="1" ht="12">
      <c r="A176" s="40"/>
      <c r="B176" s="41"/>
      <c r="C176" s="42"/>
      <c r="D176" s="219" t="s">
        <v>136</v>
      </c>
      <c r="E176" s="42"/>
      <c r="F176" s="220" t="s">
        <v>1604</v>
      </c>
      <c r="G176" s="42"/>
      <c r="H176" s="42"/>
      <c r="I176" s="221"/>
      <c r="J176" s="42"/>
      <c r="K176" s="42"/>
      <c r="L176" s="46"/>
      <c r="M176" s="222"/>
      <c r="N176" s="223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136</v>
      </c>
      <c r="AU176" s="19" t="s">
        <v>82</v>
      </c>
    </row>
    <row r="177" spans="1:47" s="2" customFormat="1" ht="12">
      <c r="A177" s="40"/>
      <c r="B177" s="41"/>
      <c r="C177" s="42"/>
      <c r="D177" s="224" t="s">
        <v>138</v>
      </c>
      <c r="E177" s="42"/>
      <c r="F177" s="225" t="s">
        <v>1605</v>
      </c>
      <c r="G177" s="42"/>
      <c r="H177" s="42"/>
      <c r="I177" s="221"/>
      <c r="J177" s="42"/>
      <c r="K177" s="42"/>
      <c r="L177" s="46"/>
      <c r="M177" s="222"/>
      <c r="N177" s="223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138</v>
      </c>
      <c r="AU177" s="19" t="s">
        <v>82</v>
      </c>
    </row>
    <row r="178" spans="1:47" s="2" customFormat="1" ht="12">
      <c r="A178" s="40"/>
      <c r="B178" s="41"/>
      <c r="C178" s="42"/>
      <c r="D178" s="219" t="s">
        <v>210</v>
      </c>
      <c r="E178" s="42"/>
      <c r="F178" s="248" t="s">
        <v>1606</v>
      </c>
      <c r="G178" s="42"/>
      <c r="H178" s="42"/>
      <c r="I178" s="221"/>
      <c r="J178" s="42"/>
      <c r="K178" s="42"/>
      <c r="L178" s="46"/>
      <c r="M178" s="222"/>
      <c r="N178" s="223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210</v>
      </c>
      <c r="AU178" s="19" t="s">
        <v>82</v>
      </c>
    </row>
    <row r="179" spans="1:51" s="13" customFormat="1" ht="12">
      <c r="A179" s="13"/>
      <c r="B179" s="226"/>
      <c r="C179" s="227"/>
      <c r="D179" s="219" t="s">
        <v>140</v>
      </c>
      <c r="E179" s="228" t="s">
        <v>21</v>
      </c>
      <c r="F179" s="229" t="s">
        <v>1607</v>
      </c>
      <c r="G179" s="227"/>
      <c r="H179" s="230">
        <v>569</v>
      </c>
      <c r="I179" s="231"/>
      <c r="J179" s="227"/>
      <c r="K179" s="227"/>
      <c r="L179" s="232"/>
      <c r="M179" s="233"/>
      <c r="N179" s="234"/>
      <c r="O179" s="234"/>
      <c r="P179" s="234"/>
      <c r="Q179" s="234"/>
      <c r="R179" s="234"/>
      <c r="S179" s="234"/>
      <c r="T179" s="23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6" t="s">
        <v>140</v>
      </c>
      <c r="AU179" s="236" t="s">
        <v>82</v>
      </c>
      <c r="AV179" s="13" t="s">
        <v>82</v>
      </c>
      <c r="AW179" s="13" t="s">
        <v>34</v>
      </c>
      <c r="AX179" s="13" t="s">
        <v>78</v>
      </c>
      <c r="AY179" s="236" t="s">
        <v>128</v>
      </c>
    </row>
    <row r="180" spans="1:65" s="2" customFormat="1" ht="24.15" customHeight="1">
      <c r="A180" s="40"/>
      <c r="B180" s="41"/>
      <c r="C180" s="206" t="s">
        <v>259</v>
      </c>
      <c r="D180" s="206" t="s">
        <v>130</v>
      </c>
      <c r="E180" s="207" t="s">
        <v>1608</v>
      </c>
      <c r="F180" s="208" t="s">
        <v>1609</v>
      </c>
      <c r="G180" s="209" t="s">
        <v>317</v>
      </c>
      <c r="H180" s="210">
        <v>417</v>
      </c>
      <c r="I180" s="211"/>
      <c r="J180" s="212">
        <f>ROUND(I180*H180,2)</f>
        <v>0</v>
      </c>
      <c r="K180" s="208" t="s">
        <v>21</v>
      </c>
      <c r="L180" s="46"/>
      <c r="M180" s="213" t="s">
        <v>21</v>
      </c>
      <c r="N180" s="214" t="s">
        <v>44</v>
      </c>
      <c r="O180" s="86"/>
      <c r="P180" s="215">
        <f>O180*H180</f>
        <v>0</v>
      </c>
      <c r="Q180" s="215">
        <v>0.23403</v>
      </c>
      <c r="R180" s="215">
        <f>Q180*H180</f>
        <v>97.59051</v>
      </c>
      <c r="S180" s="215">
        <v>0</v>
      </c>
      <c r="T180" s="216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7" t="s">
        <v>572</v>
      </c>
      <c r="AT180" s="217" t="s">
        <v>130</v>
      </c>
      <c r="AU180" s="217" t="s">
        <v>82</v>
      </c>
      <c r="AY180" s="19" t="s">
        <v>128</v>
      </c>
      <c r="BE180" s="218">
        <f>IF(N180="základní",J180,0)</f>
        <v>0</v>
      </c>
      <c r="BF180" s="218">
        <f>IF(N180="snížená",J180,0)</f>
        <v>0</v>
      </c>
      <c r="BG180" s="218">
        <f>IF(N180="zákl. přenesená",J180,0)</f>
        <v>0</v>
      </c>
      <c r="BH180" s="218">
        <f>IF(N180="sníž. přenesená",J180,0)</f>
        <v>0</v>
      </c>
      <c r="BI180" s="218">
        <f>IF(N180="nulová",J180,0)</f>
        <v>0</v>
      </c>
      <c r="BJ180" s="19" t="s">
        <v>78</v>
      </c>
      <c r="BK180" s="218">
        <f>ROUND(I180*H180,2)</f>
        <v>0</v>
      </c>
      <c r="BL180" s="19" t="s">
        <v>572</v>
      </c>
      <c r="BM180" s="217" t="s">
        <v>1610</v>
      </c>
    </row>
    <row r="181" spans="1:47" s="2" customFormat="1" ht="12">
      <c r="A181" s="40"/>
      <c r="B181" s="41"/>
      <c r="C181" s="42"/>
      <c r="D181" s="219" t="s">
        <v>136</v>
      </c>
      <c r="E181" s="42"/>
      <c r="F181" s="220" t="s">
        <v>1611</v>
      </c>
      <c r="G181" s="42"/>
      <c r="H181" s="42"/>
      <c r="I181" s="221"/>
      <c r="J181" s="42"/>
      <c r="K181" s="42"/>
      <c r="L181" s="46"/>
      <c r="M181" s="222"/>
      <c r="N181" s="223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136</v>
      </c>
      <c r="AU181" s="19" t="s">
        <v>82</v>
      </c>
    </row>
    <row r="182" spans="1:51" s="13" customFormat="1" ht="12">
      <c r="A182" s="13"/>
      <c r="B182" s="226"/>
      <c r="C182" s="227"/>
      <c r="D182" s="219" t="s">
        <v>140</v>
      </c>
      <c r="E182" s="228" t="s">
        <v>21</v>
      </c>
      <c r="F182" s="229" t="s">
        <v>1612</v>
      </c>
      <c r="G182" s="227"/>
      <c r="H182" s="230">
        <v>417</v>
      </c>
      <c r="I182" s="231"/>
      <c r="J182" s="227"/>
      <c r="K182" s="227"/>
      <c r="L182" s="232"/>
      <c r="M182" s="233"/>
      <c r="N182" s="234"/>
      <c r="O182" s="234"/>
      <c r="P182" s="234"/>
      <c r="Q182" s="234"/>
      <c r="R182" s="234"/>
      <c r="S182" s="234"/>
      <c r="T182" s="23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6" t="s">
        <v>140</v>
      </c>
      <c r="AU182" s="236" t="s">
        <v>82</v>
      </c>
      <c r="AV182" s="13" t="s">
        <v>82</v>
      </c>
      <c r="AW182" s="13" t="s">
        <v>34</v>
      </c>
      <c r="AX182" s="13" t="s">
        <v>73</v>
      </c>
      <c r="AY182" s="236" t="s">
        <v>128</v>
      </c>
    </row>
    <row r="183" spans="1:51" s="16" customFormat="1" ht="12">
      <c r="A183" s="16"/>
      <c r="B183" s="273"/>
      <c r="C183" s="274"/>
      <c r="D183" s="219" t="s">
        <v>140</v>
      </c>
      <c r="E183" s="275" t="s">
        <v>21</v>
      </c>
      <c r="F183" s="276" t="s">
        <v>1613</v>
      </c>
      <c r="G183" s="274"/>
      <c r="H183" s="275" t="s">
        <v>21</v>
      </c>
      <c r="I183" s="277"/>
      <c r="J183" s="274"/>
      <c r="K183" s="274"/>
      <c r="L183" s="278"/>
      <c r="M183" s="279"/>
      <c r="N183" s="280"/>
      <c r="O183" s="280"/>
      <c r="P183" s="280"/>
      <c r="Q183" s="280"/>
      <c r="R183" s="280"/>
      <c r="S183" s="280"/>
      <c r="T183" s="281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T183" s="282" t="s">
        <v>140</v>
      </c>
      <c r="AU183" s="282" t="s">
        <v>82</v>
      </c>
      <c r="AV183" s="16" t="s">
        <v>78</v>
      </c>
      <c r="AW183" s="16" t="s">
        <v>34</v>
      </c>
      <c r="AX183" s="16" t="s">
        <v>73</v>
      </c>
      <c r="AY183" s="282" t="s">
        <v>128</v>
      </c>
    </row>
    <row r="184" spans="1:51" s="14" customFormat="1" ht="12">
      <c r="A184" s="14"/>
      <c r="B184" s="237"/>
      <c r="C184" s="238"/>
      <c r="D184" s="219" t="s">
        <v>140</v>
      </c>
      <c r="E184" s="239" t="s">
        <v>21</v>
      </c>
      <c r="F184" s="240" t="s">
        <v>149</v>
      </c>
      <c r="G184" s="238"/>
      <c r="H184" s="241">
        <v>417</v>
      </c>
      <c r="I184" s="242"/>
      <c r="J184" s="238"/>
      <c r="K184" s="238"/>
      <c r="L184" s="243"/>
      <c r="M184" s="244"/>
      <c r="N184" s="245"/>
      <c r="O184" s="245"/>
      <c r="P184" s="245"/>
      <c r="Q184" s="245"/>
      <c r="R184" s="245"/>
      <c r="S184" s="245"/>
      <c r="T184" s="246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7" t="s">
        <v>140</v>
      </c>
      <c r="AU184" s="247" t="s">
        <v>82</v>
      </c>
      <c r="AV184" s="14" t="s">
        <v>85</v>
      </c>
      <c r="AW184" s="14" t="s">
        <v>34</v>
      </c>
      <c r="AX184" s="14" t="s">
        <v>78</v>
      </c>
      <c r="AY184" s="247" t="s">
        <v>128</v>
      </c>
    </row>
    <row r="185" spans="1:65" s="2" customFormat="1" ht="24.15" customHeight="1">
      <c r="A185" s="40"/>
      <c r="B185" s="41"/>
      <c r="C185" s="260" t="s">
        <v>266</v>
      </c>
      <c r="D185" s="260" t="s">
        <v>287</v>
      </c>
      <c r="E185" s="261" t="s">
        <v>1614</v>
      </c>
      <c r="F185" s="262" t="s">
        <v>1615</v>
      </c>
      <c r="G185" s="263" t="s">
        <v>269</v>
      </c>
      <c r="H185" s="264">
        <v>31.84</v>
      </c>
      <c r="I185" s="265"/>
      <c r="J185" s="266">
        <f>ROUND(I185*H185,2)</f>
        <v>0</v>
      </c>
      <c r="K185" s="262" t="s">
        <v>134</v>
      </c>
      <c r="L185" s="267"/>
      <c r="M185" s="268" t="s">
        <v>21</v>
      </c>
      <c r="N185" s="269" t="s">
        <v>44</v>
      </c>
      <c r="O185" s="86"/>
      <c r="P185" s="215">
        <f>O185*H185</f>
        <v>0</v>
      </c>
      <c r="Q185" s="215">
        <v>0</v>
      </c>
      <c r="R185" s="215">
        <f>Q185*H185</f>
        <v>0</v>
      </c>
      <c r="S185" s="215">
        <v>0</v>
      </c>
      <c r="T185" s="216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17" t="s">
        <v>1591</v>
      </c>
      <c r="AT185" s="217" t="s">
        <v>287</v>
      </c>
      <c r="AU185" s="217" t="s">
        <v>82</v>
      </c>
      <c r="AY185" s="19" t="s">
        <v>128</v>
      </c>
      <c r="BE185" s="218">
        <f>IF(N185="základní",J185,0)</f>
        <v>0</v>
      </c>
      <c r="BF185" s="218">
        <f>IF(N185="snížená",J185,0)</f>
        <v>0</v>
      </c>
      <c r="BG185" s="218">
        <f>IF(N185="zákl. přenesená",J185,0)</f>
        <v>0</v>
      </c>
      <c r="BH185" s="218">
        <f>IF(N185="sníž. přenesená",J185,0)</f>
        <v>0</v>
      </c>
      <c r="BI185" s="218">
        <f>IF(N185="nulová",J185,0)</f>
        <v>0</v>
      </c>
      <c r="BJ185" s="19" t="s">
        <v>78</v>
      </c>
      <c r="BK185" s="218">
        <f>ROUND(I185*H185,2)</f>
        <v>0</v>
      </c>
      <c r="BL185" s="19" t="s">
        <v>572</v>
      </c>
      <c r="BM185" s="217" t="s">
        <v>1616</v>
      </c>
    </row>
    <row r="186" spans="1:47" s="2" customFormat="1" ht="12">
      <c r="A186" s="40"/>
      <c r="B186" s="41"/>
      <c r="C186" s="42"/>
      <c r="D186" s="219" t="s">
        <v>136</v>
      </c>
      <c r="E186" s="42"/>
      <c r="F186" s="220" t="s">
        <v>1617</v>
      </c>
      <c r="G186" s="42"/>
      <c r="H186" s="42"/>
      <c r="I186" s="221"/>
      <c r="J186" s="42"/>
      <c r="K186" s="42"/>
      <c r="L186" s="46"/>
      <c r="M186" s="222"/>
      <c r="N186" s="223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136</v>
      </c>
      <c r="AU186" s="19" t="s">
        <v>82</v>
      </c>
    </row>
    <row r="187" spans="1:47" s="2" customFormat="1" ht="12">
      <c r="A187" s="40"/>
      <c r="B187" s="41"/>
      <c r="C187" s="42"/>
      <c r="D187" s="219" t="s">
        <v>210</v>
      </c>
      <c r="E187" s="42"/>
      <c r="F187" s="248" t="s">
        <v>1618</v>
      </c>
      <c r="G187" s="42"/>
      <c r="H187" s="42"/>
      <c r="I187" s="221"/>
      <c r="J187" s="42"/>
      <c r="K187" s="42"/>
      <c r="L187" s="46"/>
      <c r="M187" s="222"/>
      <c r="N187" s="223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210</v>
      </c>
      <c r="AU187" s="19" t="s">
        <v>82</v>
      </c>
    </row>
    <row r="188" spans="1:51" s="13" customFormat="1" ht="12">
      <c r="A188" s="13"/>
      <c r="B188" s="226"/>
      <c r="C188" s="227"/>
      <c r="D188" s="219" t="s">
        <v>140</v>
      </c>
      <c r="E188" s="228" t="s">
        <v>21</v>
      </c>
      <c r="F188" s="229" t="s">
        <v>1619</v>
      </c>
      <c r="G188" s="227"/>
      <c r="H188" s="230">
        <v>31.84</v>
      </c>
      <c r="I188" s="231"/>
      <c r="J188" s="227"/>
      <c r="K188" s="227"/>
      <c r="L188" s="232"/>
      <c r="M188" s="233"/>
      <c r="N188" s="234"/>
      <c r="O188" s="234"/>
      <c r="P188" s="234"/>
      <c r="Q188" s="234"/>
      <c r="R188" s="234"/>
      <c r="S188" s="234"/>
      <c r="T188" s="23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6" t="s">
        <v>140</v>
      </c>
      <c r="AU188" s="236" t="s">
        <v>82</v>
      </c>
      <c r="AV188" s="13" t="s">
        <v>82</v>
      </c>
      <c r="AW188" s="13" t="s">
        <v>34</v>
      </c>
      <c r="AX188" s="13" t="s">
        <v>73</v>
      </c>
      <c r="AY188" s="236" t="s">
        <v>128</v>
      </c>
    </row>
    <row r="189" spans="1:51" s="14" customFormat="1" ht="12">
      <c r="A189" s="14"/>
      <c r="B189" s="237"/>
      <c r="C189" s="238"/>
      <c r="D189" s="219" t="s">
        <v>140</v>
      </c>
      <c r="E189" s="239" t="s">
        <v>21</v>
      </c>
      <c r="F189" s="240" t="s">
        <v>149</v>
      </c>
      <c r="G189" s="238"/>
      <c r="H189" s="241">
        <v>31.84</v>
      </c>
      <c r="I189" s="242"/>
      <c r="J189" s="238"/>
      <c r="K189" s="238"/>
      <c r="L189" s="243"/>
      <c r="M189" s="244"/>
      <c r="N189" s="245"/>
      <c r="O189" s="245"/>
      <c r="P189" s="245"/>
      <c r="Q189" s="245"/>
      <c r="R189" s="245"/>
      <c r="S189" s="245"/>
      <c r="T189" s="246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7" t="s">
        <v>140</v>
      </c>
      <c r="AU189" s="247" t="s">
        <v>82</v>
      </c>
      <c r="AV189" s="14" t="s">
        <v>85</v>
      </c>
      <c r="AW189" s="14" t="s">
        <v>34</v>
      </c>
      <c r="AX189" s="14" t="s">
        <v>78</v>
      </c>
      <c r="AY189" s="247" t="s">
        <v>128</v>
      </c>
    </row>
    <row r="190" spans="1:65" s="2" customFormat="1" ht="24.15" customHeight="1">
      <c r="A190" s="40"/>
      <c r="B190" s="41"/>
      <c r="C190" s="206" t="s">
        <v>275</v>
      </c>
      <c r="D190" s="206" t="s">
        <v>130</v>
      </c>
      <c r="E190" s="207" t="s">
        <v>1620</v>
      </c>
      <c r="F190" s="208" t="s">
        <v>1621</v>
      </c>
      <c r="G190" s="209" t="s">
        <v>317</v>
      </c>
      <c r="H190" s="210">
        <v>43</v>
      </c>
      <c r="I190" s="211"/>
      <c r="J190" s="212">
        <f>ROUND(I190*H190,2)</f>
        <v>0</v>
      </c>
      <c r="K190" s="208" t="s">
        <v>134</v>
      </c>
      <c r="L190" s="46"/>
      <c r="M190" s="213" t="s">
        <v>21</v>
      </c>
      <c r="N190" s="214" t="s">
        <v>44</v>
      </c>
      <c r="O190" s="86"/>
      <c r="P190" s="215">
        <f>O190*H190</f>
        <v>0</v>
      </c>
      <c r="Q190" s="215">
        <v>0</v>
      </c>
      <c r="R190" s="215">
        <f>Q190*H190</f>
        <v>0</v>
      </c>
      <c r="S190" s="215">
        <v>0</v>
      </c>
      <c r="T190" s="216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17" t="s">
        <v>572</v>
      </c>
      <c r="AT190" s="217" t="s">
        <v>130</v>
      </c>
      <c r="AU190" s="217" t="s">
        <v>82</v>
      </c>
      <c r="AY190" s="19" t="s">
        <v>128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9" t="s">
        <v>78</v>
      </c>
      <c r="BK190" s="218">
        <f>ROUND(I190*H190,2)</f>
        <v>0</v>
      </c>
      <c r="BL190" s="19" t="s">
        <v>572</v>
      </c>
      <c r="BM190" s="217" t="s">
        <v>1622</v>
      </c>
    </row>
    <row r="191" spans="1:47" s="2" customFormat="1" ht="12">
      <c r="A191" s="40"/>
      <c r="B191" s="41"/>
      <c r="C191" s="42"/>
      <c r="D191" s="219" t="s">
        <v>136</v>
      </c>
      <c r="E191" s="42"/>
      <c r="F191" s="220" t="s">
        <v>1623</v>
      </c>
      <c r="G191" s="42"/>
      <c r="H191" s="42"/>
      <c r="I191" s="221"/>
      <c r="J191" s="42"/>
      <c r="K191" s="42"/>
      <c r="L191" s="46"/>
      <c r="M191" s="222"/>
      <c r="N191" s="223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136</v>
      </c>
      <c r="AU191" s="19" t="s">
        <v>82</v>
      </c>
    </row>
    <row r="192" spans="1:47" s="2" customFormat="1" ht="12">
      <c r="A192" s="40"/>
      <c r="B192" s="41"/>
      <c r="C192" s="42"/>
      <c r="D192" s="224" t="s">
        <v>138</v>
      </c>
      <c r="E192" s="42"/>
      <c r="F192" s="225" t="s">
        <v>1624</v>
      </c>
      <c r="G192" s="42"/>
      <c r="H192" s="42"/>
      <c r="I192" s="221"/>
      <c r="J192" s="42"/>
      <c r="K192" s="42"/>
      <c r="L192" s="46"/>
      <c r="M192" s="222"/>
      <c r="N192" s="223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138</v>
      </c>
      <c r="AU192" s="19" t="s">
        <v>82</v>
      </c>
    </row>
    <row r="193" spans="1:51" s="13" customFormat="1" ht="12">
      <c r="A193" s="13"/>
      <c r="B193" s="226"/>
      <c r="C193" s="227"/>
      <c r="D193" s="219" t="s">
        <v>140</v>
      </c>
      <c r="E193" s="228" t="s">
        <v>21</v>
      </c>
      <c r="F193" s="229" t="s">
        <v>443</v>
      </c>
      <c r="G193" s="227"/>
      <c r="H193" s="230">
        <v>43</v>
      </c>
      <c r="I193" s="231"/>
      <c r="J193" s="227"/>
      <c r="K193" s="227"/>
      <c r="L193" s="232"/>
      <c r="M193" s="233"/>
      <c r="N193" s="234"/>
      <c r="O193" s="234"/>
      <c r="P193" s="234"/>
      <c r="Q193" s="234"/>
      <c r="R193" s="234"/>
      <c r="S193" s="234"/>
      <c r="T193" s="23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6" t="s">
        <v>140</v>
      </c>
      <c r="AU193" s="236" t="s">
        <v>82</v>
      </c>
      <c r="AV193" s="13" t="s">
        <v>82</v>
      </c>
      <c r="AW193" s="13" t="s">
        <v>34</v>
      </c>
      <c r="AX193" s="13" t="s">
        <v>73</v>
      </c>
      <c r="AY193" s="236" t="s">
        <v>128</v>
      </c>
    </row>
    <row r="194" spans="1:51" s="14" customFormat="1" ht="12">
      <c r="A194" s="14"/>
      <c r="B194" s="237"/>
      <c r="C194" s="238"/>
      <c r="D194" s="219" t="s">
        <v>140</v>
      </c>
      <c r="E194" s="239" t="s">
        <v>21</v>
      </c>
      <c r="F194" s="240" t="s">
        <v>149</v>
      </c>
      <c r="G194" s="238"/>
      <c r="H194" s="241">
        <v>43</v>
      </c>
      <c r="I194" s="242"/>
      <c r="J194" s="238"/>
      <c r="K194" s="238"/>
      <c r="L194" s="243"/>
      <c r="M194" s="244"/>
      <c r="N194" s="245"/>
      <c r="O194" s="245"/>
      <c r="P194" s="245"/>
      <c r="Q194" s="245"/>
      <c r="R194" s="245"/>
      <c r="S194" s="245"/>
      <c r="T194" s="246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47" t="s">
        <v>140</v>
      </c>
      <c r="AU194" s="247" t="s">
        <v>82</v>
      </c>
      <c r="AV194" s="14" t="s">
        <v>85</v>
      </c>
      <c r="AW194" s="14" t="s">
        <v>34</v>
      </c>
      <c r="AX194" s="14" t="s">
        <v>78</v>
      </c>
      <c r="AY194" s="247" t="s">
        <v>128</v>
      </c>
    </row>
    <row r="195" spans="1:65" s="2" customFormat="1" ht="37.8" customHeight="1">
      <c r="A195" s="40"/>
      <c r="B195" s="41"/>
      <c r="C195" s="260" t="s">
        <v>7</v>
      </c>
      <c r="D195" s="260" t="s">
        <v>287</v>
      </c>
      <c r="E195" s="261" t="s">
        <v>1625</v>
      </c>
      <c r="F195" s="262" t="s">
        <v>1626</v>
      </c>
      <c r="G195" s="263" t="s">
        <v>317</v>
      </c>
      <c r="H195" s="264">
        <v>45.15</v>
      </c>
      <c r="I195" s="265"/>
      <c r="J195" s="266">
        <f>ROUND(I195*H195,2)</f>
        <v>0</v>
      </c>
      <c r="K195" s="262" t="s">
        <v>21</v>
      </c>
      <c r="L195" s="267"/>
      <c r="M195" s="268" t="s">
        <v>21</v>
      </c>
      <c r="N195" s="269" t="s">
        <v>44</v>
      </c>
      <c r="O195" s="86"/>
      <c r="P195" s="215">
        <f>O195*H195</f>
        <v>0</v>
      </c>
      <c r="Q195" s="215">
        <v>0.00078</v>
      </c>
      <c r="R195" s="215">
        <f>Q195*H195</f>
        <v>0.035217</v>
      </c>
      <c r="S195" s="215">
        <v>0</v>
      </c>
      <c r="T195" s="216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17" t="s">
        <v>1627</v>
      </c>
      <c r="AT195" s="217" t="s">
        <v>287</v>
      </c>
      <c r="AU195" s="217" t="s">
        <v>82</v>
      </c>
      <c r="AY195" s="19" t="s">
        <v>128</v>
      </c>
      <c r="BE195" s="218">
        <f>IF(N195="základní",J195,0)</f>
        <v>0</v>
      </c>
      <c r="BF195" s="218">
        <f>IF(N195="snížená",J195,0)</f>
        <v>0</v>
      </c>
      <c r="BG195" s="218">
        <f>IF(N195="zákl. přenesená",J195,0)</f>
        <v>0</v>
      </c>
      <c r="BH195" s="218">
        <f>IF(N195="sníž. přenesená",J195,0)</f>
        <v>0</v>
      </c>
      <c r="BI195" s="218">
        <f>IF(N195="nulová",J195,0)</f>
        <v>0</v>
      </c>
      <c r="BJ195" s="19" t="s">
        <v>78</v>
      </c>
      <c r="BK195" s="218">
        <f>ROUND(I195*H195,2)</f>
        <v>0</v>
      </c>
      <c r="BL195" s="19" t="s">
        <v>1627</v>
      </c>
      <c r="BM195" s="217" t="s">
        <v>1628</v>
      </c>
    </row>
    <row r="196" spans="1:47" s="2" customFormat="1" ht="12">
      <c r="A196" s="40"/>
      <c r="B196" s="41"/>
      <c r="C196" s="42"/>
      <c r="D196" s="219" t="s">
        <v>136</v>
      </c>
      <c r="E196" s="42"/>
      <c r="F196" s="220" t="s">
        <v>1626</v>
      </c>
      <c r="G196" s="42"/>
      <c r="H196" s="42"/>
      <c r="I196" s="221"/>
      <c r="J196" s="42"/>
      <c r="K196" s="42"/>
      <c r="L196" s="46"/>
      <c r="M196" s="222"/>
      <c r="N196" s="223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136</v>
      </c>
      <c r="AU196" s="19" t="s">
        <v>82</v>
      </c>
    </row>
    <row r="197" spans="1:51" s="13" customFormat="1" ht="12">
      <c r="A197" s="13"/>
      <c r="B197" s="226"/>
      <c r="C197" s="227"/>
      <c r="D197" s="219" t="s">
        <v>140</v>
      </c>
      <c r="E197" s="228" t="s">
        <v>21</v>
      </c>
      <c r="F197" s="229" t="s">
        <v>1629</v>
      </c>
      <c r="G197" s="227"/>
      <c r="H197" s="230">
        <v>45.15</v>
      </c>
      <c r="I197" s="231"/>
      <c r="J197" s="227"/>
      <c r="K197" s="227"/>
      <c r="L197" s="232"/>
      <c r="M197" s="233"/>
      <c r="N197" s="234"/>
      <c r="O197" s="234"/>
      <c r="P197" s="234"/>
      <c r="Q197" s="234"/>
      <c r="R197" s="234"/>
      <c r="S197" s="234"/>
      <c r="T197" s="235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6" t="s">
        <v>140</v>
      </c>
      <c r="AU197" s="236" t="s">
        <v>82</v>
      </c>
      <c r="AV197" s="13" t="s">
        <v>82</v>
      </c>
      <c r="AW197" s="13" t="s">
        <v>34</v>
      </c>
      <c r="AX197" s="13" t="s">
        <v>73</v>
      </c>
      <c r="AY197" s="236" t="s">
        <v>128</v>
      </c>
    </row>
    <row r="198" spans="1:51" s="14" customFormat="1" ht="12">
      <c r="A198" s="14"/>
      <c r="B198" s="237"/>
      <c r="C198" s="238"/>
      <c r="D198" s="219" t="s">
        <v>140</v>
      </c>
      <c r="E198" s="239" t="s">
        <v>21</v>
      </c>
      <c r="F198" s="240" t="s">
        <v>149</v>
      </c>
      <c r="G198" s="238"/>
      <c r="H198" s="241">
        <v>45.15</v>
      </c>
      <c r="I198" s="242"/>
      <c r="J198" s="238"/>
      <c r="K198" s="238"/>
      <c r="L198" s="243"/>
      <c r="M198" s="244"/>
      <c r="N198" s="245"/>
      <c r="O198" s="245"/>
      <c r="P198" s="245"/>
      <c r="Q198" s="245"/>
      <c r="R198" s="245"/>
      <c r="S198" s="245"/>
      <c r="T198" s="246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47" t="s">
        <v>140</v>
      </c>
      <c r="AU198" s="247" t="s">
        <v>82</v>
      </c>
      <c r="AV198" s="14" t="s">
        <v>85</v>
      </c>
      <c r="AW198" s="14" t="s">
        <v>34</v>
      </c>
      <c r="AX198" s="14" t="s">
        <v>78</v>
      </c>
      <c r="AY198" s="247" t="s">
        <v>128</v>
      </c>
    </row>
    <row r="199" spans="1:65" s="2" customFormat="1" ht="24.15" customHeight="1">
      <c r="A199" s="40"/>
      <c r="B199" s="41"/>
      <c r="C199" s="206" t="s">
        <v>293</v>
      </c>
      <c r="D199" s="206" t="s">
        <v>130</v>
      </c>
      <c r="E199" s="207" t="s">
        <v>1630</v>
      </c>
      <c r="F199" s="208" t="s">
        <v>1631</v>
      </c>
      <c r="G199" s="209" t="s">
        <v>317</v>
      </c>
      <c r="H199" s="210">
        <v>561</v>
      </c>
      <c r="I199" s="211"/>
      <c r="J199" s="212">
        <f>ROUND(I199*H199,2)</f>
        <v>0</v>
      </c>
      <c r="K199" s="208" t="s">
        <v>134</v>
      </c>
      <c r="L199" s="46"/>
      <c r="M199" s="213" t="s">
        <v>21</v>
      </c>
      <c r="N199" s="214" t="s">
        <v>44</v>
      </c>
      <c r="O199" s="86"/>
      <c r="P199" s="215">
        <f>O199*H199</f>
        <v>0</v>
      </c>
      <c r="Q199" s="215">
        <v>0</v>
      </c>
      <c r="R199" s="215">
        <f>Q199*H199</f>
        <v>0</v>
      </c>
      <c r="S199" s="215">
        <v>0</v>
      </c>
      <c r="T199" s="216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17" t="s">
        <v>572</v>
      </c>
      <c r="AT199" s="217" t="s">
        <v>130</v>
      </c>
      <c r="AU199" s="217" t="s">
        <v>82</v>
      </c>
      <c r="AY199" s="19" t="s">
        <v>128</v>
      </c>
      <c r="BE199" s="218">
        <f>IF(N199="základní",J199,0)</f>
        <v>0</v>
      </c>
      <c r="BF199" s="218">
        <f>IF(N199="snížená",J199,0)</f>
        <v>0</v>
      </c>
      <c r="BG199" s="218">
        <f>IF(N199="zákl. přenesená",J199,0)</f>
        <v>0</v>
      </c>
      <c r="BH199" s="218">
        <f>IF(N199="sníž. přenesená",J199,0)</f>
        <v>0</v>
      </c>
      <c r="BI199" s="218">
        <f>IF(N199="nulová",J199,0)</f>
        <v>0</v>
      </c>
      <c r="BJ199" s="19" t="s">
        <v>78</v>
      </c>
      <c r="BK199" s="218">
        <f>ROUND(I199*H199,2)</f>
        <v>0</v>
      </c>
      <c r="BL199" s="19" t="s">
        <v>572</v>
      </c>
      <c r="BM199" s="217" t="s">
        <v>1632</v>
      </c>
    </row>
    <row r="200" spans="1:47" s="2" customFormat="1" ht="12">
      <c r="A200" s="40"/>
      <c r="B200" s="41"/>
      <c r="C200" s="42"/>
      <c r="D200" s="219" t="s">
        <v>136</v>
      </c>
      <c r="E200" s="42"/>
      <c r="F200" s="220" t="s">
        <v>1633</v>
      </c>
      <c r="G200" s="42"/>
      <c r="H200" s="42"/>
      <c r="I200" s="221"/>
      <c r="J200" s="42"/>
      <c r="K200" s="42"/>
      <c r="L200" s="46"/>
      <c r="M200" s="222"/>
      <c r="N200" s="223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9" t="s">
        <v>136</v>
      </c>
      <c r="AU200" s="19" t="s">
        <v>82</v>
      </c>
    </row>
    <row r="201" spans="1:47" s="2" customFormat="1" ht="12">
      <c r="A201" s="40"/>
      <c r="B201" s="41"/>
      <c r="C201" s="42"/>
      <c r="D201" s="224" t="s">
        <v>138</v>
      </c>
      <c r="E201" s="42"/>
      <c r="F201" s="225" t="s">
        <v>1634</v>
      </c>
      <c r="G201" s="42"/>
      <c r="H201" s="42"/>
      <c r="I201" s="221"/>
      <c r="J201" s="42"/>
      <c r="K201" s="42"/>
      <c r="L201" s="46"/>
      <c r="M201" s="222"/>
      <c r="N201" s="223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138</v>
      </c>
      <c r="AU201" s="19" t="s">
        <v>82</v>
      </c>
    </row>
    <row r="202" spans="1:51" s="13" customFormat="1" ht="12">
      <c r="A202" s="13"/>
      <c r="B202" s="226"/>
      <c r="C202" s="227"/>
      <c r="D202" s="219" t="s">
        <v>140</v>
      </c>
      <c r="E202" s="228" t="s">
        <v>21</v>
      </c>
      <c r="F202" s="229" t="s">
        <v>1556</v>
      </c>
      <c r="G202" s="227"/>
      <c r="H202" s="230">
        <v>561</v>
      </c>
      <c r="I202" s="231"/>
      <c r="J202" s="227"/>
      <c r="K202" s="227"/>
      <c r="L202" s="232"/>
      <c r="M202" s="233"/>
      <c r="N202" s="234"/>
      <c r="O202" s="234"/>
      <c r="P202" s="234"/>
      <c r="Q202" s="234"/>
      <c r="R202" s="234"/>
      <c r="S202" s="234"/>
      <c r="T202" s="235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6" t="s">
        <v>140</v>
      </c>
      <c r="AU202" s="236" t="s">
        <v>82</v>
      </c>
      <c r="AV202" s="13" t="s">
        <v>82</v>
      </c>
      <c r="AW202" s="13" t="s">
        <v>34</v>
      </c>
      <c r="AX202" s="13" t="s">
        <v>78</v>
      </c>
      <c r="AY202" s="236" t="s">
        <v>128</v>
      </c>
    </row>
    <row r="203" spans="1:65" s="2" customFormat="1" ht="49.05" customHeight="1">
      <c r="A203" s="40"/>
      <c r="B203" s="41"/>
      <c r="C203" s="260" t="s">
        <v>300</v>
      </c>
      <c r="D203" s="260" t="s">
        <v>287</v>
      </c>
      <c r="E203" s="261" t="s">
        <v>1635</v>
      </c>
      <c r="F203" s="262" t="s">
        <v>1636</v>
      </c>
      <c r="G203" s="263" t="s">
        <v>317</v>
      </c>
      <c r="H203" s="264">
        <v>589.05</v>
      </c>
      <c r="I203" s="265"/>
      <c r="J203" s="266">
        <f>ROUND(I203*H203,2)</f>
        <v>0</v>
      </c>
      <c r="K203" s="262" t="s">
        <v>21</v>
      </c>
      <c r="L203" s="267"/>
      <c r="M203" s="268" t="s">
        <v>21</v>
      </c>
      <c r="N203" s="269" t="s">
        <v>44</v>
      </c>
      <c r="O203" s="86"/>
      <c r="P203" s="215">
        <f>O203*H203</f>
        <v>0</v>
      </c>
      <c r="Q203" s="215">
        <v>7E-05</v>
      </c>
      <c r="R203" s="215">
        <f>Q203*H203</f>
        <v>0.04123349999999999</v>
      </c>
      <c r="S203" s="215">
        <v>0</v>
      </c>
      <c r="T203" s="216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17" t="s">
        <v>1627</v>
      </c>
      <c r="AT203" s="217" t="s">
        <v>287</v>
      </c>
      <c r="AU203" s="217" t="s">
        <v>82</v>
      </c>
      <c r="AY203" s="19" t="s">
        <v>128</v>
      </c>
      <c r="BE203" s="218">
        <f>IF(N203="základní",J203,0)</f>
        <v>0</v>
      </c>
      <c r="BF203" s="218">
        <f>IF(N203="snížená",J203,0)</f>
        <v>0</v>
      </c>
      <c r="BG203" s="218">
        <f>IF(N203="zákl. přenesená",J203,0)</f>
        <v>0</v>
      </c>
      <c r="BH203" s="218">
        <f>IF(N203="sníž. přenesená",J203,0)</f>
        <v>0</v>
      </c>
      <c r="BI203" s="218">
        <f>IF(N203="nulová",J203,0)</f>
        <v>0</v>
      </c>
      <c r="BJ203" s="19" t="s">
        <v>78</v>
      </c>
      <c r="BK203" s="218">
        <f>ROUND(I203*H203,2)</f>
        <v>0</v>
      </c>
      <c r="BL203" s="19" t="s">
        <v>1627</v>
      </c>
      <c r="BM203" s="217" t="s">
        <v>1637</v>
      </c>
    </row>
    <row r="204" spans="1:47" s="2" customFormat="1" ht="12">
      <c r="A204" s="40"/>
      <c r="B204" s="41"/>
      <c r="C204" s="42"/>
      <c r="D204" s="219" t="s">
        <v>136</v>
      </c>
      <c r="E204" s="42"/>
      <c r="F204" s="220" t="s">
        <v>1636</v>
      </c>
      <c r="G204" s="42"/>
      <c r="H204" s="42"/>
      <c r="I204" s="221"/>
      <c r="J204" s="42"/>
      <c r="K204" s="42"/>
      <c r="L204" s="46"/>
      <c r="M204" s="222"/>
      <c r="N204" s="223"/>
      <c r="O204" s="86"/>
      <c r="P204" s="86"/>
      <c r="Q204" s="86"/>
      <c r="R204" s="86"/>
      <c r="S204" s="86"/>
      <c r="T204" s="87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T204" s="19" t="s">
        <v>136</v>
      </c>
      <c r="AU204" s="19" t="s">
        <v>82</v>
      </c>
    </row>
    <row r="205" spans="1:51" s="13" customFormat="1" ht="12">
      <c r="A205" s="13"/>
      <c r="B205" s="226"/>
      <c r="C205" s="227"/>
      <c r="D205" s="219" t="s">
        <v>140</v>
      </c>
      <c r="E205" s="228" t="s">
        <v>21</v>
      </c>
      <c r="F205" s="229" t="s">
        <v>1638</v>
      </c>
      <c r="G205" s="227"/>
      <c r="H205" s="230">
        <v>589.05</v>
      </c>
      <c r="I205" s="231"/>
      <c r="J205" s="227"/>
      <c r="K205" s="227"/>
      <c r="L205" s="232"/>
      <c r="M205" s="233"/>
      <c r="N205" s="234"/>
      <c r="O205" s="234"/>
      <c r="P205" s="234"/>
      <c r="Q205" s="234"/>
      <c r="R205" s="234"/>
      <c r="S205" s="234"/>
      <c r="T205" s="235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6" t="s">
        <v>140</v>
      </c>
      <c r="AU205" s="236" t="s">
        <v>82</v>
      </c>
      <c r="AV205" s="13" t="s">
        <v>82</v>
      </c>
      <c r="AW205" s="13" t="s">
        <v>34</v>
      </c>
      <c r="AX205" s="13" t="s">
        <v>73</v>
      </c>
      <c r="AY205" s="236" t="s">
        <v>128</v>
      </c>
    </row>
    <row r="206" spans="1:51" s="14" customFormat="1" ht="12">
      <c r="A206" s="14"/>
      <c r="B206" s="237"/>
      <c r="C206" s="238"/>
      <c r="D206" s="219" t="s">
        <v>140</v>
      </c>
      <c r="E206" s="239" t="s">
        <v>21</v>
      </c>
      <c r="F206" s="240" t="s">
        <v>149</v>
      </c>
      <c r="G206" s="238"/>
      <c r="H206" s="241">
        <v>589.05</v>
      </c>
      <c r="I206" s="242"/>
      <c r="J206" s="238"/>
      <c r="K206" s="238"/>
      <c r="L206" s="243"/>
      <c r="M206" s="244"/>
      <c r="N206" s="245"/>
      <c r="O206" s="245"/>
      <c r="P206" s="245"/>
      <c r="Q206" s="245"/>
      <c r="R206" s="245"/>
      <c r="S206" s="245"/>
      <c r="T206" s="246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47" t="s">
        <v>140</v>
      </c>
      <c r="AU206" s="247" t="s">
        <v>82</v>
      </c>
      <c r="AV206" s="14" t="s">
        <v>85</v>
      </c>
      <c r="AW206" s="14" t="s">
        <v>34</v>
      </c>
      <c r="AX206" s="14" t="s">
        <v>78</v>
      </c>
      <c r="AY206" s="247" t="s">
        <v>128</v>
      </c>
    </row>
    <row r="207" spans="1:65" s="2" customFormat="1" ht="33" customHeight="1">
      <c r="A207" s="40"/>
      <c r="B207" s="41"/>
      <c r="C207" s="206" t="s">
        <v>306</v>
      </c>
      <c r="D207" s="206" t="s">
        <v>130</v>
      </c>
      <c r="E207" s="207" t="s">
        <v>1639</v>
      </c>
      <c r="F207" s="208" t="s">
        <v>1640</v>
      </c>
      <c r="G207" s="209" t="s">
        <v>342</v>
      </c>
      <c r="H207" s="210">
        <v>8</v>
      </c>
      <c r="I207" s="211"/>
      <c r="J207" s="212">
        <f>ROUND(I207*H207,2)</f>
        <v>0</v>
      </c>
      <c r="K207" s="208" t="s">
        <v>134</v>
      </c>
      <c r="L207" s="46"/>
      <c r="M207" s="213" t="s">
        <v>21</v>
      </c>
      <c r="N207" s="214" t="s">
        <v>44</v>
      </c>
      <c r="O207" s="86"/>
      <c r="P207" s="215">
        <f>O207*H207</f>
        <v>0</v>
      </c>
      <c r="Q207" s="215">
        <v>0.3743</v>
      </c>
      <c r="R207" s="215">
        <f>Q207*H207</f>
        <v>2.9944</v>
      </c>
      <c r="S207" s="215">
        <v>0</v>
      </c>
      <c r="T207" s="216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17" t="s">
        <v>572</v>
      </c>
      <c r="AT207" s="217" t="s">
        <v>130</v>
      </c>
      <c r="AU207" s="217" t="s">
        <v>82</v>
      </c>
      <c r="AY207" s="19" t="s">
        <v>128</v>
      </c>
      <c r="BE207" s="218">
        <f>IF(N207="základní",J207,0)</f>
        <v>0</v>
      </c>
      <c r="BF207" s="218">
        <f>IF(N207="snížená",J207,0)</f>
        <v>0</v>
      </c>
      <c r="BG207" s="218">
        <f>IF(N207="zákl. přenesená",J207,0)</f>
        <v>0</v>
      </c>
      <c r="BH207" s="218">
        <f>IF(N207="sníž. přenesená",J207,0)</f>
        <v>0</v>
      </c>
      <c r="BI207" s="218">
        <f>IF(N207="nulová",J207,0)</f>
        <v>0</v>
      </c>
      <c r="BJ207" s="19" t="s">
        <v>78</v>
      </c>
      <c r="BK207" s="218">
        <f>ROUND(I207*H207,2)</f>
        <v>0</v>
      </c>
      <c r="BL207" s="19" t="s">
        <v>572</v>
      </c>
      <c r="BM207" s="217" t="s">
        <v>1641</v>
      </c>
    </row>
    <row r="208" spans="1:47" s="2" customFormat="1" ht="12">
      <c r="A208" s="40"/>
      <c r="B208" s="41"/>
      <c r="C208" s="42"/>
      <c r="D208" s="219" t="s">
        <v>136</v>
      </c>
      <c r="E208" s="42"/>
      <c r="F208" s="220" t="s">
        <v>1642</v>
      </c>
      <c r="G208" s="42"/>
      <c r="H208" s="42"/>
      <c r="I208" s="221"/>
      <c r="J208" s="42"/>
      <c r="K208" s="42"/>
      <c r="L208" s="46"/>
      <c r="M208" s="222"/>
      <c r="N208" s="223"/>
      <c r="O208" s="86"/>
      <c r="P208" s="86"/>
      <c r="Q208" s="86"/>
      <c r="R208" s="86"/>
      <c r="S208" s="86"/>
      <c r="T208" s="87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9" t="s">
        <v>136</v>
      </c>
      <c r="AU208" s="19" t="s">
        <v>82</v>
      </c>
    </row>
    <row r="209" spans="1:47" s="2" customFormat="1" ht="12">
      <c r="A209" s="40"/>
      <c r="B209" s="41"/>
      <c r="C209" s="42"/>
      <c r="D209" s="224" t="s">
        <v>138</v>
      </c>
      <c r="E209" s="42"/>
      <c r="F209" s="225" t="s">
        <v>1643</v>
      </c>
      <c r="G209" s="42"/>
      <c r="H209" s="42"/>
      <c r="I209" s="221"/>
      <c r="J209" s="42"/>
      <c r="K209" s="42"/>
      <c r="L209" s="46"/>
      <c r="M209" s="222"/>
      <c r="N209" s="223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138</v>
      </c>
      <c r="AU209" s="19" t="s">
        <v>82</v>
      </c>
    </row>
    <row r="210" spans="1:51" s="13" customFormat="1" ht="12">
      <c r="A210" s="13"/>
      <c r="B210" s="226"/>
      <c r="C210" s="227"/>
      <c r="D210" s="219" t="s">
        <v>140</v>
      </c>
      <c r="E210" s="228" t="s">
        <v>21</v>
      </c>
      <c r="F210" s="229" t="s">
        <v>1644</v>
      </c>
      <c r="G210" s="227"/>
      <c r="H210" s="230">
        <v>8</v>
      </c>
      <c r="I210" s="231"/>
      <c r="J210" s="227"/>
      <c r="K210" s="227"/>
      <c r="L210" s="232"/>
      <c r="M210" s="233"/>
      <c r="N210" s="234"/>
      <c r="O210" s="234"/>
      <c r="P210" s="234"/>
      <c r="Q210" s="234"/>
      <c r="R210" s="234"/>
      <c r="S210" s="234"/>
      <c r="T210" s="23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6" t="s">
        <v>140</v>
      </c>
      <c r="AU210" s="236" t="s">
        <v>82</v>
      </c>
      <c r="AV210" s="13" t="s">
        <v>82</v>
      </c>
      <c r="AW210" s="13" t="s">
        <v>34</v>
      </c>
      <c r="AX210" s="13" t="s">
        <v>78</v>
      </c>
      <c r="AY210" s="236" t="s">
        <v>128</v>
      </c>
    </row>
    <row r="211" spans="1:65" s="2" customFormat="1" ht="21.75" customHeight="1">
      <c r="A211" s="40"/>
      <c r="B211" s="41"/>
      <c r="C211" s="260" t="s">
        <v>314</v>
      </c>
      <c r="D211" s="260" t="s">
        <v>287</v>
      </c>
      <c r="E211" s="261" t="s">
        <v>1645</v>
      </c>
      <c r="F211" s="262" t="s">
        <v>1646</v>
      </c>
      <c r="G211" s="263" t="s">
        <v>342</v>
      </c>
      <c r="H211" s="264">
        <v>8</v>
      </c>
      <c r="I211" s="265"/>
      <c r="J211" s="266">
        <f>ROUND(I211*H211,2)</f>
        <v>0</v>
      </c>
      <c r="K211" s="262" t="s">
        <v>21</v>
      </c>
      <c r="L211" s="267"/>
      <c r="M211" s="268" t="s">
        <v>21</v>
      </c>
      <c r="N211" s="269" t="s">
        <v>44</v>
      </c>
      <c r="O211" s="86"/>
      <c r="P211" s="215">
        <f>O211*H211</f>
        <v>0</v>
      </c>
      <c r="Q211" s="215">
        <v>0</v>
      </c>
      <c r="R211" s="215">
        <f>Q211*H211</f>
        <v>0</v>
      </c>
      <c r="S211" s="215">
        <v>0</v>
      </c>
      <c r="T211" s="216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17" t="s">
        <v>1627</v>
      </c>
      <c r="AT211" s="217" t="s">
        <v>287</v>
      </c>
      <c r="AU211" s="217" t="s">
        <v>82</v>
      </c>
      <c r="AY211" s="19" t="s">
        <v>128</v>
      </c>
      <c r="BE211" s="218">
        <f>IF(N211="základní",J211,0)</f>
        <v>0</v>
      </c>
      <c r="BF211" s="218">
        <f>IF(N211="snížená",J211,0)</f>
        <v>0</v>
      </c>
      <c r="BG211" s="218">
        <f>IF(N211="zákl. přenesená",J211,0)</f>
        <v>0</v>
      </c>
      <c r="BH211" s="218">
        <f>IF(N211="sníž. přenesená",J211,0)</f>
        <v>0</v>
      </c>
      <c r="BI211" s="218">
        <f>IF(N211="nulová",J211,0)</f>
        <v>0</v>
      </c>
      <c r="BJ211" s="19" t="s">
        <v>78</v>
      </c>
      <c r="BK211" s="218">
        <f>ROUND(I211*H211,2)</f>
        <v>0</v>
      </c>
      <c r="BL211" s="19" t="s">
        <v>1627</v>
      </c>
      <c r="BM211" s="217" t="s">
        <v>1647</v>
      </c>
    </row>
    <row r="212" spans="1:47" s="2" customFormat="1" ht="12">
      <c r="A212" s="40"/>
      <c r="B212" s="41"/>
      <c r="C212" s="42"/>
      <c r="D212" s="219" t="s">
        <v>136</v>
      </c>
      <c r="E212" s="42"/>
      <c r="F212" s="220" t="s">
        <v>1646</v>
      </c>
      <c r="G212" s="42"/>
      <c r="H212" s="42"/>
      <c r="I212" s="221"/>
      <c r="J212" s="42"/>
      <c r="K212" s="42"/>
      <c r="L212" s="46"/>
      <c r="M212" s="222"/>
      <c r="N212" s="223"/>
      <c r="O212" s="86"/>
      <c r="P212" s="86"/>
      <c r="Q212" s="86"/>
      <c r="R212" s="86"/>
      <c r="S212" s="86"/>
      <c r="T212" s="87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T212" s="19" t="s">
        <v>136</v>
      </c>
      <c r="AU212" s="19" t="s">
        <v>82</v>
      </c>
    </row>
    <row r="213" spans="1:47" s="2" customFormat="1" ht="12">
      <c r="A213" s="40"/>
      <c r="B213" s="41"/>
      <c r="C213" s="42"/>
      <c r="D213" s="219" t="s">
        <v>210</v>
      </c>
      <c r="E213" s="42"/>
      <c r="F213" s="248" t="s">
        <v>1648</v>
      </c>
      <c r="G213" s="42"/>
      <c r="H213" s="42"/>
      <c r="I213" s="221"/>
      <c r="J213" s="42"/>
      <c r="K213" s="42"/>
      <c r="L213" s="46"/>
      <c r="M213" s="222"/>
      <c r="N213" s="223"/>
      <c r="O213" s="86"/>
      <c r="P213" s="86"/>
      <c r="Q213" s="86"/>
      <c r="R213" s="86"/>
      <c r="S213" s="86"/>
      <c r="T213" s="87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9" t="s">
        <v>210</v>
      </c>
      <c r="AU213" s="19" t="s">
        <v>82</v>
      </c>
    </row>
    <row r="214" spans="1:51" s="13" customFormat="1" ht="12">
      <c r="A214" s="13"/>
      <c r="B214" s="226"/>
      <c r="C214" s="227"/>
      <c r="D214" s="219" t="s">
        <v>140</v>
      </c>
      <c r="E214" s="228" t="s">
        <v>21</v>
      </c>
      <c r="F214" s="229" t="s">
        <v>183</v>
      </c>
      <c r="G214" s="227"/>
      <c r="H214" s="230">
        <v>8</v>
      </c>
      <c r="I214" s="231"/>
      <c r="J214" s="227"/>
      <c r="K214" s="227"/>
      <c r="L214" s="232"/>
      <c r="M214" s="233"/>
      <c r="N214" s="234"/>
      <c r="O214" s="234"/>
      <c r="P214" s="234"/>
      <c r="Q214" s="234"/>
      <c r="R214" s="234"/>
      <c r="S214" s="234"/>
      <c r="T214" s="23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6" t="s">
        <v>140</v>
      </c>
      <c r="AU214" s="236" t="s">
        <v>82</v>
      </c>
      <c r="AV214" s="13" t="s">
        <v>82</v>
      </c>
      <c r="AW214" s="13" t="s">
        <v>34</v>
      </c>
      <c r="AX214" s="13" t="s">
        <v>78</v>
      </c>
      <c r="AY214" s="236" t="s">
        <v>128</v>
      </c>
    </row>
    <row r="215" spans="1:65" s="2" customFormat="1" ht="33" customHeight="1">
      <c r="A215" s="40"/>
      <c r="B215" s="41"/>
      <c r="C215" s="206" t="s">
        <v>322</v>
      </c>
      <c r="D215" s="206" t="s">
        <v>130</v>
      </c>
      <c r="E215" s="207" t="s">
        <v>1649</v>
      </c>
      <c r="F215" s="208" t="s">
        <v>1650</v>
      </c>
      <c r="G215" s="209" t="s">
        <v>342</v>
      </c>
      <c r="H215" s="210">
        <v>8</v>
      </c>
      <c r="I215" s="211"/>
      <c r="J215" s="212">
        <f>ROUND(I215*H215,2)</f>
        <v>0</v>
      </c>
      <c r="K215" s="208" t="s">
        <v>134</v>
      </c>
      <c r="L215" s="46"/>
      <c r="M215" s="213" t="s">
        <v>21</v>
      </c>
      <c r="N215" s="214" t="s">
        <v>44</v>
      </c>
      <c r="O215" s="86"/>
      <c r="P215" s="215">
        <f>O215*H215</f>
        <v>0</v>
      </c>
      <c r="Q215" s="215">
        <v>0</v>
      </c>
      <c r="R215" s="215">
        <f>Q215*H215</f>
        <v>0</v>
      </c>
      <c r="S215" s="215">
        <v>0</v>
      </c>
      <c r="T215" s="216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17" t="s">
        <v>572</v>
      </c>
      <c r="AT215" s="217" t="s">
        <v>130</v>
      </c>
      <c r="AU215" s="217" t="s">
        <v>82</v>
      </c>
      <c r="AY215" s="19" t="s">
        <v>128</v>
      </c>
      <c r="BE215" s="218">
        <f>IF(N215="základní",J215,0)</f>
        <v>0</v>
      </c>
      <c r="BF215" s="218">
        <f>IF(N215="snížená",J215,0)</f>
        <v>0</v>
      </c>
      <c r="BG215" s="218">
        <f>IF(N215="zákl. přenesená",J215,0)</f>
        <v>0</v>
      </c>
      <c r="BH215" s="218">
        <f>IF(N215="sníž. přenesená",J215,0)</f>
        <v>0</v>
      </c>
      <c r="BI215" s="218">
        <f>IF(N215="nulová",J215,0)</f>
        <v>0</v>
      </c>
      <c r="BJ215" s="19" t="s">
        <v>78</v>
      </c>
      <c r="BK215" s="218">
        <f>ROUND(I215*H215,2)</f>
        <v>0</v>
      </c>
      <c r="BL215" s="19" t="s">
        <v>572</v>
      </c>
      <c r="BM215" s="217" t="s">
        <v>1651</v>
      </c>
    </row>
    <row r="216" spans="1:47" s="2" customFormat="1" ht="12">
      <c r="A216" s="40"/>
      <c r="B216" s="41"/>
      <c r="C216" s="42"/>
      <c r="D216" s="219" t="s">
        <v>136</v>
      </c>
      <c r="E216" s="42"/>
      <c r="F216" s="220" t="s">
        <v>1652</v>
      </c>
      <c r="G216" s="42"/>
      <c r="H216" s="42"/>
      <c r="I216" s="221"/>
      <c r="J216" s="42"/>
      <c r="K216" s="42"/>
      <c r="L216" s="46"/>
      <c r="M216" s="222"/>
      <c r="N216" s="223"/>
      <c r="O216" s="86"/>
      <c r="P216" s="86"/>
      <c r="Q216" s="86"/>
      <c r="R216" s="86"/>
      <c r="S216" s="86"/>
      <c r="T216" s="87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T216" s="19" t="s">
        <v>136</v>
      </c>
      <c r="AU216" s="19" t="s">
        <v>82</v>
      </c>
    </row>
    <row r="217" spans="1:47" s="2" customFormat="1" ht="12">
      <c r="A217" s="40"/>
      <c r="B217" s="41"/>
      <c r="C217" s="42"/>
      <c r="D217" s="224" t="s">
        <v>138</v>
      </c>
      <c r="E217" s="42"/>
      <c r="F217" s="225" t="s">
        <v>1653</v>
      </c>
      <c r="G217" s="42"/>
      <c r="H217" s="42"/>
      <c r="I217" s="221"/>
      <c r="J217" s="42"/>
      <c r="K217" s="42"/>
      <c r="L217" s="46"/>
      <c r="M217" s="222"/>
      <c r="N217" s="223"/>
      <c r="O217" s="86"/>
      <c r="P217" s="86"/>
      <c r="Q217" s="86"/>
      <c r="R217" s="86"/>
      <c r="S217" s="86"/>
      <c r="T217" s="87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9" t="s">
        <v>138</v>
      </c>
      <c r="AU217" s="19" t="s">
        <v>82</v>
      </c>
    </row>
    <row r="218" spans="1:51" s="13" customFormat="1" ht="12">
      <c r="A218" s="13"/>
      <c r="B218" s="226"/>
      <c r="C218" s="227"/>
      <c r="D218" s="219" t="s">
        <v>140</v>
      </c>
      <c r="E218" s="228" t="s">
        <v>21</v>
      </c>
      <c r="F218" s="229" t="s">
        <v>183</v>
      </c>
      <c r="G218" s="227"/>
      <c r="H218" s="230">
        <v>8</v>
      </c>
      <c r="I218" s="231"/>
      <c r="J218" s="227"/>
      <c r="K218" s="227"/>
      <c r="L218" s="232"/>
      <c r="M218" s="233"/>
      <c r="N218" s="234"/>
      <c r="O218" s="234"/>
      <c r="P218" s="234"/>
      <c r="Q218" s="234"/>
      <c r="R218" s="234"/>
      <c r="S218" s="234"/>
      <c r="T218" s="235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6" t="s">
        <v>140</v>
      </c>
      <c r="AU218" s="236" t="s">
        <v>82</v>
      </c>
      <c r="AV218" s="13" t="s">
        <v>82</v>
      </c>
      <c r="AW218" s="13" t="s">
        <v>34</v>
      </c>
      <c r="AX218" s="13" t="s">
        <v>78</v>
      </c>
      <c r="AY218" s="236" t="s">
        <v>128</v>
      </c>
    </row>
    <row r="219" spans="1:65" s="2" customFormat="1" ht="33" customHeight="1">
      <c r="A219" s="40"/>
      <c r="B219" s="41"/>
      <c r="C219" s="260" t="s">
        <v>330</v>
      </c>
      <c r="D219" s="260" t="s">
        <v>287</v>
      </c>
      <c r="E219" s="261" t="s">
        <v>1654</v>
      </c>
      <c r="F219" s="262" t="s">
        <v>1655</v>
      </c>
      <c r="G219" s="263" t="s">
        <v>342</v>
      </c>
      <c r="H219" s="264">
        <v>8</v>
      </c>
      <c r="I219" s="265"/>
      <c r="J219" s="266">
        <f>ROUND(I219*H219,2)</f>
        <v>0</v>
      </c>
      <c r="K219" s="262" t="s">
        <v>21</v>
      </c>
      <c r="L219" s="267"/>
      <c r="M219" s="268" t="s">
        <v>21</v>
      </c>
      <c r="N219" s="269" t="s">
        <v>44</v>
      </c>
      <c r="O219" s="86"/>
      <c r="P219" s="215">
        <f>O219*H219</f>
        <v>0</v>
      </c>
      <c r="Q219" s="215">
        <v>0.003</v>
      </c>
      <c r="R219" s="215">
        <f>Q219*H219</f>
        <v>0.024</v>
      </c>
      <c r="S219" s="215">
        <v>0</v>
      </c>
      <c r="T219" s="216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17" t="s">
        <v>1591</v>
      </c>
      <c r="AT219" s="217" t="s">
        <v>287</v>
      </c>
      <c r="AU219" s="217" t="s">
        <v>82</v>
      </c>
      <c r="AY219" s="19" t="s">
        <v>128</v>
      </c>
      <c r="BE219" s="218">
        <f>IF(N219="základní",J219,0)</f>
        <v>0</v>
      </c>
      <c r="BF219" s="218">
        <f>IF(N219="snížená",J219,0)</f>
        <v>0</v>
      </c>
      <c r="BG219" s="218">
        <f>IF(N219="zákl. přenesená",J219,0)</f>
        <v>0</v>
      </c>
      <c r="BH219" s="218">
        <f>IF(N219="sníž. přenesená",J219,0)</f>
        <v>0</v>
      </c>
      <c r="BI219" s="218">
        <f>IF(N219="nulová",J219,0)</f>
        <v>0</v>
      </c>
      <c r="BJ219" s="19" t="s">
        <v>78</v>
      </c>
      <c r="BK219" s="218">
        <f>ROUND(I219*H219,2)</f>
        <v>0</v>
      </c>
      <c r="BL219" s="19" t="s">
        <v>572</v>
      </c>
      <c r="BM219" s="217" t="s">
        <v>1656</v>
      </c>
    </row>
    <row r="220" spans="1:47" s="2" customFormat="1" ht="12">
      <c r="A220" s="40"/>
      <c r="B220" s="41"/>
      <c r="C220" s="42"/>
      <c r="D220" s="219" t="s">
        <v>136</v>
      </c>
      <c r="E220" s="42"/>
      <c r="F220" s="220" t="s">
        <v>1655</v>
      </c>
      <c r="G220" s="42"/>
      <c r="H220" s="42"/>
      <c r="I220" s="221"/>
      <c r="J220" s="42"/>
      <c r="K220" s="42"/>
      <c r="L220" s="46"/>
      <c r="M220" s="222"/>
      <c r="N220" s="223"/>
      <c r="O220" s="86"/>
      <c r="P220" s="86"/>
      <c r="Q220" s="86"/>
      <c r="R220" s="86"/>
      <c r="S220" s="86"/>
      <c r="T220" s="87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T220" s="19" t="s">
        <v>136</v>
      </c>
      <c r="AU220" s="19" t="s">
        <v>82</v>
      </c>
    </row>
    <row r="221" spans="1:51" s="13" customFormat="1" ht="12">
      <c r="A221" s="13"/>
      <c r="B221" s="226"/>
      <c r="C221" s="227"/>
      <c r="D221" s="219" t="s">
        <v>140</v>
      </c>
      <c r="E221" s="228" t="s">
        <v>21</v>
      </c>
      <c r="F221" s="229" t="s">
        <v>183</v>
      </c>
      <c r="G221" s="227"/>
      <c r="H221" s="230">
        <v>8</v>
      </c>
      <c r="I221" s="231"/>
      <c r="J221" s="227"/>
      <c r="K221" s="227"/>
      <c r="L221" s="232"/>
      <c r="M221" s="233"/>
      <c r="N221" s="234"/>
      <c r="O221" s="234"/>
      <c r="P221" s="234"/>
      <c r="Q221" s="234"/>
      <c r="R221" s="234"/>
      <c r="S221" s="234"/>
      <c r="T221" s="235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6" t="s">
        <v>140</v>
      </c>
      <c r="AU221" s="236" t="s">
        <v>82</v>
      </c>
      <c r="AV221" s="13" t="s">
        <v>82</v>
      </c>
      <c r="AW221" s="13" t="s">
        <v>34</v>
      </c>
      <c r="AX221" s="13" t="s">
        <v>78</v>
      </c>
      <c r="AY221" s="236" t="s">
        <v>128</v>
      </c>
    </row>
    <row r="222" spans="1:65" s="2" customFormat="1" ht="16.5" customHeight="1">
      <c r="A222" s="40"/>
      <c r="B222" s="41"/>
      <c r="C222" s="206" t="s">
        <v>339</v>
      </c>
      <c r="D222" s="206" t="s">
        <v>130</v>
      </c>
      <c r="E222" s="207" t="s">
        <v>1657</v>
      </c>
      <c r="F222" s="208" t="s">
        <v>1658</v>
      </c>
      <c r="G222" s="209" t="s">
        <v>1659</v>
      </c>
      <c r="H222" s="283"/>
      <c r="I222" s="211"/>
      <c r="J222" s="212">
        <f>ROUND(I222*H222,2)</f>
        <v>0</v>
      </c>
      <c r="K222" s="208" t="s">
        <v>21</v>
      </c>
      <c r="L222" s="46"/>
      <c r="M222" s="213" t="s">
        <v>21</v>
      </c>
      <c r="N222" s="214" t="s">
        <v>44</v>
      </c>
      <c r="O222" s="86"/>
      <c r="P222" s="215">
        <f>O222*H222</f>
        <v>0</v>
      </c>
      <c r="Q222" s="215">
        <v>0</v>
      </c>
      <c r="R222" s="215">
        <f>Q222*H222</f>
        <v>0</v>
      </c>
      <c r="S222" s="215">
        <v>0</v>
      </c>
      <c r="T222" s="216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17" t="s">
        <v>572</v>
      </c>
      <c r="AT222" s="217" t="s">
        <v>130</v>
      </c>
      <c r="AU222" s="217" t="s">
        <v>82</v>
      </c>
      <c r="AY222" s="19" t="s">
        <v>128</v>
      </c>
      <c r="BE222" s="218">
        <f>IF(N222="základní",J222,0)</f>
        <v>0</v>
      </c>
      <c r="BF222" s="218">
        <f>IF(N222="snížená",J222,0)</f>
        <v>0</v>
      </c>
      <c r="BG222" s="218">
        <f>IF(N222="zákl. přenesená",J222,0)</f>
        <v>0</v>
      </c>
      <c r="BH222" s="218">
        <f>IF(N222="sníž. přenesená",J222,0)</f>
        <v>0</v>
      </c>
      <c r="BI222" s="218">
        <f>IF(N222="nulová",J222,0)</f>
        <v>0</v>
      </c>
      <c r="BJ222" s="19" t="s">
        <v>78</v>
      </c>
      <c r="BK222" s="218">
        <f>ROUND(I222*H222,2)</f>
        <v>0</v>
      </c>
      <c r="BL222" s="19" t="s">
        <v>572</v>
      </c>
      <c r="BM222" s="217" t="s">
        <v>1660</v>
      </c>
    </row>
    <row r="223" spans="1:47" s="2" customFormat="1" ht="12">
      <c r="A223" s="40"/>
      <c r="B223" s="41"/>
      <c r="C223" s="42"/>
      <c r="D223" s="219" t="s">
        <v>136</v>
      </c>
      <c r="E223" s="42"/>
      <c r="F223" s="220" t="s">
        <v>1661</v>
      </c>
      <c r="G223" s="42"/>
      <c r="H223" s="42"/>
      <c r="I223" s="221"/>
      <c r="J223" s="42"/>
      <c r="K223" s="42"/>
      <c r="L223" s="46"/>
      <c r="M223" s="222"/>
      <c r="N223" s="223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9" t="s">
        <v>136</v>
      </c>
      <c r="AU223" s="19" t="s">
        <v>82</v>
      </c>
    </row>
    <row r="224" spans="1:65" s="2" customFormat="1" ht="16.5" customHeight="1">
      <c r="A224" s="40"/>
      <c r="B224" s="41"/>
      <c r="C224" s="206" t="s">
        <v>346</v>
      </c>
      <c r="D224" s="206" t="s">
        <v>130</v>
      </c>
      <c r="E224" s="207" t="s">
        <v>1662</v>
      </c>
      <c r="F224" s="208" t="s">
        <v>1663</v>
      </c>
      <c r="G224" s="209" t="s">
        <v>1659</v>
      </c>
      <c r="H224" s="283"/>
      <c r="I224" s="211"/>
      <c r="J224" s="212">
        <f>ROUND(I224*H224,2)</f>
        <v>0</v>
      </c>
      <c r="K224" s="208" t="s">
        <v>21</v>
      </c>
      <c r="L224" s="46"/>
      <c r="M224" s="213" t="s">
        <v>21</v>
      </c>
      <c r="N224" s="214" t="s">
        <v>44</v>
      </c>
      <c r="O224" s="86"/>
      <c r="P224" s="215">
        <f>O224*H224</f>
        <v>0</v>
      </c>
      <c r="Q224" s="215">
        <v>0</v>
      </c>
      <c r="R224" s="215">
        <f>Q224*H224</f>
        <v>0</v>
      </c>
      <c r="S224" s="215">
        <v>0</v>
      </c>
      <c r="T224" s="216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17" t="s">
        <v>572</v>
      </c>
      <c r="AT224" s="217" t="s">
        <v>130</v>
      </c>
      <c r="AU224" s="217" t="s">
        <v>82</v>
      </c>
      <c r="AY224" s="19" t="s">
        <v>128</v>
      </c>
      <c r="BE224" s="218">
        <f>IF(N224="základní",J224,0)</f>
        <v>0</v>
      </c>
      <c r="BF224" s="218">
        <f>IF(N224="snížená",J224,0)</f>
        <v>0</v>
      </c>
      <c r="BG224" s="218">
        <f>IF(N224="zákl. přenesená",J224,0)</f>
        <v>0</v>
      </c>
      <c r="BH224" s="218">
        <f>IF(N224="sníž. přenesená",J224,0)</f>
        <v>0</v>
      </c>
      <c r="BI224" s="218">
        <f>IF(N224="nulová",J224,0)</f>
        <v>0</v>
      </c>
      <c r="BJ224" s="19" t="s">
        <v>78</v>
      </c>
      <c r="BK224" s="218">
        <f>ROUND(I224*H224,2)</f>
        <v>0</v>
      </c>
      <c r="BL224" s="19" t="s">
        <v>572</v>
      </c>
      <c r="BM224" s="217" t="s">
        <v>1664</v>
      </c>
    </row>
    <row r="225" spans="1:47" s="2" customFormat="1" ht="12">
      <c r="A225" s="40"/>
      <c r="B225" s="41"/>
      <c r="C225" s="42"/>
      <c r="D225" s="219" t="s">
        <v>136</v>
      </c>
      <c r="E225" s="42"/>
      <c r="F225" s="220" t="s">
        <v>1665</v>
      </c>
      <c r="G225" s="42"/>
      <c r="H225" s="42"/>
      <c r="I225" s="221"/>
      <c r="J225" s="42"/>
      <c r="K225" s="42"/>
      <c r="L225" s="46"/>
      <c r="M225" s="222"/>
      <c r="N225" s="223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136</v>
      </c>
      <c r="AU225" s="19" t="s">
        <v>82</v>
      </c>
    </row>
    <row r="226" spans="1:65" s="2" customFormat="1" ht="16.5" customHeight="1">
      <c r="A226" s="40"/>
      <c r="B226" s="41"/>
      <c r="C226" s="206" t="s">
        <v>351</v>
      </c>
      <c r="D226" s="206" t="s">
        <v>130</v>
      </c>
      <c r="E226" s="207" t="s">
        <v>1666</v>
      </c>
      <c r="F226" s="208" t="s">
        <v>1667</v>
      </c>
      <c r="G226" s="209" t="s">
        <v>1659</v>
      </c>
      <c r="H226" s="283"/>
      <c r="I226" s="211"/>
      <c r="J226" s="212">
        <f>ROUND(I226*H226,2)</f>
        <v>0</v>
      </c>
      <c r="K226" s="208" t="s">
        <v>21</v>
      </c>
      <c r="L226" s="46"/>
      <c r="M226" s="213" t="s">
        <v>21</v>
      </c>
      <c r="N226" s="214" t="s">
        <v>44</v>
      </c>
      <c r="O226" s="86"/>
      <c r="P226" s="215">
        <f>O226*H226</f>
        <v>0</v>
      </c>
      <c r="Q226" s="215">
        <v>0</v>
      </c>
      <c r="R226" s="215">
        <f>Q226*H226</f>
        <v>0</v>
      </c>
      <c r="S226" s="215">
        <v>0</v>
      </c>
      <c r="T226" s="216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17" t="s">
        <v>572</v>
      </c>
      <c r="AT226" s="217" t="s">
        <v>130</v>
      </c>
      <c r="AU226" s="217" t="s">
        <v>82</v>
      </c>
      <c r="AY226" s="19" t="s">
        <v>128</v>
      </c>
      <c r="BE226" s="218">
        <f>IF(N226="základní",J226,0)</f>
        <v>0</v>
      </c>
      <c r="BF226" s="218">
        <f>IF(N226="snížená",J226,0)</f>
        <v>0</v>
      </c>
      <c r="BG226" s="218">
        <f>IF(N226="zákl. přenesená",J226,0)</f>
        <v>0</v>
      </c>
      <c r="BH226" s="218">
        <f>IF(N226="sníž. přenesená",J226,0)</f>
        <v>0</v>
      </c>
      <c r="BI226" s="218">
        <f>IF(N226="nulová",J226,0)</f>
        <v>0</v>
      </c>
      <c r="BJ226" s="19" t="s">
        <v>78</v>
      </c>
      <c r="BK226" s="218">
        <f>ROUND(I226*H226,2)</f>
        <v>0</v>
      </c>
      <c r="BL226" s="19" t="s">
        <v>572</v>
      </c>
      <c r="BM226" s="217" t="s">
        <v>1668</v>
      </c>
    </row>
    <row r="227" spans="1:47" s="2" customFormat="1" ht="12">
      <c r="A227" s="40"/>
      <c r="B227" s="41"/>
      <c r="C227" s="42"/>
      <c r="D227" s="219" t="s">
        <v>136</v>
      </c>
      <c r="E227" s="42"/>
      <c r="F227" s="220" t="s">
        <v>1669</v>
      </c>
      <c r="G227" s="42"/>
      <c r="H227" s="42"/>
      <c r="I227" s="221"/>
      <c r="J227" s="42"/>
      <c r="K227" s="42"/>
      <c r="L227" s="46"/>
      <c r="M227" s="284"/>
      <c r="N227" s="285"/>
      <c r="O227" s="286"/>
      <c r="P227" s="286"/>
      <c r="Q227" s="286"/>
      <c r="R227" s="286"/>
      <c r="S227" s="286"/>
      <c r="T227" s="287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9" t="s">
        <v>136</v>
      </c>
      <c r="AU227" s="19" t="s">
        <v>82</v>
      </c>
    </row>
    <row r="228" spans="1:31" s="2" customFormat="1" ht="6.95" customHeight="1">
      <c r="A228" s="40"/>
      <c r="B228" s="61"/>
      <c r="C228" s="62"/>
      <c r="D228" s="62"/>
      <c r="E228" s="62"/>
      <c r="F228" s="62"/>
      <c r="G228" s="62"/>
      <c r="H228" s="62"/>
      <c r="I228" s="62"/>
      <c r="J228" s="62"/>
      <c r="K228" s="62"/>
      <c r="L228" s="46"/>
      <c r="M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</row>
  </sheetData>
  <sheetProtection password="CC35" sheet="1" objects="1" scenarios="1" formatColumns="0" formatRows="0" autoFilter="0"/>
  <autoFilter ref="C85:K227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1" r:id="rId1" display="https://podminky.urs.cz/item/CS_URS_2023_02/452311151"/>
    <hyperlink ref="F97" r:id="rId2" display="https://podminky.urs.cz/item/CS_URS_2023_02/452351101"/>
    <hyperlink ref="F103" r:id="rId3" display="https://podminky.urs.cz/item/CS_URS_2023_02/452368211"/>
    <hyperlink ref="F109" r:id="rId4" display="https://podminky.urs.cz/item/CS_URS_2023_02/899633141"/>
    <hyperlink ref="F115" r:id="rId5" display="https://podminky.urs.cz/item/CS_URS_2023_02/998225111"/>
    <hyperlink ref="F120" r:id="rId6" display="https://podminky.urs.cz/item/CS_URS_2023_02/230202031"/>
    <hyperlink ref="F130" r:id="rId7" display="https://podminky.urs.cz/item/CS_URS_2023_02/460010002"/>
    <hyperlink ref="F134" r:id="rId8" display="https://podminky.urs.cz/item/CS_URS_2023_02/460171232"/>
    <hyperlink ref="F140" r:id="rId9" display="https://podminky.urs.cz/item/CS_URS_2023_02/460241111"/>
    <hyperlink ref="F146" r:id="rId10" display="https://podminky.urs.cz/item/CS_URS_2023_02/460341113"/>
    <hyperlink ref="F150" r:id="rId11" display="https://podminky.urs.cz/item/CS_URS_2023_02/460341121"/>
    <hyperlink ref="F155" r:id="rId12" display="https://podminky.urs.cz/item/CS_URS_2023_02/460361121"/>
    <hyperlink ref="F161" r:id="rId13" display="https://podminky.urs.cz/item/CS_URS_2023_02/460451242"/>
    <hyperlink ref="F171" r:id="rId14" display="https://podminky.urs.cz/item/CS_URS_2023_02/460661115"/>
    <hyperlink ref="F177" r:id="rId15" display="https://podminky.urs.cz/item/CS_URS_2023_02/460671112"/>
    <hyperlink ref="F192" r:id="rId16" display="https://podminky.urs.cz/item/CS_URS_2023_02/460791114"/>
    <hyperlink ref="F201" r:id="rId17" display="https://podminky.urs.cz/item/CS_URS_2023_02/460791211"/>
    <hyperlink ref="F209" r:id="rId18" display="https://podminky.urs.cz/item/CS_URS_2023_02/460841114"/>
    <hyperlink ref="F217" r:id="rId19" display="https://podminky.urs.cz/item/CS_URS_2023_02/46084115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94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95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III/193 46 Staňkov -Trnkova ulice rekonstrukce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96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1670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21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22</v>
      </c>
      <c r="E12" s="40"/>
      <c r="F12" s="138" t="s">
        <v>23</v>
      </c>
      <c r="G12" s="40"/>
      <c r="H12" s="40"/>
      <c r="I12" s="134" t="s">
        <v>24</v>
      </c>
      <c r="J12" s="139" t="str">
        <f>'Rekapitulace stavby'!AN8</f>
        <v>22. 12. 2023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26</v>
      </c>
      <c r="E14" s="40"/>
      <c r="F14" s="40"/>
      <c r="G14" s="40"/>
      <c r="H14" s="40"/>
      <c r="I14" s="134" t="s">
        <v>27</v>
      </c>
      <c r="J14" s="138" t="s">
        <v>21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1671</v>
      </c>
      <c r="F15" s="40"/>
      <c r="G15" s="40"/>
      <c r="H15" s="40"/>
      <c r="I15" s="134" t="s">
        <v>29</v>
      </c>
      <c r="J15" s="138" t="s">
        <v>21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30</v>
      </c>
      <c r="E17" s="40"/>
      <c r="F17" s="40"/>
      <c r="G17" s="40"/>
      <c r="H17" s="40"/>
      <c r="I17" s="134" t="s">
        <v>27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32</v>
      </c>
      <c r="E20" s="40"/>
      <c r="F20" s="40"/>
      <c r="G20" s="40"/>
      <c r="H20" s="40"/>
      <c r="I20" s="134" t="s">
        <v>27</v>
      </c>
      <c r="J20" s="138" t="s">
        <v>21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33</v>
      </c>
      <c r="F21" s="40"/>
      <c r="G21" s="40"/>
      <c r="H21" s="40"/>
      <c r="I21" s="134" t="s">
        <v>29</v>
      </c>
      <c r="J21" s="138" t="s">
        <v>21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35</v>
      </c>
      <c r="E23" s="40"/>
      <c r="F23" s="40"/>
      <c r="G23" s="40"/>
      <c r="H23" s="40"/>
      <c r="I23" s="134" t="s">
        <v>27</v>
      </c>
      <c r="J23" s="138" t="s">
        <v>21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36</v>
      </c>
      <c r="F24" s="40"/>
      <c r="G24" s="40"/>
      <c r="H24" s="40"/>
      <c r="I24" s="134" t="s">
        <v>29</v>
      </c>
      <c r="J24" s="138" t="s">
        <v>21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37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21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39</v>
      </c>
      <c r="E30" s="40"/>
      <c r="F30" s="40"/>
      <c r="G30" s="40"/>
      <c r="H30" s="40"/>
      <c r="I30" s="40"/>
      <c r="J30" s="146">
        <f>ROUND(J80,2)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41</v>
      </c>
      <c r="G32" s="40"/>
      <c r="H32" s="40"/>
      <c r="I32" s="147" t="s">
        <v>40</v>
      </c>
      <c r="J32" s="147" t="s">
        <v>42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43</v>
      </c>
      <c r="E33" s="134" t="s">
        <v>44</v>
      </c>
      <c r="F33" s="149">
        <f>ROUND((SUM(BE80:BE154)),2)</f>
        <v>0</v>
      </c>
      <c r="G33" s="40"/>
      <c r="H33" s="40"/>
      <c r="I33" s="150">
        <v>0.21</v>
      </c>
      <c r="J33" s="149">
        <f>ROUND(((SUM(BE80:BE154))*I33),2)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45</v>
      </c>
      <c r="F34" s="149">
        <f>ROUND((SUM(BF80:BF154)),2)</f>
        <v>0</v>
      </c>
      <c r="G34" s="40"/>
      <c r="H34" s="40"/>
      <c r="I34" s="150">
        <v>0.15</v>
      </c>
      <c r="J34" s="149">
        <f>ROUND(((SUM(BF80:BF154))*I34),2)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46</v>
      </c>
      <c r="F35" s="149">
        <f>ROUND((SUM(BG80:BG154)),2)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47</v>
      </c>
      <c r="F36" s="149">
        <f>ROUND((SUM(BH80:BH154)),2)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48</v>
      </c>
      <c r="F37" s="149">
        <f>ROUND((SUM(BI80:BI154)),2)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99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III/193 46 Staňkov -Trnkova ulice rekonstrukce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96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VON - vedlejší a ostatní náklady SO 101+102A+103+401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>obec Staňkov -Trnkova ul. sil. III//193 46</v>
      </c>
      <c r="G52" s="42"/>
      <c r="H52" s="42"/>
      <c r="I52" s="34" t="s">
        <v>24</v>
      </c>
      <c r="J52" s="74" t="str">
        <f>IF(J12="","",J12)</f>
        <v>22. 12. 2023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26</v>
      </c>
      <c r="D54" s="42"/>
      <c r="E54" s="42"/>
      <c r="F54" s="29" t="str">
        <f>E15</f>
        <v>KSÚS Plzeňského kraje, Město Staňkov</v>
      </c>
      <c r="G54" s="42"/>
      <c r="H54" s="42"/>
      <c r="I54" s="34" t="s">
        <v>32</v>
      </c>
      <c r="J54" s="38" t="str">
        <f>E21</f>
        <v>J.Miška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35</v>
      </c>
      <c r="J55" s="38" t="str">
        <f>E24</f>
        <v>Richtrová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100</v>
      </c>
      <c r="D57" s="164"/>
      <c r="E57" s="164"/>
      <c r="F57" s="164"/>
      <c r="G57" s="164"/>
      <c r="H57" s="164"/>
      <c r="I57" s="164"/>
      <c r="J57" s="165" t="s">
        <v>101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71</v>
      </c>
      <c r="D59" s="42"/>
      <c r="E59" s="42"/>
      <c r="F59" s="42"/>
      <c r="G59" s="42"/>
      <c r="H59" s="42"/>
      <c r="I59" s="42"/>
      <c r="J59" s="104">
        <f>J80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102</v>
      </c>
    </row>
    <row r="60" spans="1:31" s="9" customFormat="1" ht="24.95" customHeight="1">
      <c r="A60" s="9"/>
      <c r="B60" s="167"/>
      <c r="C60" s="168"/>
      <c r="D60" s="169" t="s">
        <v>1672</v>
      </c>
      <c r="E60" s="170"/>
      <c r="F60" s="170"/>
      <c r="G60" s="170"/>
      <c r="H60" s="170"/>
      <c r="I60" s="170"/>
      <c r="J60" s="171">
        <f>J81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2" customFormat="1" ht="21.8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3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6.95" customHeight="1">
      <c r="A62" s="40"/>
      <c r="B62" s="61"/>
      <c r="C62" s="62"/>
      <c r="D62" s="62"/>
      <c r="E62" s="62"/>
      <c r="F62" s="62"/>
      <c r="G62" s="62"/>
      <c r="H62" s="62"/>
      <c r="I62" s="62"/>
      <c r="J62" s="62"/>
      <c r="K62" s="62"/>
      <c r="L62" s="13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6" spans="1:31" s="2" customFormat="1" ht="6.95" customHeight="1">
      <c r="A66" s="40"/>
      <c r="B66" s="63"/>
      <c r="C66" s="64"/>
      <c r="D66" s="64"/>
      <c r="E66" s="64"/>
      <c r="F66" s="64"/>
      <c r="G66" s="64"/>
      <c r="H66" s="64"/>
      <c r="I66" s="64"/>
      <c r="J66" s="64"/>
      <c r="K66" s="64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24.95" customHeight="1">
      <c r="A67" s="40"/>
      <c r="B67" s="41"/>
      <c r="C67" s="25" t="s">
        <v>113</v>
      </c>
      <c r="D67" s="42"/>
      <c r="E67" s="42"/>
      <c r="F67" s="42"/>
      <c r="G67" s="42"/>
      <c r="H67" s="42"/>
      <c r="I67" s="42"/>
      <c r="J67" s="42"/>
      <c r="K67" s="4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12" customHeight="1">
      <c r="A69" s="40"/>
      <c r="B69" s="41"/>
      <c r="C69" s="34" t="s">
        <v>16</v>
      </c>
      <c r="D69" s="42"/>
      <c r="E69" s="42"/>
      <c r="F69" s="42"/>
      <c r="G69" s="42"/>
      <c r="H69" s="42"/>
      <c r="I69" s="42"/>
      <c r="J69" s="42"/>
      <c r="K69" s="4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16.5" customHeight="1">
      <c r="A70" s="40"/>
      <c r="B70" s="41"/>
      <c r="C70" s="42"/>
      <c r="D70" s="42"/>
      <c r="E70" s="162" t="str">
        <f>E7</f>
        <v>III/193 46 Staňkov -Trnkova ulice rekonstrukce</v>
      </c>
      <c r="F70" s="34"/>
      <c r="G70" s="34"/>
      <c r="H70" s="34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2" customHeight="1">
      <c r="A71" s="40"/>
      <c r="B71" s="41"/>
      <c r="C71" s="34" t="s">
        <v>96</v>
      </c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6.5" customHeight="1">
      <c r="A72" s="40"/>
      <c r="B72" s="41"/>
      <c r="C72" s="42"/>
      <c r="D72" s="42"/>
      <c r="E72" s="71" t="str">
        <f>E9</f>
        <v>VON - vedlejší a ostatní náklady SO 101+102A+103+401</v>
      </c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22</v>
      </c>
      <c r="D74" s="42"/>
      <c r="E74" s="42"/>
      <c r="F74" s="29" t="str">
        <f>F12</f>
        <v>obec Staňkov -Trnkova ul. sil. III//193 46</v>
      </c>
      <c r="G74" s="42"/>
      <c r="H74" s="42"/>
      <c r="I74" s="34" t="s">
        <v>24</v>
      </c>
      <c r="J74" s="74" t="str">
        <f>IF(J12="","",J12)</f>
        <v>22. 12. 2023</v>
      </c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5.15" customHeight="1">
      <c r="A76" s="40"/>
      <c r="B76" s="41"/>
      <c r="C76" s="34" t="s">
        <v>26</v>
      </c>
      <c r="D76" s="42"/>
      <c r="E76" s="42"/>
      <c r="F76" s="29" t="str">
        <f>E15</f>
        <v>KSÚS Plzeňského kraje, Město Staňkov</v>
      </c>
      <c r="G76" s="42"/>
      <c r="H76" s="42"/>
      <c r="I76" s="34" t="s">
        <v>32</v>
      </c>
      <c r="J76" s="38" t="str">
        <f>E21</f>
        <v>J.Miška</v>
      </c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5.15" customHeight="1">
      <c r="A77" s="40"/>
      <c r="B77" s="41"/>
      <c r="C77" s="34" t="s">
        <v>30</v>
      </c>
      <c r="D77" s="42"/>
      <c r="E77" s="42"/>
      <c r="F77" s="29" t="str">
        <f>IF(E18="","",E18)</f>
        <v>Vyplň údaj</v>
      </c>
      <c r="G77" s="42"/>
      <c r="H77" s="42"/>
      <c r="I77" s="34" t="s">
        <v>35</v>
      </c>
      <c r="J77" s="38" t="str">
        <f>E24</f>
        <v>Richtrová</v>
      </c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0.3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11" customFormat="1" ht="29.25" customHeight="1">
      <c r="A79" s="179"/>
      <c r="B79" s="180"/>
      <c r="C79" s="181" t="s">
        <v>114</v>
      </c>
      <c r="D79" s="182" t="s">
        <v>58</v>
      </c>
      <c r="E79" s="182" t="s">
        <v>54</v>
      </c>
      <c r="F79" s="182" t="s">
        <v>55</v>
      </c>
      <c r="G79" s="182" t="s">
        <v>115</v>
      </c>
      <c r="H79" s="182" t="s">
        <v>116</v>
      </c>
      <c r="I79" s="182" t="s">
        <v>117</v>
      </c>
      <c r="J79" s="182" t="s">
        <v>101</v>
      </c>
      <c r="K79" s="183" t="s">
        <v>118</v>
      </c>
      <c r="L79" s="184"/>
      <c r="M79" s="94" t="s">
        <v>21</v>
      </c>
      <c r="N79" s="95" t="s">
        <v>43</v>
      </c>
      <c r="O79" s="95" t="s">
        <v>119</v>
      </c>
      <c r="P79" s="95" t="s">
        <v>120</v>
      </c>
      <c r="Q79" s="95" t="s">
        <v>121</v>
      </c>
      <c r="R79" s="95" t="s">
        <v>122</v>
      </c>
      <c r="S79" s="95" t="s">
        <v>123</v>
      </c>
      <c r="T79" s="96" t="s">
        <v>124</v>
      </c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</row>
    <row r="80" spans="1:63" s="2" customFormat="1" ht="22.8" customHeight="1">
      <c r="A80" s="40"/>
      <c r="B80" s="41"/>
      <c r="C80" s="101" t="s">
        <v>125</v>
      </c>
      <c r="D80" s="42"/>
      <c r="E80" s="42"/>
      <c r="F80" s="42"/>
      <c r="G80" s="42"/>
      <c r="H80" s="42"/>
      <c r="I80" s="42"/>
      <c r="J80" s="185">
        <f>BK80</f>
        <v>0</v>
      </c>
      <c r="K80" s="42"/>
      <c r="L80" s="46"/>
      <c r="M80" s="97"/>
      <c r="N80" s="186"/>
      <c r="O80" s="98"/>
      <c r="P80" s="187">
        <f>P81</f>
        <v>0</v>
      </c>
      <c r="Q80" s="98"/>
      <c r="R80" s="187">
        <f>R81</f>
        <v>0</v>
      </c>
      <c r="S80" s="98"/>
      <c r="T80" s="188">
        <f>T81</f>
        <v>0</v>
      </c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T80" s="19" t="s">
        <v>72</v>
      </c>
      <c r="AU80" s="19" t="s">
        <v>102</v>
      </c>
      <c r="BK80" s="189">
        <f>BK81</f>
        <v>0</v>
      </c>
    </row>
    <row r="81" spans="1:63" s="12" customFormat="1" ht="25.9" customHeight="1">
      <c r="A81" s="12"/>
      <c r="B81" s="190"/>
      <c r="C81" s="191"/>
      <c r="D81" s="192" t="s">
        <v>72</v>
      </c>
      <c r="E81" s="193" t="s">
        <v>1673</v>
      </c>
      <c r="F81" s="193" t="s">
        <v>1674</v>
      </c>
      <c r="G81" s="191"/>
      <c r="H81" s="191"/>
      <c r="I81" s="194"/>
      <c r="J81" s="195">
        <f>BK81</f>
        <v>0</v>
      </c>
      <c r="K81" s="191"/>
      <c r="L81" s="196"/>
      <c r="M81" s="197"/>
      <c r="N81" s="198"/>
      <c r="O81" s="198"/>
      <c r="P81" s="199">
        <f>SUM(P82:P154)</f>
        <v>0</v>
      </c>
      <c r="Q81" s="198"/>
      <c r="R81" s="199">
        <f>SUM(R82:R154)</f>
        <v>0</v>
      </c>
      <c r="S81" s="198"/>
      <c r="T81" s="200">
        <f>SUM(T82:T154)</f>
        <v>0</v>
      </c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R81" s="201" t="s">
        <v>88</v>
      </c>
      <c r="AT81" s="202" t="s">
        <v>72</v>
      </c>
      <c r="AU81" s="202" t="s">
        <v>73</v>
      </c>
      <c r="AY81" s="201" t="s">
        <v>128</v>
      </c>
      <c r="BK81" s="203">
        <f>SUM(BK82:BK154)</f>
        <v>0</v>
      </c>
    </row>
    <row r="82" spans="1:65" s="2" customFormat="1" ht="16.5" customHeight="1">
      <c r="A82" s="40"/>
      <c r="B82" s="41"/>
      <c r="C82" s="206" t="s">
        <v>78</v>
      </c>
      <c r="D82" s="206" t="s">
        <v>130</v>
      </c>
      <c r="E82" s="207" t="s">
        <v>1675</v>
      </c>
      <c r="F82" s="208" t="s">
        <v>1676</v>
      </c>
      <c r="G82" s="209" t="s">
        <v>1677</v>
      </c>
      <c r="H82" s="210">
        <v>1</v>
      </c>
      <c r="I82" s="211"/>
      <c r="J82" s="212">
        <f>ROUND(I82*H82,2)</f>
        <v>0</v>
      </c>
      <c r="K82" s="208" t="s">
        <v>134</v>
      </c>
      <c r="L82" s="46"/>
      <c r="M82" s="213" t="s">
        <v>21</v>
      </c>
      <c r="N82" s="214" t="s">
        <v>44</v>
      </c>
      <c r="O82" s="86"/>
      <c r="P82" s="215">
        <f>O82*H82</f>
        <v>0</v>
      </c>
      <c r="Q82" s="215">
        <v>0</v>
      </c>
      <c r="R82" s="215">
        <f>Q82*H82</f>
        <v>0</v>
      </c>
      <c r="S82" s="215">
        <v>0</v>
      </c>
      <c r="T82" s="216">
        <f>S82*H82</f>
        <v>0</v>
      </c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R82" s="217" t="s">
        <v>1678</v>
      </c>
      <c r="AT82" s="217" t="s">
        <v>130</v>
      </c>
      <c r="AU82" s="217" t="s">
        <v>78</v>
      </c>
      <c r="AY82" s="19" t="s">
        <v>128</v>
      </c>
      <c r="BE82" s="218">
        <f>IF(N82="základní",J82,0)</f>
        <v>0</v>
      </c>
      <c r="BF82" s="218">
        <f>IF(N82="snížená",J82,0)</f>
        <v>0</v>
      </c>
      <c r="BG82" s="218">
        <f>IF(N82="zákl. přenesená",J82,0)</f>
        <v>0</v>
      </c>
      <c r="BH82" s="218">
        <f>IF(N82="sníž. přenesená",J82,0)</f>
        <v>0</v>
      </c>
      <c r="BI82" s="218">
        <f>IF(N82="nulová",J82,0)</f>
        <v>0</v>
      </c>
      <c r="BJ82" s="19" t="s">
        <v>78</v>
      </c>
      <c r="BK82" s="218">
        <f>ROUND(I82*H82,2)</f>
        <v>0</v>
      </c>
      <c r="BL82" s="19" t="s">
        <v>1678</v>
      </c>
      <c r="BM82" s="217" t="s">
        <v>1679</v>
      </c>
    </row>
    <row r="83" spans="1:47" s="2" customFormat="1" ht="12">
      <c r="A83" s="40"/>
      <c r="B83" s="41"/>
      <c r="C83" s="42"/>
      <c r="D83" s="219" t="s">
        <v>136</v>
      </c>
      <c r="E83" s="42"/>
      <c r="F83" s="220" t="s">
        <v>1680</v>
      </c>
      <c r="G83" s="42"/>
      <c r="H83" s="42"/>
      <c r="I83" s="221"/>
      <c r="J83" s="42"/>
      <c r="K83" s="42"/>
      <c r="L83" s="46"/>
      <c r="M83" s="222"/>
      <c r="N83" s="223"/>
      <c r="O83" s="86"/>
      <c r="P83" s="86"/>
      <c r="Q83" s="86"/>
      <c r="R83" s="86"/>
      <c r="S83" s="86"/>
      <c r="T83" s="87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T83" s="19" t="s">
        <v>136</v>
      </c>
      <c r="AU83" s="19" t="s">
        <v>78</v>
      </c>
    </row>
    <row r="84" spans="1:47" s="2" customFormat="1" ht="12">
      <c r="A84" s="40"/>
      <c r="B84" s="41"/>
      <c r="C84" s="42"/>
      <c r="D84" s="224" t="s">
        <v>138</v>
      </c>
      <c r="E84" s="42"/>
      <c r="F84" s="225" t="s">
        <v>1681</v>
      </c>
      <c r="G84" s="42"/>
      <c r="H84" s="42"/>
      <c r="I84" s="221"/>
      <c r="J84" s="42"/>
      <c r="K84" s="42"/>
      <c r="L84" s="46"/>
      <c r="M84" s="222"/>
      <c r="N84" s="223"/>
      <c r="O84" s="86"/>
      <c r="P84" s="86"/>
      <c r="Q84" s="86"/>
      <c r="R84" s="86"/>
      <c r="S84" s="86"/>
      <c r="T84" s="87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T84" s="19" t="s">
        <v>138</v>
      </c>
      <c r="AU84" s="19" t="s">
        <v>78</v>
      </c>
    </row>
    <row r="85" spans="1:65" s="2" customFormat="1" ht="16.5" customHeight="1">
      <c r="A85" s="40"/>
      <c r="B85" s="41"/>
      <c r="C85" s="206" t="s">
        <v>82</v>
      </c>
      <c r="D85" s="206" t="s">
        <v>130</v>
      </c>
      <c r="E85" s="207" t="s">
        <v>1682</v>
      </c>
      <c r="F85" s="208" t="s">
        <v>1683</v>
      </c>
      <c r="G85" s="209" t="s">
        <v>1677</v>
      </c>
      <c r="H85" s="210">
        <v>1</v>
      </c>
      <c r="I85" s="211"/>
      <c r="J85" s="212">
        <f>ROUND(I85*H85,2)</f>
        <v>0</v>
      </c>
      <c r="K85" s="208" t="s">
        <v>134</v>
      </c>
      <c r="L85" s="46"/>
      <c r="M85" s="213" t="s">
        <v>21</v>
      </c>
      <c r="N85" s="214" t="s">
        <v>44</v>
      </c>
      <c r="O85" s="86"/>
      <c r="P85" s="215">
        <f>O85*H85</f>
        <v>0</v>
      </c>
      <c r="Q85" s="215">
        <v>0</v>
      </c>
      <c r="R85" s="215">
        <f>Q85*H85</f>
        <v>0</v>
      </c>
      <c r="S85" s="215">
        <v>0</v>
      </c>
      <c r="T85" s="216">
        <f>S85*H85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R85" s="217" t="s">
        <v>1678</v>
      </c>
      <c r="AT85" s="217" t="s">
        <v>130</v>
      </c>
      <c r="AU85" s="217" t="s">
        <v>78</v>
      </c>
      <c r="AY85" s="19" t="s">
        <v>128</v>
      </c>
      <c r="BE85" s="218">
        <f>IF(N85="základní",J85,0)</f>
        <v>0</v>
      </c>
      <c r="BF85" s="218">
        <f>IF(N85="snížená",J85,0)</f>
        <v>0</v>
      </c>
      <c r="BG85" s="218">
        <f>IF(N85="zákl. přenesená",J85,0)</f>
        <v>0</v>
      </c>
      <c r="BH85" s="218">
        <f>IF(N85="sníž. přenesená",J85,0)</f>
        <v>0</v>
      </c>
      <c r="BI85" s="218">
        <f>IF(N85="nulová",J85,0)</f>
        <v>0</v>
      </c>
      <c r="BJ85" s="19" t="s">
        <v>78</v>
      </c>
      <c r="BK85" s="218">
        <f>ROUND(I85*H85,2)</f>
        <v>0</v>
      </c>
      <c r="BL85" s="19" t="s">
        <v>1678</v>
      </c>
      <c r="BM85" s="217" t="s">
        <v>1684</v>
      </c>
    </row>
    <row r="86" spans="1:47" s="2" customFormat="1" ht="12">
      <c r="A86" s="40"/>
      <c r="B86" s="41"/>
      <c r="C86" s="42"/>
      <c r="D86" s="219" t="s">
        <v>136</v>
      </c>
      <c r="E86" s="42"/>
      <c r="F86" s="220" t="s">
        <v>1685</v>
      </c>
      <c r="G86" s="42"/>
      <c r="H86" s="42"/>
      <c r="I86" s="221"/>
      <c r="J86" s="42"/>
      <c r="K86" s="42"/>
      <c r="L86" s="46"/>
      <c r="M86" s="222"/>
      <c r="N86" s="223"/>
      <c r="O86" s="86"/>
      <c r="P86" s="86"/>
      <c r="Q86" s="86"/>
      <c r="R86" s="86"/>
      <c r="S86" s="86"/>
      <c r="T86" s="87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136</v>
      </c>
      <c r="AU86" s="19" t="s">
        <v>78</v>
      </c>
    </row>
    <row r="87" spans="1:47" s="2" customFormat="1" ht="12">
      <c r="A87" s="40"/>
      <c r="B87" s="41"/>
      <c r="C87" s="42"/>
      <c r="D87" s="224" t="s">
        <v>138</v>
      </c>
      <c r="E87" s="42"/>
      <c r="F87" s="225" t="s">
        <v>1686</v>
      </c>
      <c r="G87" s="42"/>
      <c r="H87" s="42"/>
      <c r="I87" s="221"/>
      <c r="J87" s="42"/>
      <c r="K87" s="42"/>
      <c r="L87" s="46"/>
      <c r="M87" s="222"/>
      <c r="N87" s="223"/>
      <c r="O87" s="86"/>
      <c r="P87" s="86"/>
      <c r="Q87" s="86"/>
      <c r="R87" s="86"/>
      <c r="S87" s="86"/>
      <c r="T87" s="87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138</v>
      </c>
      <c r="AU87" s="19" t="s">
        <v>78</v>
      </c>
    </row>
    <row r="88" spans="1:47" s="2" customFormat="1" ht="12">
      <c r="A88" s="40"/>
      <c r="B88" s="41"/>
      <c r="C88" s="42"/>
      <c r="D88" s="219" t="s">
        <v>210</v>
      </c>
      <c r="E88" s="42"/>
      <c r="F88" s="248" t="s">
        <v>1687</v>
      </c>
      <c r="G88" s="42"/>
      <c r="H88" s="42"/>
      <c r="I88" s="221"/>
      <c r="J88" s="42"/>
      <c r="K88" s="42"/>
      <c r="L88" s="46"/>
      <c r="M88" s="222"/>
      <c r="N88" s="223"/>
      <c r="O88" s="86"/>
      <c r="P88" s="86"/>
      <c r="Q88" s="86"/>
      <c r="R88" s="86"/>
      <c r="S88" s="86"/>
      <c r="T88" s="87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210</v>
      </c>
      <c r="AU88" s="19" t="s">
        <v>78</v>
      </c>
    </row>
    <row r="89" spans="1:65" s="2" customFormat="1" ht="24.15" customHeight="1">
      <c r="A89" s="40"/>
      <c r="B89" s="41"/>
      <c r="C89" s="206" t="s">
        <v>150</v>
      </c>
      <c r="D89" s="206" t="s">
        <v>130</v>
      </c>
      <c r="E89" s="207" t="s">
        <v>1688</v>
      </c>
      <c r="F89" s="208" t="s">
        <v>1689</v>
      </c>
      <c r="G89" s="209" t="s">
        <v>1677</v>
      </c>
      <c r="H89" s="210">
        <v>1</v>
      </c>
      <c r="I89" s="211"/>
      <c r="J89" s="212">
        <f>ROUND(I89*H89,2)</f>
        <v>0</v>
      </c>
      <c r="K89" s="208" t="s">
        <v>21</v>
      </c>
      <c r="L89" s="46"/>
      <c r="M89" s="213" t="s">
        <v>21</v>
      </c>
      <c r="N89" s="214" t="s">
        <v>44</v>
      </c>
      <c r="O89" s="86"/>
      <c r="P89" s="215">
        <f>O89*H89</f>
        <v>0</v>
      </c>
      <c r="Q89" s="215">
        <v>0</v>
      </c>
      <c r="R89" s="215">
        <f>Q89*H89</f>
        <v>0</v>
      </c>
      <c r="S89" s="215">
        <v>0</v>
      </c>
      <c r="T89" s="216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7" t="s">
        <v>1678</v>
      </c>
      <c r="AT89" s="217" t="s">
        <v>130</v>
      </c>
      <c r="AU89" s="217" t="s">
        <v>78</v>
      </c>
      <c r="AY89" s="19" t="s">
        <v>128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9" t="s">
        <v>78</v>
      </c>
      <c r="BK89" s="218">
        <f>ROUND(I89*H89,2)</f>
        <v>0</v>
      </c>
      <c r="BL89" s="19" t="s">
        <v>1678</v>
      </c>
      <c r="BM89" s="217" t="s">
        <v>1690</v>
      </c>
    </row>
    <row r="90" spans="1:47" s="2" customFormat="1" ht="12">
      <c r="A90" s="40"/>
      <c r="B90" s="41"/>
      <c r="C90" s="42"/>
      <c r="D90" s="219" t="s">
        <v>136</v>
      </c>
      <c r="E90" s="42"/>
      <c r="F90" s="220" t="s">
        <v>1691</v>
      </c>
      <c r="G90" s="42"/>
      <c r="H90" s="42"/>
      <c r="I90" s="221"/>
      <c r="J90" s="42"/>
      <c r="K90" s="42"/>
      <c r="L90" s="46"/>
      <c r="M90" s="222"/>
      <c r="N90" s="223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136</v>
      </c>
      <c r="AU90" s="19" t="s">
        <v>78</v>
      </c>
    </row>
    <row r="91" spans="1:47" s="2" customFormat="1" ht="12">
      <c r="A91" s="40"/>
      <c r="B91" s="41"/>
      <c r="C91" s="42"/>
      <c r="D91" s="219" t="s">
        <v>210</v>
      </c>
      <c r="E91" s="42"/>
      <c r="F91" s="248" t="s">
        <v>1692</v>
      </c>
      <c r="G91" s="42"/>
      <c r="H91" s="42"/>
      <c r="I91" s="221"/>
      <c r="J91" s="42"/>
      <c r="K91" s="42"/>
      <c r="L91" s="46"/>
      <c r="M91" s="222"/>
      <c r="N91" s="223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210</v>
      </c>
      <c r="AU91" s="19" t="s">
        <v>78</v>
      </c>
    </row>
    <row r="92" spans="1:65" s="2" customFormat="1" ht="24.15" customHeight="1">
      <c r="A92" s="40"/>
      <c r="B92" s="41"/>
      <c r="C92" s="206" t="s">
        <v>85</v>
      </c>
      <c r="D92" s="206" t="s">
        <v>130</v>
      </c>
      <c r="E92" s="207" t="s">
        <v>1693</v>
      </c>
      <c r="F92" s="208" t="s">
        <v>1694</v>
      </c>
      <c r="G92" s="209" t="s">
        <v>1293</v>
      </c>
      <c r="H92" s="210">
        <v>10</v>
      </c>
      <c r="I92" s="211"/>
      <c r="J92" s="212">
        <f>ROUND(I92*H92,2)</f>
        <v>0</v>
      </c>
      <c r="K92" s="208" t="s">
        <v>21</v>
      </c>
      <c r="L92" s="46"/>
      <c r="M92" s="213" t="s">
        <v>21</v>
      </c>
      <c r="N92" s="214" t="s">
        <v>44</v>
      </c>
      <c r="O92" s="86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1678</v>
      </c>
      <c r="AT92" s="217" t="s">
        <v>130</v>
      </c>
      <c r="AU92" s="217" t="s">
        <v>78</v>
      </c>
      <c r="AY92" s="19" t="s">
        <v>128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78</v>
      </c>
      <c r="BK92" s="218">
        <f>ROUND(I92*H92,2)</f>
        <v>0</v>
      </c>
      <c r="BL92" s="19" t="s">
        <v>1678</v>
      </c>
      <c r="BM92" s="217" t="s">
        <v>1695</v>
      </c>
    </row>
    <row r="93" spans="1:47" s="2" customFormat="1" ht="12">
      <c r="A93" s="40"/>
      <c r="B93" s="41"/>
      <c r="C93" s="42"/>
      <c r="D93" s="219" t="s">
        <v>136</v>
      </c>
      <c r="E93" s="42"/>
      <c r="F93" s="220" t="s">
        <v>1696</v>
      </c>
      <c r="G93" s="42"/>
      <c r="H93" s="42"/>
      <c r="I93" s="221"/>
      <c r="J93" s="42"/>
      <c r="K93" s="42"/>
      <c r="L93" s="46"/>
      <c r="M93" s="222"/>
      <c r="N93" s="223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136</v>
      </c>
      <c r="AU93" s="19" t="s">
        <v>78</v>
      </c>
    </row>
    <row r="94" spans="1:47" s="2" customFormat="1" ht="12">
      <c r="A94" s="40"/>
      <c r="B94" s="41"/>
      <c r="C94" s="42"/>
      <c r="D94" s="219" t="s">
        <v>210</v>
      </c>
      <c r="E94" s="42"/>
      <c r="F94" s="248" t="s">
        <v>1697</v>
      </c>
      <c r="G94" s="42"/>
      <c r="H94" s="42"/>
      <c r="I94" s="221"/>
      <c r="J94" s="42"/>
      <c r="K94" s="42"/>
      <c r="L94" s="46"/>
      <c r="M94" s="222"/>
      <c r="N94" s="223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210</v>
      </c>
      <c r="AU94" s="19" t="s">
        <v>78</v>
      </c>
    </row>
    <row r="95" spans="1:51" s="13" customFormat="1" ht="12">
      <c r="A95" s="13"/>
      <c r="B95" s="226"/>
      <c r="C95" s="227"/>
      <c r="D95" s="219" t="s">
        <v>140</v>
      </c>
      <c r="E95" s="228" t="s">
        <v>21</v>
      </c>
      <c r="F95" s="229" t="s">
        <v>198</v>
      </c>
      <c r="G95" s="227"/>
      <c r="H95" s="230">
        <v>10</v>
      </c>
      <c r="I95" s="231"/>
      <c r="J95" s="227"/>
      <c r="K95" s="227"/>
      <c r="L95" s="232"/>
      <c r="M95" s="233"/>
      <c r="N95" s="234"/>
      <c r="O95" s="234"/>
      <c r="P95" s="234"/>
      <c r="Q95" s="234"/>
      <c r="R95" s="234"/>
      <c r="S95" s="234"/>
      <c r="T95" s="235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6" t="s">
        <v>140</v>
      </c>
      <c r="AU95" s="236" t="s">
        <v>78</v>
      </c>
      <c r="AV95" s="13" t="s">
        <v>82</v>
      </c>
      <c r="AW95" s="13" t="s">
        <v>34</v>
      </c>
      <c r="AX95" s="13" t="s">
        <v>78</v>
      </c>
      <c r="AY95" s="236" t="s">
        <v>128</v>
      </c>
    </row>
    <row r="96" spans="1:65" s="2" customFormat="1" ht="16.5" customHeight="1">
      <c r="A96" s="40"/>
      <c r="B96" s="41"/>
      <c r="C96" s="206" t="s">
        <v>88</v>
      </c>
      <c r="D96" s="206" t="s">
        <v>130</v>
      </c>
      <c r="E96" s="207" t="s">
        <v>1698</v>
      </c>
      <c r="F96" s="208" t="s">
        <v>1699</v>
      </c>
      <c r="G96" s="209" t="s">
        <v>1677</v>
      </c>
      <c r="H96" s="210">
        <v>1</v>
      </c>
      <c r="I96" s="211"/>
      <c r="J96" s="212">
        <f>ROUND(I96*H96,2)</f>
        <v>0</v>
      </c>
      <c r="K96" s="208" t="s">
        <v>134</v>
      </c>
      <c r="L96" s="46"/>
      <c r="M96" s="213" t="s">
        <v>21</v>
      </c>
      <c r="N96" s="214" t="s">
        <v>44</v>
      </c>
      <c r="O96" s="86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1678</v>
      </c>
      <c r="AT96" s="217" t="s">
        <v>130</v>
      </c>
      <c r="AU96" s="217" t="s">
        <v>78</v>
      </c>
      <c r="AY96" s="19" t="s">
        <v>128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78</v>
      </c>
      <c r="BK96" s="218">
        <f>ROUND(I96*H96,2)</f>
        <v>0</v>
      </c>
      <c r="BL96" s="19" t="s">
        <v>1678</v>
      </c>
      <c r="BM96" s="217" t="s">
        <v>1700</v>
      </c>
    </row>
    <row r="97" spans="1:47" s="2" customFormat="1" ht="12">
      <c r="A97" s="40"/>
      <c r="B97" s="41"/>
      <c r="C97" s="42"/>
      <c r="D97" s="219" t="s">
        <v>136</v>
      </c>
      <c r="E97" s="42"/>
      <c r="F97" s="220" t="s">
        <v>1701</v>
      </c>
      <c r="G97" s="42"/>
      <c r="H97" s="42"/>
      <c r="I97" s="221"/>
      <c r="J97" s="42"/>
      <c r="K97" s="42"/>
      <c r="L97" s="46"/>
      <c r="M97" s="222"/>
      <c r="N97" s="223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136</v>
      </c>
      <c r="AU97" s="19" t="s">
        <v>78</v>
      </c>
    </row>
    <row r="98" spans="1:47" s="2" customFormat="1" ht="12">
      <c r="A98" s="40"/>
      <c r="B98" s="41"/>
      <c r="C98" s="42"/>
      <c r="D98" s="224" t="s">
        <v>138</v>
      </c>
      <c r="E98" s="42"/>
      <c r="F98" s="225" t="s">
        <v>1702</v>
      </c>
      <c r="G98" s="42"/>
      <c r="H98" s="42"/>
      <c r="I98" s="221"/>
      <c r="J98" s="42"/>
      <c r="K98" s="42"/>
      <c r="L98" s="46"/>
      <c r="M98" s="222"/>
      <c r="N98" s="223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138</v>
      </c>
      <c r="AU98" s="19" t="s">
        <v>78</v>
      </c>
    </row>
    <row r="99" spans="1:47" s="2" customFormat="1" ht="12">
      <c r="A99" s="40"/>
      <c r="B99" s="41"/>
      <c r="C99" s="42"/>
      <c r="D99" s="219" t="s">
        <v>210</v>
      </c>
      <c r="E99" s="42"/>
      <c r="F99" s="248" t="s">
        <v>1697</v>
      </c>
      <c r="G99" s="42"/>
      <c r="H99" s="42"/>
      <c r="I99" s="221"/>
      <c r="J99" s="42"/>
      <c r="K99" s="42"/>
      <c r="L99" s="46"/>
      <c r="M99" s="222"/>
      <c r="N99" s="223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210</v>
      </c>
      <c r="AU99" s="19" t="s">
        <v>78</v>
      </c>
    </row>
    <row r="100" spans="1:65" s="2" customFormat="1" ht="16.5" customHeight="1">
      <c r="A100" s="40"/>
      <c r="B100" s="41"/>
      <c r="C100" s="206" t="s">
        <v>169</v>
      </c>
      <c r="D100" s="206" t="s">
        <v>130</v>
      </c>
      <c r="E100" s="207" t="s">
        <v>1703</v>
      </c>
      <c r="F100" s="208" t="s">
        <v>1704</v>
      </c>
      <c r="G100" s="209" t="s">
        <v>1705</v>
      </c>
      <c r="H100" s="210">
        <v>1</v>
      </c>
      <c r="I100" s="211"/>
      <c r="J100" s="212">
        <f>ROUND(I100*H100,2)</f>
        <v>0</v>
      </c>
      <c r="K100" s="208" t="s">
        <v>134</v>
      </c>
      <c r="L100" s="46"/>
      <c r="M100" s="213" t="s">
        <v>21</v>
      </c>
      <c r="N100" s="214" t="s">
        <v>44</v>
      </c>
      <c r="O100" s="86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1678</v>
      </c>
      <c r="AT100" s="217" t="s">
        <v>130</v>
      </c>
      <c r="AU100" s="217" t="s">
        <v>78</v>
      </c>
      <c r="AY100" s="19" t="s">
        <v>128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78</v>
      </c>
      <c r="BK100" s="218">
        <f>ROUND(I100*H100,2)</f>
        <v>0</v>
      </c>
      <c r="BL100" s="19" t="s">
        <v>1678</v>
      </c>
      <c r="BM100" s="217" t="s">
        <v>1706</v>
      </c>
    </row>
    <row r="101" spans="1:47" s="2" customFormat="1" ht="12">
      <c r="A101" s="40"/>
      <c r="B101" s="41"/>
      <c r="C101" s="42"/>
      <c r="D101" s="219" t="s">
        <v>136</v>
      </c>
      <c r="E101" s="42"/>
      <c r="F101" s="220" t="s">
        <v>1707</v>
      </c>
      <c r="G101" s="42"/>
      <c r="H101" s="42"/>
      <c r="I101" s="221"/>
      <c r="J101" s="42"/>
      <c r="K101" s="42"/>
      <c r="L101" s="46"/>
      <c r="M101" s="222"/>
      <c r="N101" s="223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136</v>
      </c>
      <c r="AU101" s="19" t="s">
        <v>78</v>
      </c>
    </row>
    <row r="102" spans="1:47" s="2" customFormat="1" ht="12">
      <c r="A102" s="40"/>
      <c r="B102" s="41"/>
      <c r="C102" s="42"/>
      <c r="D102" s="224" t="s">
        <v>138</v>
      </c>
      <c r="E102" s="42"/>
      <c r="F102" s="225" t="s">
        <v>1708</v>
      </c>
      <c r="G102" s="42"/>
      <c r="H102" s="42"/>
      <c r="I102" s="221"/>
      <c r="J102" s="42"/>
      <c r="K102" s="42"/>
      <c r="L102" s="46"/>
      <c r="M102" s="222"/>
      <c r="N102" s="223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138</v>
      </c>
      <c r="AU102" s="19" t="s">
        <v>78</v>
      </c>
    </row>
    <row r="103" spans="1:47" s="2" customFormat="1" ht="12">
      <c r="A103" s="40"/>
      <c r="B103" s="41"/>
      <c r="C103" s="42"/>
      <c r="D103" s="219" t="s">
        <v>210</v>
      </c>
      <c r="E103" s="42"/>
      <c r="F103" s="248" t="s">
        <v>1709</v>
      </c>
      <c r="G103" s="42"/>
      <c r="H103" s="42"/>
      <c r="I103" s="221"/>
      <c r="J103" s="42"/>
      <c r="K103" s="42"/>
      <c r="L103" s="46"/>
      <c r="M103" s="222"/>
      <c r="N103" s="223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210</v>
      </c>
      <c r="AU103" s="19" t="s">
        <v>78</v>
      </c>
    </row>
    <row r="104" spans="1:65" s="2" customFormat="1" ht="24.15" customHeight="1">
      <c r="A104" s="40"/>
      <c r="B104" s="41"/>
      <c r="C104" s="206" t="s">
        <v>176</v>
      </c>
      <c r="D104" s="206" t="s">
        <v>130</v>
      </c>
      <c r="E104" s="207" t="s">
        <v>1710</v>
      </c>
      <c r="F104" s="208" t="s">
        <v>1711</v>
      </c>
      <c r="G104" s="209" t="s">
        <v>1677</v>
      </c>
      <c r="H104" s="210">
        <v>1</v>
      </c>
      <c r="I104" s="211"/>
      <c r="J104" s="212">
        <f>ROUND(I104*H104,2)</f>
        <v>0</v>
      </c>
      <c r="K104" s="208" t="s">
        <v>134</v>
      </c>
      <c r="L104" s="46"/>
      <c r="M104" s="213" t="s">
        <v>21</v>
      </c>
      <c r="N104" s="214" t="s">
        <v>44</v>
      </c>
      <c r="O104" s="86"/>
      <c r="P104" s="215">
        <f>O104*H104</f>
        <v>0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1678</v>
      </c>
      <c r="AT104" s="217" t="s">
        <v>130</v>
      </c>
      <c r="AU104" s="217" t="s">
        <v>78</v>
      </c>
      <c r="AY104" s="19" t="s">
        <v>128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78</v>
      </c>
      <c r="BK104" s="218">
        <f>ROUND(I104*H104,2)</f>
        <v>0</v>
      </c>
      <c r="BL104" s="19" t="s">
        <v>1678</v>
      </c>
      <c r="BM104" s="217" t="s">
        <v>1712</v>
      </c>
    </row>
    <row r="105" spans="1:47" s="2" customFormat="1" ht="12">
      <c r="A105" s="40"/>
      <c r="B105" s="41"/>
      <c r="C105" s="42"/>
      <c r="D105" s="219" t="s">
        <v>136</v>
      </c>
      <c r="E105" s="42"/>
      <c r="F105" s="220" t="s">
        <v>1711</v>
      </c>
      <c r="G105" s="42"/>
      <c r="H105" s="42"/>
      <c r="I105" s="221"/>
      <c r="J105" s="42"/>
      <c r="K105" s="42"/>
      <c r="L105" s="46"/>
      <c r="M105" s="222"/>
      <c r="N105" s="223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136</v>
      </c>
      <c r="AU105" s="19" t="s">
        <v>78</v>
      </c>
    </row>
    <row r="106" spans="1:47" s="2" customFormat="1" ht="12">
      <c r="A106" s="40"/>
      <c r="B106" s="41"/>
      <c r="C106" s="42"/>
      <c r="D106" s="224" t="s">
        <v>138</v>
      </c>
      <c r="E106" s="42"/>
      <c r="F106" s="225" t="s">
        <v>1713</v>
      </c>
      <c r="G106" s="42"/>
      <c r="H106" s="42"/>
      <c r="I106" s="221"/>
      <c r="J106" s="42"/>
      <c r="K106" s="42"/>
      <c r="L106" s="46"/>
      <c r="M106" s="222"/>
      <c r="N106" s="223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138</v>
      </c>
      <c r="AU106" s="19" t="s">
        <v>78</v>
      </c>
    </row>
    <row r="107" spans="1:47" s="2" customFormat="1" ht="12">
      <c r="A107" s="40"/>
      <c r="B107" s="41"/>
      <c r="C107" s="42"/>
      <c r="D107" s="219" t="s">
        <v>210</v>
      </c>
      <c r="E107" s="42"/>
      <c r="F107" s="248" t="s">
        <v>1687</v>
      </c>
      <c r="G107" s="42"/>
      <c r="H107" s="42"/>
      <c r="I107" s="221"/>
      <c r="J107" s="42"/>
      <c r="K107" s="42"/>
      <c r="L107" s="46"/>
      <c r="M107" s="222"/>
      <c r="N107" s="223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210</v>
      </c>
      <c r="AU107" s="19" t="s">
        <v>78</v>
      </c>
    </row>
    <row r="108" spans="1:65" s="2" customFormat="1" ht="37.8" customHeight="1">
      <c r="A108" s="40"/>
      <c r="B108" s="41"/>
      <c r="C108" s="206" t="s">
        <v>183</v>
      </c>
      <c r="D108" s="206" t="s">
        <v>130</v>
      </c>
      <c r="E108" s="207" t="s">
        <v>1714</v>
      </c>
      <c r="F108" s="208" t="s">
        <v>1715</v>
      </c>
      <c r="G108" s="209" t="s">
        <v>1677</v>
      </c>
      <c r="H108" s="210">
        <v>1</v>
      </c>
      <c r="I108" s="211"/>
      <c r="J108" s="212">
        <f>ROUND(I108*H108,2)</f>
        <v>0</v>
      </c>
      <c r="K108" s="208" t="s">
        <v>21</v>
      </c>
      <c r="L108" s="46"/>
      <c r="M108" s="213" t="s">
        <v>21</v>
      </c>
      <c r="N108" s="214" t="s">
        <v>44</v>
      </c>
      <c r="O108" s="86"/>
      <c r="P108" s="215">
        <f>O108*H108</f>
        <v>0</v>
      </c>
      <c r="Q108" s="215">
        <v>0</v>
      </c>
      <c r="R108" s="215">
        <f>Q108*H108</f>
        <v>0</v>
      </c>
      <c r="S108" s="215">
        <v>0</v>
      </c>
      <c r="T108" s="21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7" t="s">
        <v>1678</v>
      </c>
      <c r="AT108" s="217" t="s">
        <v>130</v>
      </c>
      <c r="AU108" s="217" t="s">
        <v>78</v>
      </c>
      <c r="AY108" s="19" t="s">
        <v>128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9" t="s">
        <v>78</v>
      </c>
      <c r="BK108" s="218">
        <f>ROUND(I108*H108,2)</f>
        <v>0</v>
      </c>
      <c r="BL108" s="19" t="s">
        <v>1678</v>
      </c>
      <c r="BM108" s="217" t="s">
        <v>1716</v>
      </c>
    </row>
    <row r="109" spans="1:47" s="2" customFormat="1" ht="12">
      <c r="A109" s="40"/>
      <c r="B109" s="41"/>
      <c r="C109" s="42"/>
      <c r="D109" s="219" t="s">
        <v>136</v>
      </c>
      <c r="E109" s="42"/>
      <c r="F109" s="220" t="s">
        <v>1717</v>
      </c>
      <c r="G109" s="42"/>
      <c r="H109" s="42"/>
      <c r="I109" s="221"/>
      <c r="J109" s="42"/>
      <c r="K109" s="42"/>
      <c r="L109" s="46"/>
      <c r="M109" s="222"/>
      <c r="N109" s="223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136</v>
      </c>
      <c r="AU109" s="19" t="s">
        <v>78</v>
      </c>
    </row>
    <row r="110" spans="1:47" s="2" customFormat="1" ht="12">
      <c r="A110" s="40"/>
      <c r="B110" s="41"/>
      <c r="C110" s="42"/>
      <c r="D110" s="219" t="s">
        <v>210</v>
      </c>
      <c r="E110" s="42"/>
      <c r="F110" s="248" t="s">
        <v>1718</v>
      </c>
      <c r="G110" s="42"/>
      <c r="H110" s="42"/>
      <c r="I110" s="221"/>
      <c r="J110" s="42"/>
      <c r="K110" s="42"/>
      <c r="L110" s="46"/>
      <c r="M110" s="222"/>
      <c r="N110" s="223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210</v>
      </c>
      <c r="AU110" s="19" t="s">
        <v>78</v>
      </c>
    </row>
    <row r="111" spans="1:65" s="2" customFormat="1" ht="16.5" customHeight="1">
      <c r="A111" s="40"/>
      <c r="B111" s="41"/>
      <c r="C111" s="206" t="s">
        <v>191</v>
      </c>
      <c r="D111" s="206" t="s">
        <v>130</v>
      </c>
      <c r="E111" s="207" t="s">
        <v>1719</v>
      </c>
      <c r="F111" s="208" t="s">
        <v>1720</v>
      </c>
      <c r="G111" s="209" t="s">
        <v>1677</v>
      </c>
      <c r="H111" s="210">
        <v>1</v>
      </c>
      <c r="I111" s="211"/>
      <c r="J111" s="212">
        <f>ROUND(I111*H111,2)</f>
        <v>0</v>
      </c>
      <c r="K111" s="208" t="s">
        <v>134</v>
      </c>
      <c r="L111" s="46"/>
      <c r="M111" s="213" t="s">
        <v>21</v>
      </c>
      <c r="N111" s="214" t="s">
        <v>44</v>
      </c>
      <c r="O111" s="86"/>
      <c r="P111" s="215">
        <f>O111*H111</f>
        <v>0</v>
      </c>
      <c r="Q111" s="215">
        <v>0</v>
      </c>
      <c r="R111" s="215">
        <f>Q111*H111</f>
        <v>0</v>
      </c>
      <c r="S111" s="215">
        <v>0</v>
      </c>
      <c r="T111" s="21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7" t="s">
        <v>1678</v>
      </c>
      <c r="AT111" s="217" t="s">
        <v>130</v>
      </c>
      <c r="AU111" s="217" t="s">
        <v>78</v>
      </c>
      <c r="AY111" s="19" t="s">
        <v>128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9" t="s">
        <v>78</v>
      </c>
      <c r="BK111" s="218">
        <f>ROUND(I111*H111,2)</f>
        <v>0</v>
      </c>
      <c r="BL111" s="19" t="s">
        <v>1678</v>
      </c>
      <c r="BM111" s="217" t="s">
        <v>1721</v>
      </c>
    </row>
    <row r="112" spans="1:47" s="2" customFormat="1" ht="12">
      <c r="A112" s="40"/>
      <c r="B112" s="41"/>
      <c r="C112" s="42"/>
      <c r="D112" s="219" t="s">
        <v>136</v>
      </c>
      <c r="E112" s="42"/>
      <c r="F112" s="220" t="s">
        <v>1720</v>
      </c>
      <c r="G112" s="42"/>
      <c r="H112" s="42"/>
      <c r="I112" s="221"/>
      <c r="J112" s="42"/>
      <c r="K112" s="42"/>
      <c r="L112" s="46"/>
      <c r="M112" s="222"/>
      <c r="N112" s="223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136</v>
      </c>
      <c r="AU112" s="19" t="s">
        <v>78</v>
      </c>
    </row>
    <row r="113" spans="1:47" s="2" customFormat="1" ht="12">
      <c r="A113" s="40"/>
      <c r="B113" s="41"/>
      <c r="C113" s="42"/>
      <c r="D113" s="224" t="s">
        <v>138</v>
      </c>
      <c r="E113" s="42"/>
      <c r="F113" s="225" t="s">
        <v>1722</v>
      </c>
      <c r="G113" s="42"/>
      <c r="H113" s="42"/>
      <c r="I113" s="221"/>
      <c r="J113" s="42"/>
      <c r="K113" s="42"/>
      <c r="L113" s="46"/>
      <c r="M113" s="222"/>
      <c r="N113" s="223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138</v>
      </c>
      <c r="AU113" s="19" t="s">
        <v>78</v>
      </c>
    </row>
    <row r="114" spans="1:47" s="2" customFormat="1" ht="12">
      <c r="A114" s="40"/>
      <c r="B114" s="41"/>
      <c r="C114" s="42"/>
      <c r="D114" s="219" t="s">
        <v>210</v>
      </c>
      <c r="E114" s="42"/>
      <c r="F114" s="248" t="s">
        <v>1697</v>
      </c>
      <c r="G114" s="42"/>
      <c r="H114" s="42"/>
      <c r="I114" s="221"/>
      <c r="J114" s="42"/>
      <c r="K114" s="42"/>
      <c r="L114" s="46"/>
      <c r="M114" s="222"/>
      <c r="N114" s="223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210</v>
      </c>
      <c r="AU114" s="19" t="s">
        <v>78</v>
      </c>
    </row>
    <row r="115" spans="1:65" s="2" customFormat="1" ht="16.5" customHeight="1">
      <c r="A115" s="40"/>
      <c r="B115" s="41"/>
      <c r="C115" s="206" t="s">
        <v>198</v>
      </c>
      <c r="D115" s="206" t="s">
        <v>130</v>
      </c>
      <c r="E115" s="207" t="s">
        <v>1723</v>
      </c>
      <c r="F115" s="208" t="s">
        <v>1724</v>
      </c>
      <c r="G115" s="209" t="s">
        <v>1677</v>
      </c>
      <c r="H115" s="210">
        <v>1</v>
      </c>
      <c r="I115" s="211"/>
      <c r="J115" s="212">
        <f>ROUND(I115*H115,2)</f>
        <v>0</v>
      </c>
      <c r="K115" s="208" t="s">
        <v>134</v>
      </c>
      <c r="L115" s="46"/>
      <c r="M115" s="213" t="s">
        <v>21</v>
      </c>
      <c r="N115" s="214" t="s">
        <v>44</v>
      </c>
      <c r="O115" s="86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1678</v>
      </c>
      <c r="AT115" s="217" t="s">
        <v>130</v>
      </c>
      <c r="AU115" s="217" t="s">
        <v>78</v>
      </c>
      <c r="AY115" s="19" t="s">
        <v>128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78</v>
      </c>
      <c r="BK115" s="218">
        <f>ROUND(I115*H115,2)</f>
        <v>0</v>
      </c>
      <c r="BL115" s="19" t="s">
        <v>1678</v>
      </c>
      <c r="BM115" s="217" t="s">
        <v>1725</v>
      </c>
    </row>
    <row r="116" spans="1:47" s="2" customFormat="1" ht="12">
      <c r="A116" s="40"/>
      <c r="B116" s="41"/>
      <c r="C116" s="42"/>
      <c r="D116" s="219" t="s">
        <v>136</v>
      </c>
      <c r="E116" s="42"/>
      <c r="F116" s="220" t="s">
        <v>1726</v>
      </c>
      <c r="G116" s="42"/>
      <c r="H116" s="42"/>
      <c r="I116" s="221"/>
      <c r="J116" s="42"/>
      <c r="K116" s="42"/>
      <c r="L116" s="46"/>
      <c r="M116" s="222"/>
      <c r="N116" s="223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136</v>
      </c>
      <c r="AU116" s="19" t="s">
        <v>78</v>
      </c>
    </row>
    <row r="117" spans="1:47" s="2" customFormat="1" ht="12">
      <c r="A117" s="40"/>
      <c r="B117" s="41"/>
      <c r="C117" s="42"/>
      <c r="D117" s="224" t="s">
        <v>138</v>
      </c>
      <c r="E117" s="42"/>
      <c r="F117" s="225" t="s">
        <v>1727</v>
      </c>
      <c r="G117" s="42"/>
      <c r="H117" s="42"/>
      <c r="I117" s="221"/>
      <c r="J117" s="42"/>
      <c r="K117" s="42"/>
      <c r="L117" s="46"/>
      <c r="M117" s="222"/>
      <c r="N117" s="223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138</v>
      </c>
      <c r="AU117" s="19" t="s">
        <v>78</v>
      </c>
    </row>
    <row r="118" spans="1:47" s="2" customFormat="1" ht="12">
      <c r="A118" s="40"/>
      <c r="B118" s="41"/>
      <c r="C118" s="42"/>
      <c r="D118" s="219" t="s">
        <v>210</v>
      </c>
      <c r="E118" s="42"/>
      <c r="F118" s="248" t="s">
        <v>1728</v>
      </c>
      <c r="G118" s="42"/>
      <c r="H118" s="42"/>
      <c r="I118" s="221"/>
      <c r="J118" s="42"/>
      <c r="K118" s="42"/>
      <c r="L118" s="46"/>
      <c r="M118" s="222"/>
      <c r="N118" s="223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210</v>
      </c>
      <c r="AU118" s="19" t="s">
        <v>78</v>
      </c>
    </row>
    <row r="119" spans="1:65" s="2" customFormat="1" ht="16.5" customHeight="1">
      <c r="A119" s="40"/>
      <c r="B119" s="41"/>
      <c r="C119" s="206" t="s">
        <v>204</v>
      </c>
      <c r="D119" s="206" t="s">
        <v>130</v>
      </c>
      <c r="E119" s="207" t="s">
        <v>1729</v>
      </c>
      <c r="F119" s="208" t="s">
        <v>1730</v>
      </c>
      <c r="G119" s="209" t="s">
        <v>342</v>
      </c>
      <c r="H119" s="210">
        <v>1</v>
      </c>
      <c r="I119" s="211"/>
      <c r="J119" s="212">
        <f>ROUND(I119*H119,2)</f>
        <v>0</v>
      </c>
      <c r="K119" s="208" t="s">
        <v>134</v>
      </c>
      <c r="L119" s="46"/>
      <c r="M119" s="213" t="s">
        <v>21</v>
      </c>
      <c r="N119" s="214" t="s">
        <v>44</v>
      </c>
      <c r="O119" s="86"/>
      <c r="P119" s="215">
        <f>O119*H119</f>
        <v>0</v>
      </c>
      <c r="Q119" s="215">
        <v>0</v>
      </c>
      <c r="R119" s="215">
        <f>Q119*H119</f>
        <v>0</v>
      </c>
      <c r="S119" s="215">
        <v>0</v>
      </c>
      <c r="T119" s="21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7" t="s">
        <v>1678</v>
      </c>
      <c r="AT119" s="217" t="s">
        <v>130</v>
      </c>
      <c r="AU119" s="217" t="s">
        <v>78</v>
      </c>
      <c r="AY119" s="19" t="s">
        <v>128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9" t="s">
        <v>78</v>
      </c>
      <c r="BK119" s="218">
        <f>ROUND(I119*H119,2)</f>
        <v>0</v>
      </c>
      <c r="BL119" s="19" t="s">
        <v>1678</v>
      </c>
      <c r="BM119" s="217" t="s">
        <v>1731</v>
      </c>
    </row>
    <row r="120" spans="1:47" s="2" customFormat="1" ht="12">
      <c r="A120" s="40"/>
      <c r="B120" s="41"/>
      <c r="C120" s="42"/>
      <c r="D120" s="219" t="s">
        <v>136</v>
      </c>
      <c r="E120" s="42"/>
      <c r="F120" s="220" t="s">
        <v>1730</v>
      </c>
      <c r="G120" s="42"/>
      <c r="H120" s="42"/>
      <c r="I120" s="221"/>
      <c r="J120" s="42"/>
      <c r="K120" s="42"/>
      <c r="L120" s="46"/>
      <c r="M120" s="222"/>
      <c r="N120" s="223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136</v>
      </c>
      <c r="AU120" s="19" t="s">
        <v>78</v>
      </c>
    </row>
    <row r="121" spans="1:47" s="2" customFormat="1" ht="12">
      <c r="A121" s="40"/>
      <c r="B121" s="41"/>
      <c r="C121" s="42"/>
      <c r="D121" s="224" t="s">
        <v>138</v>
      </c>
      <c r="E121" s="42"/>
      <c r="F121" s="225" t="s">
        <v>1732</v>
      </c>
      <c r="G121" s="42"/>
      <c r="H121" s="42"/>
      <c r="I121" s="221"/>
      <c r="J121" s="42"/>
      <c r="K121" s="42"/>
      <c r="L121" s="46"/>
      <c r="M121" s="222"/>
      <c r="N121" s="223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138</v>
      </c>
      <c r="AU121" s="19" t="s">
        <v>78</v>
      </c>
    </row>
    <row r="122" spans="1:65" s="2" customFormat="1" ht="21.75" customHeight="1">
      <c r="A122" s="40"/>
      <c r="B122" s="41"/>
      <c r="C122" s="206" t="s">
        <v>213</v>
      </c>
      <c r="D122" s="206" t="s">
        <v>130</v>
      </c>
      <c r="E122" s="207" t="s">
        <v>1733</v>
      </c>
      <c r="F122" s="208" t="s">
        <v>1734</v>
      </c>
      <c r="G122" s="209" t="s">
        <v>342</v>
      </c>
      <c r="H122" s="210">
        <v>4</v>
      </c>
      <c r="I122" s="211"/>
      <c r="J122" s="212">
        <f>ROUND(I122*H122,2)</f>
        <v>0</v>
      </c>
      <c r="K122" s="208" t="s">
        <v>21</v>
      </c>
      <c r="L122" s="46"/>
      <c r="M122" s="213" t="s">
        <v>21</v>
      </c>
      <c r="N122" s="214" t="s">
        <v>44</v>
      </c>
      <c r="O122" s="86"/>
      <c r="P122" s="215">
        <f>O122*H122</f>
        <v>0</v>
      </c>
      <c r="Q122" s="215">
        <v>0</v>
      </c>
      <c r="R122" s="215">
        <f>Q122*H122</f>
        <v>0</v>
      </c>
      <c r="S122" s="215">
        <v>0</v>
      </c>
      <c r="T122" s="21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7" t="s">
        <v>1678</v>
      </c>
      <c r="AT122" s="217" t="s">
        <v>130</v>
      </c>
      <c r="AU122" s="217" t="s">
        <v>78</v>
      </c>
      <c r="AY122" s="19" t="s">
        <v>128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9" t="s">
        <v>78</v>
      </c>
      <c r="BK122" s="218">
        <f>ROUND(I122*H122,2)</f>
        <v>0</v>
      </c>
      <c r="BL122" s="19" t="s">
        <v>1678</v>
      </c>
      <c r="BM122" s="217" t="s">
        <v>1735</v>
      </c>
    </row>
    <row r="123" spans="1:47" s="2" customFormat="1" ht="12">
      <c r="A123" s="40"/>
      <c r="B123" s="41"/>
      <c r="C123" s="42"/>
      <c r="D123" s="219" t="s">
        <v>136</v>
      </c>
      <c r="E123" s="42"/>
      <c r="F123" s="220" t="s">
        <v>1736</v>
      </c>
      <c r="G123" s="42"/>
      <c r="H123" s="42"/>
      <c r="I123" s="221"/>
      <c r="J123" s="42"/>
      <c r="K123" s="42"/>
      <c r="L123" s="46"/>
      <c r="M123" s="222"/>
      <c r="N123" s="223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136</v>
      </c>
      <c r="AU123" s="19" t="s">
        <v>78</v>
      </c>
    </row>
    <row r="124" spans="1:51" s="13" customFormat="1" ht="12">
      <c r="A124" s="13"/>
      <c r="B124" s="226"/>
      <c r="C124" s="227"/>
      <c r="D124" s="219" t="s">
        <v>140</v>
      </c>
      <c r="E124" s="228" t="s">
        <v>21</v>
      </c>
      <c r="F124" s="229" t="s">
        <v>85</v>
      </c>
      <c r="G124" s="227"/>
      <c r="H124" s="230">
        <v>4</v>
      </c>
      <c r="I124" s="231"/>
      <c r="J124" s="227"/>
      <c r="K124" s="227"/>
      <c r="L124" s="232"/>
      <c r="M124" s="233"/>
      <c r="N124" s="234"/>
      <c r="O124" s="234"/>
      <c r="P124" s="234"/>
      <c r="Q124" s="234"/>
      <c r="R124" s="234"/>
      <c r="S124" s="234"/>
      <c r="T124" s="235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6" t="s">
        <v>140</v>
      </c>
      <c r="AU124" s="236" t="s">
        <v>78</v>
      </c>
      <c r="AV124" s="13" t="s">
        <v>82</v>
      </c>
      <c r="AW124" s="13" t="s">
        <v>34</v>
      </c>
      <c r="AX124" s="13" t="s">
        <v>78</v>
      </c>
      <c r="AY124" s="236" t="s">
        <v>128</v>
      </c>
    </row>
    <row r="125" spans="1:65" s="2" customFormat="1" ht="16.5" customHeight="1">
      <c r="A125" s="40"/>
      <c r="B125" s="41"/>
      <c r="C125" s="206" t="s">
        <v>220</v>
      </c>
      <c r="D125" s="206" t="s">
        <v>130</v>
      </c>
      <c r="E125" s="207" t="s">
        <v>1737</v>
      </c>
      <c r="F125" s="208" t="s">
        <v>1738</v>
      </c>
      <c r="G125" s="209" t="s">
        <v>1739</v>
      </c>
      <c r="H125" s="210">
        <v>12</v>
      </c>
      <c r="I125" s="211"/>
      <c r="J125" s="212">
        <f>ROUND(I125*H125,2)</f>
        <v>0</v>
      </c>
      <c r="K125" s="208" t="s">
        <v>134</v>
      </c>
      <c r="L125" s="46"/>
      <c r="M125" s="213" t="s">
        <v>21</v>
      </c>
      <c r="N125" s="214" t="s">
        <v>44</v>
      </c>
      <c r="O125" s="86"/>
      <c r="P125" s="215">
        <f>O125*H125</f>
        <v>0</v>
      </c>
      <c r="Q125" s="215">
        <v>0</v>
      </c>
      <c r="R125" s="215">
        <f>Q125*H125</f>
        <v>0</v>
      </c>
      <c r="S125" s="215">
        <v>0</v>
      </c>
      <c r="T125" s="216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17" t="s">
        <v>1678</v>
      </c>
      <c r="AT125" s="217" t="s">
        <v>130</v>
      </c>
      <c r="AU125" s="217" t="s">
        <v>78</v>
      </c>
      <c r="AY125" s="19" t="s">
        <v>128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9" t="s">
        <v>78</v>
      </c>
      <c r="BK125" s="218">
        <f>ROUND(I125*H125,2)</f>
        <v>0</v>
      </c>
      <c r="BL125" s="19" t="s">
        <v>1678</v>
      </c>
      <c r="BM125" s="217" t="s">
        <v>1740</v>
      </c>
    </row>
    <row r="126" spans="1:47" s="2" customFormat="1" ht="12">
      <c r="A126" s="40"/>
      <c r="B126" s="41"/>
      <c r="C126" s="42"/>
      <c r="D126" s="219" t="s">
        <v>136</v>
      </c>
      <c r="E126" s="42"/>
      <c r="F126" s="220" t="s">
        <v>1741</v>
      </c>
      <c r="G126" s="42"/>
      <c r="H126" s="42"/>
      <c r="I126" s="221"/>
      <c r="J126" s="42"/>
      <c r="K126" s="42"/>
      <c r="L126" s="46"/>
      <c r="M126" s="222"/>
      <c r="N126" s="223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136</v>
      </c>
      <c r="AU126" s="19" t="s">
        <v>78</v>
      </c>
    </row>
    <row r="127" spans="1:47" s="2" customFormat="1" ht="12">
      <c r="A127" s="40"/>
      <c r="B127" s="41"/>
      <c r="C127" s="42"/>
      <c r="D127" s="224" t="s">
        <v>138</v>
      </c>
      <c r="E127" s="42"/>
      <c r="F127" s="225" t="s">
        <v>1742</v>
      </c>
      <c r="G127" s="42"/>
      <c r="H127" s="42"/>
      <c r="I127" s="221"/>
      <c r="J127" s="42"/>
      <c r="K127" s="42"/>
      <c r="L127" s="46"/>
      <c r="M127" s="222"/>
      <c r="N127" s="223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138</v>
      </c>
      <c r="AU127" s="19" t="s">
        <v>78</v>
      </c>
    </row>
    <row r="128" spans="1:47" s="2" customFormat="1" ht="12">
      <c r="A128" s="40"/>
      <c r="B128" s="41"/>
      <c r="C128" s="42"/>
      <c r="D128" s="219" t="s">
        <v>210</v>
      </c>
      <c r="E128" s="42"/>
      <c r="F128" s="248" t="s">
        <v>1743</v>
      </c>
      <c r="G128" s="42"/>
      <c r="H128" s="42"/>
      <c r="I128" s="221"/>
      <c r="J128" s="42"/>
      <c r="K128" s="42"/>
      <c r="L128" s="46"/>
      <c r="M128" s="222"/>
      <c r="N128" s="223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210</v>
      </c>
      <c r="AU128" s="19" t="s">
        <v>78</v>
      </c>
    </row>
    <row r="129" spans="1:51" s="13" customFormat="1" ht="12">
      <c r="A129" s="13"/>
      <c r="B129" s="226"/>
      <c r="C129" s="227"/>
      <c r="D129" s="219" t="s">
        <v>140</v>
      </c>
      <c r="E129" s="228" t="s">
        <v>21</v>
      </c>
      <c r="F129" s="229" t="s">
        <v>213</v>
      </c>
      <c r="G129" s="227"/>
      <c r="H129" s="230">
        <v>12</v>
      </c>
      <c r="I129" s="231"/>
      <c r="J129" s="227"/>
      <c r="K129" s="227"/>
      <c r="L129" s="232"/>
      <c r="M129" s="233"/>
      <c r="N129" s="234"/>
      <c r="O129" s="234"/>
      <c r="P129" s="234"/>
      <c r="Q129" s="234"/>
      <c r="R129" s="234"/>
      <c r="S129" s="234"/>
      <c r="T129" s="235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6" t="s">
        <v>140</v>
      </c>
      <c r="AU129" s="236" t="s">
        <v>78</v>
      </c>
      <c r="AV129" s="13" t="s">
        <v>82</v>
      </c>
      <c r="AW129" s="13" t="s">
        <v>34</v>
      </c>
      <c r="AX129" s="13" t="s">
        <v>78</v>
      </c>
      <c r="AY129" s="236" t="s">
        <v>128</v>
      </c>
    </row>
    <row r="130" spans="1:65" s="2" customFormat="1" ht="24.15" customHeight="1">
      <c r="A130" s="40"/>
      <c r="B130" s="41"/>
      <c r="C130" s="206" t="s">
        <v>227</v>
      </c>
      <c r="D130" s="206" t="s">
        <v>130</v>
      </c>
      <c r="E130" s="207" t="s">
        <v>1744</v>
      </c>
      <c r="F130" s="208" t="s">
        <v>1745</v>
      </c>
      <c r="G130" s="209" t="s">
        <v>1677</v>
      </c>
      <c r="H130" s="210">
        <v>1</v>
      </c>
      <c r="I130" s="211"/>
      <c r="J130" s="212">
        <f>ROUND(I130*H130,2)</f>
        <v>0</v>
      </c>
      <c r="K130" s="208" t="s">
        <v>134</v>
      </c>
      <c r="L130" s="46"/>
      <c r="M130" s="213" t="s">
        <v>21</v>
      </c>
      <c r="N130" s="214" t="s">
        <v>44</v>
      </c>
      <c r="O130" s="86"/>
      <c r="P130" s="215">
        <f>O130*H130</f>
        <v>0</v>
      </c>
      <c r="Q130" s="215">
        <v>0</v>
      </c>
      <c r="R130" s="215">
        <f>Q130*H130</f>
        <v>0</v>
      </c>
      <c r="S130" s="215">
        <v>0</v>
      </c>
      <c r="T130" s="21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7" t="s">
        <v>1678</v>
      </c>
      <c r="AT130" s="217" t="s">
        <v>130</v>
      </c>
      <c r="AU130" s="217" t="s">
        <v>78</v>
      </c>
      <c r="AY130" s="19" t="s">
        <v>128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9" t="s">
        <v>78</v>
      </c>
      <c r="BK130" s="218">
        <f>ROUND(I130*H130,2)</f>
        <v>0</v>
      </c>
      <c r="BL130" s="19" t="s">
        <v>1678</v>
      </c>
      <c r="BM130" s="217" t="s">
        <v>1746</v>
      </c>
    </row>
    <row r="131" spans="1:47" s="2" customFormat="1" ht="12">
      <c r="A131" s="40"/>
      <c r="B131" s="41"/>
      <c r="C131" s="42"/>
      <c r="D131" s="219" t="s">
        <v>136</v>
      </c>
      <c r="E131" s="42"/>
      <c r="F131" s="220" t="s">
        <v>1745</v>
      </c>
      <c r="G131" s="42"/>
      <c r="H131" s="42"/>
      <c r="I131" s="221"/>
      <c r="J131" s="42"/>
      <c r="K131" s="42"/>
      <c r="L131" s="46"/>
      <c r="M131" s="222"/>
      <c r="N131" s="223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136</v>
      </c>
      <c r="AU131" s="19" t="s">
        <v>78</v>
      </c>
    </row>
    <row r="132" spans="1:47" s="2" customFormat="1" ht="12">
      <c r="A132" s="40"/>
      <c r="B132" s="41"/>
      <c r="C132" s="42"/>
      <c r="D132" s="224" t="s">
        <v>138</v>
      </c>
      <c r="E132" s="42"/>
      <c r="F132" s="225" t="s">
        <v>1747</v>
      </c>
      <c r="G132" s="42"/>
      <c r="H132" s="42"/>
      <c r="I132" s="221"/>
      <c r="J132" s="42"/>
      <c r="K132" s="42"/>
      <c r="L132" s="46"/>
      <c r="M132" s="222"/>
      <c r="N132" s="223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138</v>
      </c>
      <c r="AU132" s="19" t="s">
        <v>78</v>
      </c>
    </row>
    <row r="133" spans="1:47" s="2" customFormat="1" ht="12">
      <c r="A133" s="40"/>
      <c r="B133" s="41"/>
      <c r="C133" s="42"/>
      <c r="D133" s="219" t="s">
        <v>210</v>
      </c>
      <c r="E133" s="42"/>
      <c r="F133" s="248" t="s">
        <v>1718</v>
      </c>
      <c r="G133" s="42"/>
      <c r="H133" s="42"/>
      <c r="I133" s="221"/>
      <c r="J133" s="42"/>
      <c r="K133" s="42"/>
      <c r="L133" s="46"/>
      <c r="M133" s="222"/>
      <c r="N133" s="223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210</v>
      </c>
      <c r="AU133" s="19" t="s">
        <v>78</v>
      </c>
    </row>
    <row r="134" spans="1:65" s="2" customFormat="1" ht="16.5" customHeight="1">
      <c r="A134" s="40"/>
      <c r="B134" s="41"/>
      <c r="C134" s="206" t="s">
        <v>8</v>
      </c>
      <c r="D134" s="206" t="s">
        <v>130</v>
      </c>
      <c r="E134" s="207" t="s">
        <v>1748</v>
      </c>
      <c r="F134" s="208" t="s">
        <v>1749</v>
      </c>
      <c r="G134" s="209" t="s">
        <v>1677</v>
      </c>
      <c r="H134" s="210">
        <v>1</v>
      </c>
      <c r="I134" s="211"/>
      <c r="J134" s="212">
        <f>ROUND(I134*H134,2)</f>
        <v>0</v>
      </c>
      <c r="K134" s="208" t="s">
        <v>134</v>
      </c>
      <c r="L134" s="46"/>
      <c r="M134" s="213" t="s">
        <v>21</v>
      </c>
      <c r="N134" s="214" t="s">
        <v>44</v>
      </c>
      <c r="O134" s="86"/>
      <c r="P134" s="215">
        <f>O134*H134</f>
        <v>0</v>
      </c>
      <c r="Q134" s="215">
        <v>0</v>
      </c>
      <c r="R134" s="215">
        <f>Q134*H134</f>
        <v>0</v>
      </c>
      <c r="S134" s="215">
        <v>0</v>
      </c>
      <c r="T134" s="21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7" t="s">
        <v>1678</v>
      </c>
      <c r="AT134" s="217" t="s">
        <v>130</v>
      </c>
      <c r="AU134" s="217" t="s">
        <v>78</v>
      </c>
      <c r="AY134" s="19" t="s">
        <v>128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9" t="s">
        <v>78</v>
      </c>
      <c r="BK134" s="218">
        <f>ROUND(I134*H134,2)</f>
        <v>0</v>
      </c>
      <c r="BL134" s="19" t="s">
        <v>1678</v>
      </c>
      <c r="BM134" s="217" t="s">
        <v>1750</v>
      </c>
    </row>
    <row r="135" spans="1:47" s="2" customFormat="1" ht="12">
      <c r="A135" s="40"/>
      <c r="B135" s="41"/>
      <c r="C135" s="42"/>
      <c r="D135" s="219" t="s">
        <v>136</v>
      </c>
      <c r="E135" s="42"/>
      <c r="F135" s="220" t="s">
        <v>1749</v>
      </c>
      <c r="G135" s="42"/>
      <c r="H135" s="42"/>
      <c r="I135" s="221"/>
      <c r="J135" s="42"/>
      <c r="K135" s="42"/>
      <c r="L135" s="46"/>
      <c r="M135" s="222"/>
      <c r="N135" s="223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136</v>
      </c>
      <c r="AU135" s="19" t="s">
        <v>78</v>
      </c>
    </row>
    <row r="136" spans="1:47" s="2" customFormat="1" ht="12">
      <c r="A136" s="40"/>
      <c r="B136" s="41"/>
      <c r="C136" s="42"/>
      <c r="D136" s="224" t="s">
        <v>138</v>
      </c>
      <c r="E136" s="42"/>
      <c r="F136" s="225" t="s">
        <v>1751</v>
      </c>
      <c r="G136" s="42"/>
      <c r="H136" s="42"/>
      <c r="I136" s="221"/>
      <c r="J136" s="42"/>
      <c r="K136" s="42"/>
      <c r="L136" s="46"/>
      <c r="M136" s="222"/>
      <c r="N136" s="223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138</v>
      </c>
      <c r="AU136" s="19" t="s">
        <v>78</v>
      </c>
    </row>
    <row r="137" spans="1:47" s="2" customFormat="1" ht="12">
      <c r="A137" s="40"/>
      <c r="B137" s="41"/>
      <c r="C137" s="42"/>
      <c r="D137" s="219" t="s">
        <v>210</v>
      </c>
      <c r="E137" s="42"/>
      <c r="F137" s="248" t="s">
        <v>1752</v>
      </c>
      <c r="G137" s="42"/>
      <c r="H137" s="42"/>
      <c r="I137" s="221"/>
      <c r="J137" s="42"/>
      <c r="K137" s="42"/>
      <c r="L137" s="46"/>
      <c r="M137" s="222"/>
      <c r="N137" s="223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210</v>
      </c>
      <c r="AU137" s="19" t="s">
        <v>78</v>
      </c>
    </row>
    <row r="138" spans="1:65" s="2" customFormat="1" ht="16.5" customHeight="1">
      <c r="A138" s="40"/>
      <c r="B138" s="41"/>
      <c r="C138" s="206" t="s">
        <v>244</v>
      </c>
      <c r="D138" s="206" t="s">
        <v>130</v>
      </c>
      <c r="E138" s="207" t="s">
        <v>1753</v>
      </c>
      <c r="F138" s="208" t="s">
        <v>1754</v>
      </c>
      <c r="G138" s="209" t="s">
        <v>1705</v>
      </c>
      <c r="H138" s="210">
        <v>1</v>
      </c>
      <c r="I138" s="211"/>
      <c r="J138" s="212">
        <f>ROUND(I138*H138,2)</f>
        <v>0</v>
      </c>
      <c r="K138" s="208" t="s">
        <v>134</v>
      </c>
      <c r="L138" s="46"/>
      <c r="M138" s="213" t="s">
        <v>21</v>
      </c>
      <c r="N138" s="214" t="s">
        <v>44</v>
      </c>
      <c r="O138" s="86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1678</v>
      </c>
      <c r="AT138" s="217" t="s">
        <v>130</v>
      </c>
      <c r="AU138" s="217" t="s">
        <v>78</v>
      </c>
      <c r="AY138" s="19" t="s">
        <v>128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78</v>
      </c>
      <c r="BK138" s="218">
        <f>ROUND(I138*H138,2)</f>
        <v>0</v>
      </c>
      <c r="BL138" s="19" t="s">
        <v>1678</v>
      </c>
      <c r="BM138" s="217" t="s">
        <v>1755</v>
      </c>
    </row>
    <row r="139" spans="1:47" s="2" customFormat="1" ht="12">
      <c r="A139" s="40"/>
      <c r="B139" s="41"/>
      <c r="C139" s="42"/>
      <c r="D139" s="219" t="s">
        <v>136</v>
      </c>
      <c r="E139" s="42"/>
      <c r="F139" s="220" t="s">
        <v>1756</v>
      </c>
      <c r="G139" s="42"/>
      <c r="H139" s="42"/>
      <c r="I139" s="221"/>
      <c r="J139" s="42"/>
      <c r="K139" s="42"/>
      <c r="L139" s="46"/>
      <c r="M139" s="222"/>
      <c r="N139" s="223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136</v>
      </c>
      <c r="AU139" s="19" t="s">
        <v>78</v>
      </c>
    </row>
    <row r="140" spans="1:47" s="2" customFormat="1" ht="12">
      <c r="A140" s="40"/>
      <c r="B140" s="41"/>
      <c r="C140" s="42"/>
      <c r="D140" s="224" t="s">
        <v>138</v>
      </c>
      <c r="E140" s="42"/>
      <c r="F140" s="225" t="s">
        <v>1757</v>
      </c>
      <c r="G140" s="42"/>
      <c r="H140" s="42"/>
      <c r="I140" s="221"/>
      <c r="J140" s="42"/>
      <c r="K140" s="42"/>
      <c r="L140" s="46"/>
      <c r="M140" s="222"/>
      <c r="N140" s="223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138</v>
      </c>
      <c r="AU140" s="19" t="s">
        <v>78</v>
      </c>
    </row>
    <row r="141" spans="1:65" s="2" customFormat="1" ht="16.5" customHeight="1">
      <c r="A141" s="40"/>
      <c r="B141" s="41"/>
      <c r="C141" s="206" t="s">
        <v>252</v>
      </c>
      <c r="D141" s="206" t="s">
        <v>130</v>
      </c>
      <c r="E141" s="207" t="s">
        <v>1758</v>
      </c>
      <c r="F141" s="208" t="s">
        <v>1759</v>
      </c>
      <c r="G141" s="209" t="s">
        <v>1705</v>
      </c>
      <c r="H141" s="210">
        <v>1</v>
      </c>
      <c r="I141" s="211"/>
      <c r="J141" s="212">
        <f>ROUND(I141*H141,2)</f>
        <v>0</v>
      </c>
      <c r="K141" s="208" t="s">
        <v>134</v>
      </c>
      <c r="L141" s="46"/>
      <c r="M141" s="213" t="s">
        <v>21</v>
      </c>
      <c r="N141" s="214" t="s">
        <v>44</v>
      </c>
      <c r="O141" s="86"/>
      <c r="P141" s="215">
        <f>O141*H141</f>
        <v>0</v>
      </c>
      <c r="Q141" s="215">
        <v>0</v>
      </c>
      <c r="R141" s="215">
        <f>Q141*H141</f>
        <v>0</v>
      </c>
      <c r="S141" s="215">
        <v>0</v>
      </c>
      <c r="T141" s="21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7" t="s">
        <v>1678</v>
      </c>
      <c r="AT141" s="217" t="s">
        <v>130</v>
      </c>
      <c r="AU141" s="217" t="s">
        <v>78</v>
      </c>
      <c r="AY141" s="19" t="s">
        <v>128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9" t="s">
        <v>78</v>
      </c>
      <c r="BK141" s="218">
        <f>ROUND(I141*H141,2)</f>
        <v>0</v>
      </c>
      <c r="BL141" s="19" t="s">
        <v>1678</v>
      </c>
      <c r="BM141" s="217" t="s">
        <v>1760</v>
      </c>
    </row>
    <row r="142" spans="1:47" s="2" customFormat="1" ht="12">
      <c r="A142" s="40"/>
      <c r="B142" s="41"/>
      <c r="C142" s="42"/>
      <c r="D142" s="219" t="s">
        <v>136</v>
      </c>
      <c r="E142" s="42"/>
      <c r="F142" s="220" t="s">
        <v>1761</v>
      </c>
      <c r="G142" s="42"/>
      <c r="H142" s="42"/>
      <c r="I142" s="221"/>
      <c r="J142" s="42"/>
      <c r="K142" s="42"/>
      <c r="L142" s="46"/>
      <c r="M142" s="222"/>
      <c r="N142" s="223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136</v>
      </c>
      <c r="AU142" s="19" t="s">
        <v>78</v>
      </c>
    </row>
    <row r="143" spans="1:47" s="2" customFormat="1" ht="12">
      <c r="A143" s="40"/>
      <c r="B143" s="41"/>
      <c r="C143" s="42"/>
      <c r="D143" s="224" t="s">
        <v>138</v>
      </c>
      <c r="E143" s="42"/>
      <c r="F143" s="225" t="s">
        <v>1762</v>
      </c>
      <c r="G143" s="42"/>
      <c r="H143" s="42"/>
      <c r="I143" s="221"/>
      <c r="J143" s="42"/>
      <c r="K143" s="42"/>
      <c r="L143" s="46"/>
      <c r="M143" s="222"/>
      <c r="N143" s="223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138</v>
      </c>
      <c r="AU143" s="19" t="s">
        <v>78</v>
      </c>
    </row>
    <row r="144" spans="1:65" s="2" customFormat="1" ht="16.5" customHeight="1">
      <c r="A144" s="40"/>
      <c r="B144" s="41"/>
      <c r="C144" s="206" t="s">
        <v>259</v>
      </c>
      <c r="D144" s="206" t="s">
        <v>130</v>
      </c>
      <c r="E144" s="207" t="s">
        <v>1763</v>
      </c>
      <c r="F144" s="208" t="s">
        <v>1764</v>
      </c>
      <c r="G144" s="209" t="s">
        <v>1705</v>
      </c>
      <c r="H144" s="210">
        <v>1</v>
      </c>
      <c r="I144" s="211"/>
      <c r="J144" s="212">
        <f>ROUND(I144*H144,2)</f>
        <v>0</v>
      </c>
      <c r="K144" s="208" t="s">
        <v>134</v>
      </c>
      <c r="L144" s="46"/>
      <c r="M144" s="213" t="s">
        <v>21</v>
      </c>
      <c r="N144" s="214" t="s">
        <v>44</v>
      </c>
      <c r="O144" s="86"/>
      <c r="P144" s="215">
        <f>O144*H144</f>
        <v>0</v>
      </c>
      <c r="Q144" s="215">
        <v>0</v>
      </c>
      <c r="R144" s="215">
        <f>Q144*H144</f>
        <v>0</v>
      </c>
      <c r="S144" s="215">
        <v>0</v>
      </c>
      <c r="T144" s="216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7" t="s">
        <v>1678</v>
      </c>
      <c r="AT144" s="217" t="s">
        <v>130</v>
      </c>
      <c r="AU144" s="217" t="s">
        <v>78</v>
      </c>
      <c r="AY144" s="19" t="s">
        <v>128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9" t="s">
        <v>78</v>
      </c>
      <c r="BK144" s="218">
        <f>ROUND(I144*H144,2)</f>
        <v>0</v>
      </c>
      <c r="BL144" s="19" t="s">
        <v>1678</v>
      </c>
      <c r="BM144" s="217" t="s">
        <v>1765</v>
      </c>
    </row>
    <row r="145" spans="1:47" s="2" customFormat="1" ht="12">
      <c r="A145" s="40"/>
      <c r="B145" s="41"/>
      <c r="C145" s="42"/>
      <c r="D145" s="219" t="s">
        <v>136</v>
      </c>
      <c r="E145" s="42"/>
      <c r="F145" s="220" t="s">
        <v>1766</v>
      </c>
      <c r="G145" s="42"/>
      <c r="H145" s="42"/>
      <c r="I145" s="221"/>
      <c r="J145" s="42"/>
      <c r="K145" s="42"/>
      <c r="L145" s="46"/>
      <c r="M145" s="222"/>
      <c r="N145" s="223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136</v>
      </c>
      <c r="AU145" s="19" t="s">
        <v>78</v>
      </c>
    </row>
    <row r="146" spans="1:47" s="2" customFormat="1" ht="12">
      <c r="A146" s="40"/>
      <c r="B146" s="41"/>
      <c r="C146" s="42"/>
      <c r="D146" s="224" t="s">
        <v>138</v>
      </c>
      <c r="E146" s="42"/>
      <c r="F146" s="225" t="s">
        <v>1767</v>
      </c>
      <c r="G146" s="42"/>
      <c r="H146" s="42"/>
      <c r="I146" s="221"/>
      <c r="J146" s="42"/>
      <c r="K146" s="42"/>
      <c r="L146" s="46"/>
      <c r="M146" s="222"/>
      <c r="N146" s="223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138</v>
      </c>
      <c r="AU146" s="19" t="s">
        <v>78</v>
      </c>
    </row>
    <row r="147" spans="1:65" s="2" customFormat="1" ht="16.5" customHeight="1">
      <c r="A147" s="40"/>
      <c r="B147" s="41"/>
      <c r="C147" s="206" t="s">
        <v>266</v>
      </c>
      <c r="D147" s="206" t="s">
        <v>130</v>
      </c>
      <c r="E147" s="207" t="s">
        <v>1768</v>
      </c>
      <c r="F147" s="208" t="s">
        <v>1769</v>
      </c>
      <c r="G147" s="209" t="s">
        <v>1677</v>
      </c>
      <c r="H147" s="210">
        <v>1</v>
      </c>
      <c r="I147" s="211"/>
      <c r="J147" s="212">
        <f>ROUND(I147*H147,2)</f>
        <v>0</v>
      </c>
      <c r="K147" s="208" t="s">
        <v>134</v>
      </c>
      <c r="L147" s="46"/>
      <c r="M147" s="213" t="s">
        <v>21</v>
      </c>
      <c r="N147" s="214" t="s">
        <v>44</v>
      </c>
      <c r="O147" s="86"/>
      <c r="P147" s="215">
        <f>O147*H147</f>
        <v>0</v>
      </c>
      <c r="Q147" s="215">
        <v>0</v>
      </c>
      <c r="R147" s="215">
        <f>Q147*H147</f>
        <v>0</v>
      </c>
      <c r="S147" s="215">
        <v>0</v>
      </c>
      <c r="T147" s="216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17" t="s">
        <v>1678</v>
      </c>
      <c r="AT147" s="217" t="s">
        <v>130</v>
      </c>
      <c r="AU147" s="217" t="s">
        <v>78</v>
      </c>
      <c r="AY147" s="19" t="s">
        <v>128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9" t="s">
        <v>78</v>
      </c>
      <c r="BK147" s="218">
        <f>ROUND(I147*H147,2)</f>
        <v>0</v>
      </c>
      <c r="BL147" s="19" t="s">
        <v>1678</v>
      </c>
      <c r="BM147" s="217" t="s">
        <v>1770</v>
      </c>
    </row>
    <row r="148" spans="1:47" s="2" customFormat="1" ht="12">
      <c r="A148" s="40"/>
      <c r="B148" s="41"/>
      <c r="C148" s="42"/>
      <c r="D148" s="219" t="s">
        <v>136</v>
      </c>
      <c r="E148" s="42"/>
      <c r="F148" s="220" t="s">
        <v>1771</v>
      </c>
      <c r="G148" s="42"/>
      <c r="H148" s="42"/>
      <c r="I148" s="221"/>
      <c r="J148" s="42"/>
      <c r="K148" s="42"/>
      <c r="L148" s="46"/>
      <c r="M148" s="222"/>
      <c r="N148" s="223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136</v>
      </c>
      <c r="AU148" s="19" t="s">
        <v>78</v>
      </c>
    </row>
    <row r="149" spans="1:47" s="2" customFormat="1" ht="12">
      <c r="A149" s="40"/>
      <c r="B149" s="41"/>
      <c r="C149" s="42"/>
      <c r="D149" s="224" t="s">
        <v>138</v>
      </c>
      <c r="E149" s="42"/>
      <c r="F149" s="225" t="s">
        <v>1772</v>
      </c>
      <c r="G149" s="42"/>
      <c r="H149" s="42"/>
      <c r="I149" s="221"/>
      <c r="J149" s="42"/>
      <c r="K149" s="42"/>
      <c r="L149" s="46"/>
      <c r="M149" s="222"/>
      <c r="N149" s="223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138</v>
      </c>
      <c r="AU149" s="19" t="s">
        <v>78</v>
      </c>
    </row>
    <row r="150" spans="1:65" s="2" customFormat="1" ht="24.15" customHeight="1">
      <c r="A150" s="40"/>
      <c r="B150" s="41"/>
      <c r="C150" s="206" t="s">
        <v>275</v>
      </c>
      <c r="D150" s="206" t="s">
        <v>130</v>
      </c>
      <c r="E150" s="207" t="s">
        <v>1773</v>
      </c>
      <c r="F150" s="208" t="s">
        <v>1774</v>
      </c>
      <c r="G150" s="209" t="s">
        <v>1677</v>
      </c>
      <c r="H150" s="210">
        <v>1</v>
      </c>
      <c r="I150" s="211"/>
      <c r="J150" s="212">
        <f>ROUND(I150*H150,2)</f>
        <v>0</v>
      </c>
      <c r="K150" s="208" t="s">
        <v>21</v>
      </c>
      <c r="L150" s="46"/>
      <c r="M150" s="213" t="s">
        <v>21</v>
      </c>
      <c r="N150" s="214" t="s">
        <v>44</v>
      </c>
      <c r="O150" s="86"/>
      <c r="P150" s="215">
        <f>O150*H150</f>
        <v>0</v>
      </c>
      <c r="Q150" s="215">
        <v>0</v>
      </c>
      <c r="R150" s="215">
        <f>Q150*H150</f>
        <v>0</v>
      </c>
      <c r="S150" s="215">
        <v>0</v>
      </c>
      <c r="T150" s="216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7" t="s">
        <v>1678</v>
      </c>
      <c r="AT150" s="217" t="s">
        <v>130</v>
      </c>
      <c r="AU150" s="217" t="s">
        <v>78</v>
      </c>
      <c r="AY150" s="19" t="s">
        <v>128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9" t="s">
        <v>78</v>
      </c>
      <c r="BK150" s="218">
        <f>ROUND(I150*H150,2)</f>
        <v>0</v>
      </c>
      <c r="BL150" s="19" t="s">
        <v>1678</v>
      </c>
      <c r="BM150" s="217" t="s">
        <v>1775</v>
      </c>
    </row>
    <row r="151" spans="1:47" s="2" customFormat="1" ht="12">
      <c r="A151" s="40"/>
      <c r="B151" s="41"/>
      <c r="C151" s="42"/>
      <c r="D151" s="219" t="s">
        <v>136</v>
      </c>
      <c r="E151" s="42"/>
      <c r="F151" s="220" t="s">
        <v>1774</v>
      </c>
      <c r="G151" s="42"/>
      <c r="H151" s="42"/>
      <c r="I151" s="221"/>
      <c r="J151" s="42"/>
      <c r="K151" s="42"/>
      <c r="L151" s="46"/>
      <c r="M151" s="222"/>
      <c r="N151" s="223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136</v>
      </c>
      <c r="AU151" s="19" t="s">
        <v>78</v>
      </c>
    </row>
    <row r="152" spans="1:65" s="2" customFormat="1" ht="16.5" customHeight="1">
      <c r="A152" s="40"/>
      <c r="B152" s="41"/>
      <c r="C152" s="206" t="s">
        <v>7</v>
      </c>
      <c r="D152" s="206" t="s">
        <v>130</v>
      </c>
      <c r="E152" s="207" t="s">
        <v>1776</v>
      </c>
      <c r="F152" s="208" t="s">
        <v>1777</v>
      </c>
      <c r="G152" s="209" t="s">
        <v>1705</v>
      </c>
      <c r="H152" s="210">
        <v>1</v>
      </c>
      <c r="I152" s="211"/>
      <c r="J152" s="212">
        <f>ROUND(I152*H152,2)</f>
        <v>0</v>
      </c>
      <c r="K152" s="208" t="s">
        <v>134</v>
      </c>
      <c r="L152" s="46"/>
      <c r="M152" s="213" t="s">
        <v>21</v>
      </c>
      <c r="N152" s="214" t="s">
        <v>44</v>
      </c>
      <c r="O152" s="86"/>
      <c r="P152" s="215">
        <f>O152*H152</f>
        <v>0</v>
      </c>
      <c r="Q152" s="215">
        <v>0</v>
      </c>
      <c r="R152" s="215">
        <f>Q152*H152</f>
        <v>0</v>
      </c>
      <c r="S152" s="215">
        <v>0</v>
      </c>
      <c r="T152" s="216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7" t="s">
        <v>1678</v>
      </c>
      <c r="AT152" s="217" t="s">
        <v>130</v>
      </c>
      <c r="AU152" s="217" t="s">
        <v>78</v>
      </c>
      <c r="AY152" s="19" t="s">
        <v>128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9" t="s">
        <v>78</v>
      </c>
      <c r="BK152" s="218">
        <f>ROUND(I152*H152,2)</f>
        <v>0</v>
      </c>
      <c r="BL152" s="19" t="s">
        <v>1678</v>
      </c>
      <c r="BM152" s="217" t="s">
        <v>1778</v>
      </c>
    </row>
    <row r="153" spans="1:47" s="2" customFormat="1" ht="12">
      <c r="A153" s="40"/>
      <c r="B153" s="41"/>
      <c r="C153" s="42"/>
      <c r="D153" s="219" t="s">
        <v>136</v>
      </c>
      <c r="E153" s="42"/>
      <c r="F153" s="220" t="s">
        <v>1779</v>
      </c>
      <c r="G153" s="42"/>
      <c r="H153" s="42"/>
      <c r="I153" s="221"/>
      <c r="J153" s="42"/>
      <c r="K153" s="42"/>
      <c r="L153" s="46"/>
      <c r="M153" s="222"/>
      <c r="N153" s="223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136</v>
      </c>
      <c r="AU153" s="19" t="s">
        <v>78</v>
      </c>
    </row>
    <row r="154" spans="1:47" s="2" customFormat="1" ht="12">
      <c r="A154" s="40"/>
      <c r="B154" s="41"/>
      <c r="C154" s="42"/>
      <c r="D154" s="224" t="s">
        <v>138</v>
      </c>
      <c r="E154" s="42"/>
      <c r="F154" s="225" t="s">
        <v>1780</v>
      </c>
      <c r="G154" s="42"/>
      <c r="H154" s="42"/>
      <c r="I154" s="221"/>
      <c r="J154" s="42"/>
      <c r="K154" s="42"/>
      <c r="L154" s="46"/>
      <c r="M154" s="284"/>
      <c r="N154" s="285"/>
      <c r="O154" s="286"/>
      <c r="P154" s="286"/>
      <c r="Q154" s="286"/>
      <c r="R154" s="286"/>
      <c r="S154" s="286"/>
      <c r="T154" s="2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138</v>
      </c>
      <c r="AU154" s="19" t="s">
        <v>78</v>
      </c>
    </row>
    <row r="155" spans="1:31" s="2" customFormat="1" ht="6.95" customHeight="1">
      <c r="A155" s="40"/>
      <c r="B155" s="61"/>
      <c r="C155" s="62"/>
      <c r="D155" s="62"/>
      <c r="E155" s="62"/>
      <c r="F155" s="62"/>
      <c r="G155" s="62"/>
      <c r="H155" s="62"/>
      <c r="I155" s="62"/>
      <c r="J155" s="62"/>
      <c r="K155" s="62"/>
      <c r="L155" s="46"/>
      <c r="M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</row>
  </sheetData>
  <sheetProtection password="CC35" sheet="1" objects="1" scenarios="1" formatColumns="0" formatRows="0" autoFilter="0"/>
  <autoFilter ref="C79:K154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hyperlinks>
    <hyperlink ref="F84" r:id="rId1" display="https://podminky.urs.cz/item/CS_URS_2023_02/011403000"/>
    <hyperlink ref="F87" r:id="rId2" display="https://podminky.urs.cz/item/CS_URS_2023_02/012103000"/>
    <hyperlink ref="F98" r:id="rId3" display="https://podminky.urs.cz/item/CS_URS_2023_02/012203000"/>
    <hyperlink ref="F102" r:id="rId4" display="https://podminky.urs.cz/item/CS_URS_2023_02/013002000"/>
    <hyperlink ref="F106" r:id="rId5" display="https://podminky.urs.cz/item/CS_URS_2023_02/013254000"/>
    <hyperlink ref="F113" r:id="rId6" display="https://podminky.urs.cz/item/CS_URS_2023_02/030001000"/>
    <hyperlink ref="F117" r:id="rId7" display="https://podminky.urs.cz/item/CS_URS_2023_02/034403000"/>
    <hyperlink ref="F121" r:id="rId8" display="https://podminky.urs.cz/item/CS_URS_2023_02/034503000"/>
    <hyperlink ref="F127" r:id="rId9" display="https://podminky.urs.cz/item/CS_URS_2023_02/043134000"/>
    <hyperlink ref="F132" r:id="rId10" display="https://podminky.urs.cz/item/CS_URS_2023_02/044002000"/>
    <hyperlink ref="F136" r:id="rId11" display="https://podminky.urs.cz/item/CS_URS_2023_02/045002000"/>
    <hyperlink ref="F140" r:id="rId12" display="https://podminky.urs.cz/item/CS_URS_2023_02/049103000"/>
    <hyperlink ref="F143" r:id="rId13" display="https://podminky.urs.cz/item/CS_URS_2023_02/051002000"/>
    <hyperlink ref="F146" r:id="rId14" display="https://podminky.urs.cz/item/CS_URS_2023_02/053203000"/>
    <hyperlink ref="F149" r:id="rId15" display="https://podminky.urs.cz/item/CS_URS_2023_02/070001000"/>
    <hyperlink ref="F154" r:id="rId16" display="https://podminky.urs.cz/item/CS_URS_2023_02/091704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88" customWidth="1"/>
    <col min="2" max="2" width="1.7109375" style="288" customWidth="1"/>
    <col min="3" max="4" width="5.00390625" style="288" customWidth="1"/>
    <col min="5" max="5" width="11.7109375" style="288" customWidth="1"/>
    <col min="6" max="6" width="9.140625" style="288" customWidth="1"/>
    <col min="7" max="7" width="5.00390625" style="288" customWidth="1"/>
    <col min="8" max="8" width="77.8515625" style="288" customWidth="1"/>
    <col min="9" max="10" width="20.00390625" style="288" customWidth="1"/>
    <col min="11" max="11" width="1.7109375" style="288" customWidth="1"/>
  </cols>
  <sheetData>
    <row r="1" s="1" customFormat="1" ht="37.5" customHeight="1"/>
    <row r="2" spans="2:11" s="1" customFormat="1" ht="7.5" customHeight="1">
      <c r="B2" s="289"/>
      <c r="C2" s="290"/>
      <c r="D2" s="290"/>
      <c r="E2" s="290"/>
      <c r="F2" s="290"/>
      <c r="G2" s="290"/>
      <c r="H2" s="290"/>
      <c r="I2" s="290"/>
      <c r="J2" s="290"/>
      <c r="K2" s="291"/>
    </row>
    <row r="3" spans="2:11" s="17" customFormat="1" ht="45" customHeight="1">
      <c r="B3" s="292"/>
      <c r="C3" s="293" t="s">
        <v>1781</v>
      </c>
      <c r="D3" s="293"/>
      <c r="E3" s="293"/>
      <c r="F3" s="293"/>
      <c r="G3" s="293"/>
      <c r="H3" s="293"/>
      <c r="I3" s="293"/>
      <c r="J3" s="293"/>
      <c r="K3" s="294"/>
    </row>
    <row r="4" spans="2:11" s="1" customFormat="1" ht="25.5" customHeight="1">
      <c r="B4" s="295"/>
      <c r="C4" s="296" t="s">
        <v>1782</v>
      </c>
      <c r="D4" s="296"/>
      <c r="E4" s="296"/>
      <c r="F4" s="296"/>
      <c r="G4" s="296"/>
      <c r="H4" s="296"/>
      <c r="I4" s="296"/>
      <c r="J4" s="296"/>
      <c r="K4" s="297"/>
    </row>
    <row r="5" spans="2:11" s="1" customFormat="1" ht="5.25" customHeight="1">
      <c r="B5" s="295"/>
      <c r="C5" s="298"/>
      <c r="D5" s="298"/>
      <c r="E5" s="298"/>
      <c r="F5" s="298"/>
      <c r="G5" s="298"/>
      <c r="H5" s="298"/>
      <c r="I5" s="298"/>
      <c r="J5" s="298"/>
      <c r="K5" s="297"/>
    </row>
    <row r="6" spans="2:11" s="1" customFormat="1" ht="15" customHeight="1">
      <c r="B6" s="295"/>
      <c r="C6" s="299" t="s">
        <v>1783</v>
      </c>
      <c r="D6" s="299"/>
      <c r="E6" s="299"/>
      <c r="F6" s="299"/>
      <c r="G6" s="299"/>
      <c r="H6" s="299"/>
      <c r="I6" s="299"/>
      <c r="J6" s="299"/>
      <c r="K6" s="297"/>
    </row>
    <row r="7" spans="2:11" s="1" customFormat="1" ht="15" customHeight="1">
      <c r="B7" s="300"/>
      <c r="C7" s="299" t="s">
        <v>1784</v>
      </c>
      <c r="D7" s="299"/>
      <c r="E7" s="299"/>
      <c r="F7" s="299"/>
      <c r="G7" s="299"/>
      <c r="H7" s="299"/>
      <c r="I7" s="299"/>
      <c r="J7" s="299"/>
      <c r="K7" s="297"/>
    </row>
    <row r="8" spans="2:11" s="1" customFormat="1" ht="12.75" customHeight="1">
      <c r="B8" s="300"/>
      <c r="C8" s="299"/>
      <c r="D8" s="299"/>
      <c r="E8" s="299"/>
      <c r="F8" s="299"/>
      <c r="G8" s="299"/>
      <c r="H8" s="299"/>
      <c r="I8" s="299"/>
      <c r="J8" s="299"/>
      <c r="K8" s="297"/>
    </row>
    <row r="9" spans="2:11" s="1" customFormat="1" ht="15" customHeight="1">
      <c r="B9" s="300"/>
      <c r="C9" s="299" t="s">
        <v>1785</v>
      </c>
      <c r="D9" s="299"/>
      <c r="E9" s="299"/>
      <c r="F9" s="299"/>
      <c r="G9" s="299"/>
      <c r="H9" s="299"/>
      <c r="I9" s="299"/>
      <c r="J9" s="299"/>
      <c r="K9" s="297"/>
    </row>
    <row r="10" spans="2:11" s="1" customFormat="1" ht="15" customHeight="1">
      <c r="B10" s="300"/>
      <c r="C10" s="299"/>
      <c r="D10" s="299" t="s">
        <v>1786</v>
      </c>
      <c r="E10" s="299"/>
      <c r="F10" s="299"/>
      <c r="G10" s="299"/>
      <c r="H10" s="299"/>
      <c r="I10" s="299"/>
      <c r="J10" s="299"/>
      <c r="K10" s="297"/>
    </row>
    <row r="11" spans="2:11" s="1" customFormat="1" ht="15" customHeight="1">
      <c r="B11" s="300"/>
      <c r="C11" s="301"/>
      <c r="D11" s="299" t="s">
        <v>1787</v>
      </c>
      <c r="E11" s="299"/>
      <c r="F11" s="299"/>
      <c r="G11" s="299"/>
      <c r="H11" s="299"/>
      <c r="I11" s="299"/>
      <c r="J11" s="299"/>
      <c r="K11" s="297"/>
    </row>
    <row r="12" spans="2:11" s="1" customFormat="1" ht="15" customHeight="1">
      <c r="B12" s="300"/>
      <c r="C12" s="301"/>
      <c r="D12" s="299"/>
      <c r="E12" s="299"/>
      <c r="F12" s="299"/>
      <c r="G12" s="299"/>
      <c r="H12" s="299"/>
      <c r="I12" s="299"/>
      <c r="J12" s="299"/>
      <c r="K12" s="297"/>
    </row>
    <row r="13" spans="2:11" s="1" customFormat="1" ht="15" customHeight="1">
      <c r="B13" s="300"/>
      <c r="C13" s="301"/>
      <c r="D13" s="302" t="s">
        <v>1788</v>
      </c>
      <c r="E13" s="299"/>
      <c r="F13" s="299"/>
      <c r="G13" s="299"/>
      <c r="H13" s="299"/>
      <c r="I13" s="299"/>
      <c r="J13" s="299"/>
      <c r="K13" s="297"/>
    </row>
    <row r="14" spans="2:11" s="1" customFormat="1" ht="12.75" customHeight="1">
      <c r="B14" s="300"/>
      <c r="C14" s="301"/>
      <c r="D14" s="301"/>
      <c r="E14" s="301"/>
      <c r="F14" s="301"/>
      <c r="G14" s="301"/>
      <c r="H14" s="301"/>
      <c r="I14" s="301"/>
      <c r="J14" s="301"/>
      <c r="K14" s="297"/>
    </row>
    <row r="15" spans="2:11" s="1" customFormat="1" ht="15" customHeight="1">
      <c r="B15" s="300"/>
      <c r="C15" s="301"/>
      <c r="D15" s="299" t="s">
        <v>1789</v>
      </c>
      <c r="E15" s="299"/>
      <c r="F15" s="299"/>
      <c r="G15" s="299"/>
      <c r="H15" s="299"/>
      <c r="I15" s="299"/>
      <c r="J15" s="299"/>
      <c r="K15" s="297"/>
    </row>
    <row r="16" spans="2:11" s="1" customFormat="1" ht="15" customHeight="1">
      <c r="B16" s="300"/>
      <c r="C16" s="301"/>
      <c r="D16" s="299" t="s">
        <v>1790</v>
      </c>
      <c r="E16" s="299"/>
      <c r="F16" s="299"/>
      <c r="G16" s="299"/>
      <c r="H16" s="299"/>
      <c r="I16" s="299"/>
      <c r="J16" s="299"/>
      <c r="K16" s="297"/>
    </row>
    <row r="17" spans="2:11" s="1" customFormat="1" ht="15" customHeight="1">
      <c r="B17" s="300"/>
      <c r="C17" s="301"/>
      <c r="D17" s="299" t="s">
        <v>1791</v>
      </c>
      <c r="E17" s="299"/>
      <c r="F17" s="299"/>
      <c r="G17" s="299"/>
      <c r="H17" s="299"/>
      <c r="I17" s="299"/>
      <c r="J17" s="299"/>
      <c r="K17" s="297"/>
    </row>
    <row r="18" spans="2:11" s="1" customFormat="1" ht="15" customHeight="1">
      <c r="B18" s="300"/>
      <c r="C18" s="301"/>
      <c r="D18" s="301"/>
      <c r="E18" s="303" t="s">
        <v>1792</v>
      </c>
      <c r="F18" s="299" t="s">
        <v>1793</v>
      </c>
      <c r="G18" s="299"/>
      <c r="H18" s="299"/>
      <c r="I18" s="299"/>
      <c r="J18" s="299"/>
      <c r="K18" s="297"/>
    </row>
    <row r="19" spans="2:11" s="1" customFormat="1" ht="15" customHeight="1">
      <c r="B19" s="300"/>
      <c r="C19" s="301"/>
      <c r="D19" s="301"/>
      <c r="E19" s="303" t="s">
        <v>80</v>
      </c>
      <c r="F19" s="299" t="s">
        <v>1794</v>
      </c>
      <c r="G19" s="299"/>
      <c r="H19" s="299"/>
      <c r="I19" s="299"/>
      <c r="J19" s="299"/>
      <c r="K19" s="297"/>
    </row>
    <row r="20" spans="2:11" s="1" customFormat="1" ht="15" customHeight="1">
      <c r="B20" s="300"/>
      <c r="C20" s="301"/>
      <c r="D20" s="301"/>
      <c r="E20" s="303" t="s">
        <v>1795</v>
      </c>
      <c r="F20" s="299" t="s">
        <v>1796</v>
      </c>
      <c r="G20" s="299"/>
      <c r="H20" s="299"/>
      <c r="I20" s="299"/>
      <c r="J20" s="299"/>
      <c r="K20" s="297"/>
    </row>
    <row r="21" spans="2:11" s="1" customFormat="1" ht="15" customHeight="1">
      <c r="B21" s="300"/>
      <c r="C21" s="301"/>
      <c r="D21" s="301"/>
      <c r="E21" s="303" t="s">
        <v>92</v>
      </c>
      <c r="F21" s="299" t="s">
        <v>1797</v>
      </c>
      <c r="G21" s="299"/>
      <c r="H21" s="299"/>
      <c r="I21" s="299"/>
      <c r="J21" s="299"/>
      <c r="K21" s="297"/>
    </row>
    <row r="22" spans="2:11" s="1" customFormat="1" ht="15" customHeight="1">
      <c r="B22" s="300"/>
      <c r="C22" s="301"/>
      <c r="D22" s="301"/>
      <c r="E22" s="303" t="s">
        <v>1798</v>
      </c>
      <c r="F22" s="299" t="s">
        <v>1799</v>
      </c>
      <c r="G22" s="299"/>
      <c r="H22" s="299"/>
      <c r="I22" s="299"/>
      <c r="J22" s="299"/>
      <c r="K22" s="297"/>
    </row>
    <row r="23" spans="2:11" s="1" customFormat="1" ht="15" customHeight="1">
      <c r="B23" s="300"/>
      <c r="C23" s="301"/>
      <c r="D23" s="301"/>
      <c r="E23" s="303" t="s">
        <v>1800</v>
      </c>
      <c r="F23" s="299" t="s">
        <v>1801</v>
      </c>
      <c r="G23" s="299"/>
      <c r="H23" s="299"/>
      <c r="I23" s="299"/>
      <c r="J23" s="299"/>
      <c r="K23" s="297"/>
    </row>
    <row r="24" spans="2:11" s="1" customFormat="1" ht="12.75" customHeight="1">
      <c r="B24" s="300"/>
      <c r="C24" s="301"/>
      <c r="D24" s="301"/>
      <c r="E24" s="301"/>
      <c r="F24" s="301"/>
      <c r="G24" s="301"/>
      <c r="H24" s="301"/>
      <c r="I24" s="301"/>
      <c r="J24" s="301"/>
      <c r="K24" s="297"/>
    </row>
    <row r="25" spans="2:11" s="1" customFormat="1" ht="15" customHeight="1">
      <c r="B25" s="300"/>
      <c r="C25" s="299" t="s">
        <v>1802</v>
      </c>
      <c r="D25" s="299"/>
      <c r="E25" s="299"/>
      <c r="F25" s="299"/>
      <c r="G25" s="299"/>
      <c r="H25" s="299"/>
      <c r="I25" s="299"/>
      <c r="J25" s="299"/>
      <c r="K25" s="297"/>
    </row>
    <row r="26" spans="2:11" s="1" customFormat="1" ht="15" customHeight="1">
      <c r="B26" s="300"/>
      <c r="C26" s="299" t="s">
        <v>1803</v>
      </c>
      <c r="D26" s="299"/>
      <c r="E26" s="299"/>
      <c r="F26" s="299"/>
      <c r="G26" s="299"/>
      <c r="H26" s="299"/>
      <c r="I26" s="299"/>
      <c r="J26" s="299"/>
      <c r="K26" s="297"/>
    </row>
    <row r="27" spans="2:11" s="1" customFormat="1" ht="15" customHeight="1">
      <c r="B27" s="300"/>
      <c r="C27" s="299"/>
      <c r="D27" s="299" t="s">
        <v>1804</v>
      </c>
      <c r="E27" s="299"/>
      <c r="F27" s="299"/>
      <c r="G27" s="299"/>
      <c r="H27" s="299"/>
      <c r="I27" s="299"/>
      <c r="J27" s="299"/>
      <c r="K27" s="297"/>
    </row>
    <row r="28" spans="2:11" s="1" customFormat="1" ht="15" customHeight="1">
      <c r="B28" s="300"/>
      <c r="C28" s="301"/>
      <c r="D28" s="299" t="s">
        <v>1805</v>
      </c>
      <c r="E28" s="299"/>
      <c r="F28" s="299"/>
      <c r="G28" s="299"/>
      <c r="H28" s="299"/>
      <c r="I28" s="299"/>
      <c r="J28" s="299"/>
      <c r="K28" s="297"/>
    </row>
    <row r="29" spans="2:11" s="1" customFormat="1" ht="12.75" customHeight="1">
      <c r="B29" s="300"/>
      <c r="C29" s="301"/>
      <c r="D29" s="301"/>
      <c r="E29" s="301"/>
      <c r="F29" s="301"/>
      <c r="G29" s="301"/>
      <c r="H29" s="301"/>
      <c r="I29" s="301"/>
      <c r="J29" s="301"/>
      <c r="K29" s="297"/>
    </row>
    <row r="30" spans="2:11" s="1" customFormat="1" ht="15" customHeight="1">
      <c r="B30" s="300"/>
      <c r="C30" s="301"/>
      <c r="D30" s="299" t="s">
        <v>1806</v>
      </c>
      <c r="E30" s="299"/>
      <c r="F30" s="299"/>
      <c r="G30" s="299"/>
      <c r="H30" s="299"/>
      <c r="I30" s="299"/>
      <c r="J30" s="299"/>
      <c r="K30" s="297"/>
    </row>
    <row r="31" spans="2:11" s="1" customFormat="1" ht="15" customHeight="1">
      <c r="B31" s="300"/>
      <c r="C31" s="301"/>
      <c r="D31" s="299" t="s">
        <v>1807</v>
      </c>
      <c r="E31" s="299"/>
      <c r="F31" s="299"/>
      <c r="G31" s="299"/>
      <c r="H31" s="299"/>
      <c r="I31" s="299"/>
      <c r="J31" s="299"/>
      <c r="K31" s="297"/>
    </row>
    <row r="32" spans="2:11" s="1" customFormat="1" ht="12.75" customHeight="1">
      <c r="B32" s="300"/>
      <c r="C32" s="301"/>
      <c r="D32" s="301"/>
      <c r="E32" s="301"/>
      <c r="F32" s="301"/>
      <c r="G32" s="301"/>
      <c r="H32" s="301"/>
      <c r="I32" s="301"/>
      <c r="J32" s="301"/>
      <c r="K32" s="297"/>
    </row>
    <row r="33" spans="2:11" s="1" customFormat="1" ht="15" customHeight="1">
      <c r="B33" s="300"/>
      <c r="C33" s="301"/>
      <c r="D33" s="299" t="s">
        <v>1808</v>
      </c>
      <c r="E33" s="299"/>
      <c r="F33" s="299"/>
      <c r="G33" s="299"/>
      <c r="H33" s="299"/>
      <c r="I33" s="299"/>
      <c r="J33" s="299"/>
      <c r="K33" s="297"/>
    </row>
    <row r="34" spans="2:11" s="1" customFormat="1" ht="15" customHeight="1">
      <c r="B34" s="300"/>
      <c r="C34" s="301"/>
      <c r="D34" s="299" t="s">
        <v>1809</v>
      </c>
      <c r="E34" s="299"/>
      <c r="F34" s="299"/>
      <c r="G34" s="299"/>
      <c r="H34" s="299"/>
      <c r="I34" s="299"/>
      <c r="J34" s="299"/>
      <c r="K34" s="297"/>
    </row>
    <row r="35" spans="2:11" s="1" customFormat="1" ht="15" customHeight="1">
      <c r="B35" s="300"/>
      <c r="C35" s="301"/>
      <c r="D35" s="299" t="s">
        <v>1810</v>
      </c>
      <c r="E35" s="299"/>
      <c r="F35" s="299"/>
      <c r="G35" s="299"/>
      <c r="H35" s="299"/>
      <c r="I35" s="299"/>
      <c r="J35" s="299"/>
      <c r="K35" s="297"/>
    </row>
    <row r="36" spans="2:11" s="1" customFormat="1" ht="15" customHeight="1">
      <c r="B36" s="300"/>
      <c r="C36" s="301"/>
      <c r="D36" s="299"/>
      <c r="E36" s="302" t="s">
        <v>114</v>
      </c>
      <c r="F36" s="299"/>
      <c r="G36" s="299" t="s">
        <v>1811</v>
      </c>
      <c r="H36" s="299"/>
      <c r="I36" s="299"/>
      <c r="J36" s="299"/>
      <c r="K36" s="297"/>
    </row>
    <row r="37" spans="2:11" s="1" customFormat="1" ht="30.75" customHeight="1">
      <c r="B37" s="300"/>
      <c r="C37" s="301"/>
      <c r="D37" s="299"/>
      <c r="E37" s="302" t="s">
        <v>1812</v>
      </c>
      <c r="F37" s="299"/>
      <c r="G37" s="299" t="s">
        <v>1813</v>
      </c>
      <c r="H37" s="299"/>
      <c r="I37" s="299"/>
      <c r="J37" s="299"/>
      <c r="K37" s="297"/>
    </row>
    <row r="38" spans="2:11" s="1" customFormat="1" ht="15" customHeight="1">
      <c r="B38" s="300"/>
      <c r="C38" s="301"/>
      <c r="D38" s="299"/>
      <c r="E38" s="302" t="s">
        <v>54</v>
      </c>
      <c r="F38" s="299"/>
      <c r="G38" s="299" t="s">
        <v>1814</v>
      </c>
      <c r="H38" s="299"/>
      <c r="I38" s="299"/>
      <c r="J38" s="299"/>
      <c r="K38" s="297"/>
    </row>
    <row r="39" spans="2:11" s="1" customFormat="1" ht="15" customHeight="1">
      <c r="B39" s="300"/>
      <c r="C39" s="301"/>
      <c r="D39" s="299"/>
      <c r="E39" s="302" t="s">
        <v>55</v>
      </c>
      <c r="F39" s="299"/>
      <c r="G39" s="299" t="s">
        <v>1815</v>
      </c>
      <c r="H39" s="299"/>
      <c r="I39" s="299"/>
      <c r="J39" s="299"/>
      <c r="K39" s="297"/>
    </row>
    <row r="40" spans="2:11" s="1" customFormat="1" ht="15" customHeight="1">
      <c r="B40" s="300"/>
      <c r="C40" s="301"/>
      <c r="D40" s="299"/>
      <c r="E40" s="302" t="s">
        <v>115</v>
      </c>
      <c r="F40" s="299"/>
      <c r="G40" s="299" t="s">
        <v>1816</v>
      </c>
      <c r="H40" s="299"/>
      <c r="I40" s="299"/>
      <c r="J40" s="299"/>
      <c r="K40" s="297"/>
    </row>
    <row r="41" spans="2:11" s="1" customFormat="1" ht="15" customHeight="1">
      <c r="B41" s="300"/>
      <c r="C41" s="301"/>
      <c r="D41" s="299"/>
      <c r="E41" s="302" t="s">
        <v>116</v>
      </c>
      <c r="F41" s="299"/>
      <c r="G41" s="299" t="s">
        <v>1817</v>
      </c>
      <c r="H41" s="299"/>
      <c r="I41" s="299"/>
      <c r="J41" s="299"/>
      <c r="K41" s="297"/>
    </row>
    <row r="42" spans="2:11" s="1" customFormat="1" ht="15" customHeight="1">
      <c r="B42" s="300"/>
      <c r="C42" s="301"/>
      <c r="D42" s="299"/>
      <c r="E42" s="302" t="s">
        <v>1818</v>
      </c>
      <c r="F42" s="299"/>
      <c r="G42" s="299" t="s">
        <v>1819</v>
      </c>
      <c r="H42" s="299"/>
      <c r="I42" s="299"/>
      <c r="J42" s="299"/>
      <c r="K42" s="297"/>
    </row>
    <row r="43" spans="2:11" s="1" customFormat="1" ht="15" customHeight="1">
      <c r="B43" s="300"/>
      <c r="C43" s="301"/>
      <c r="D43" s="299"/>
      <c r="E43" s="302"/>
      <c r="F43" s="299"/>
      <c r="G43" s="299" t="s">
        <v>1820</v>
      </c>
      <c r="H43" s="299"/>
      <c r="I43" s="299"/>
      <c r="J43" s="299"/>
      <c r="K43" s="297"/>
    </row>
    <row r="44" spans="2:11" s="1" customFormat="1" ht="15" customHeight="1">
      <c r="B44" s="300"/>
      <c r="C44" s="301"/>
      <c r="D44" s="299"/>
      <c r="E44" s="302" t="s">
        <v>1821</v>
      </c>
      <c r="F44" s="299"/>
      <c r="G44" s="299" t="s">
        <v>1822</v>
      </c>
      <c r="H44" s="299"/>
      <c r="I44" s="299"/>
      <c r="J44" s="299"/>
      <c r="K44" s="297"/>
    </row>
    <row r="45" spans="2:11" s="1" customFormat="1" ht="15" customHeight="1">
      <c r="B45" s="300"/>
      <c r="C45" s="301"/>
      <c r="D45" s="299"/>
      <c r="E45" s="302" t="s">
        <v>118</v>
      </c>
      <c r="F45" s="299"/>
      <c r="G45" s="299" t="s">
        <v>1823</v>
      </c>
      <c r="H45" s="299"/>
      <c r="I45" s="299"/>
      <c r="J45" s="299"/>
      <c r="K45" s="297"/>
    </row>
    <row r="46" spans="2:11" s="1" customFormat="1" ht="12.75" customHeight="1">
      <c r="B46" s="300"/>
      <c r="C46" s="301"/>
      <c r="D46" s="299"/>
      <c r="E46" s="299"/>
      <c r="F46" s="299"/>
      <c r="G46" s="299"/>
      <c r="H46" s="299"/>
      <c r="I46" s="299"/>
      <c r="J46" s="299"/>
      <c r="K46" s="297"/>
    </row>
    <row r="47" spans="2:11" s="1" customFormat="1" ht="15" customHeight="1">
      <c r="B47" s="300"/>
      <c r="C47" s="301"/>
      <c r="D47" s="299" t="s">
        <v>1824</v>
      </c>
      <c r="E47" s="299"/>
      <c r="F47" s="299"/>
      <c r="G47" s="299"/>
      <c r="H47" s="299"/>
      <c r="I47" s="299"/>
      <c r="J47" s="299"/>
      <c r="K47" s="297"/>
    </row>
    <row r="48" spans="2:11" s="1" customFormat="1" ht="15" customHeight="1">
      <c r="B48" s="300"/>
      <c r="C48" s="301"/>
      <c r="D48" s="301"/>
      <c r="E48" s="299" t="s">
        <v>1825</v>
      </c>
      <c r="F48" s="299"/>
      <c r="G48" s="299"/>
      <c r="H48" s="299"/>
      <c r="I48" s="299"/>
      <c r="J48" s="299"/>
      <c r="K48" s="297"/>
    </row>
    <row r="49" spans="2:11" s="1" customFormat="1" ht="15" customHeight="1">
      <c r="B49" s="300"/>
      <c r="C49" s="301"/>
      <c r="D49" s="301"/>
      <c r="E49" s="299" t="s">
        <v>1826</v>
      </c>
      <c r="F49" s="299"/>
      <c r="G49" s="299"/>
      <c r="H49" s="299"/>
      <c r="I49" s="299"/>
      <c r="J49" s="299"/>
      <c r="K49" s="297"/>
    </row>
    <row r="50" spans="2:11" s="1" customFormat="1" ht="15" customHeight="1">
      <c r="B50" s="300"/>
      <c r="C50" s="301"/>
      <c r="D50" s="301"/>
      <c r="E50" s="299" t="s">
        <v>1827</v>
      </c>
      <c r="F50" s="299"/>
      <c r="G50" s="299"/>
      <c r="H50" s="299"/>
      <c r="I50" s="299"/>
      <c r="J50" s="299"/>
      <c r="K50" s="297"/>
    </row>
    <row r="51" spans="2:11" s="1" customFormat="1" ht="15" customHeight="1">
      <c r="B51" s="300"/>
      <c r="C51" s="301"/>
      <c r="D51" s="299" t="s">
        <v>1828</v>
      </c>
      <c r="E51" s="299"/>
      <c r="F51" s="299"/>
      <c r="G51" s="299"/>
      <c r="H51" s="299"/>
      <c r="I51" s="299"/>
      <c r="J51" s="299"/>
      <c r="K51" s="297"/>
    </row>
    <row r="52" spans="2:11" s="1" customFormat="1" ht="25.5" customHeight="1">
      <c r="B52" s="295"/>
      <c r="C52" s="296" t="s">
        <v>1829</v>
      </c>
      <c r="D52" s="296"/>
      <c r="E52" s="296"/>
      <c r="F52" s="296"/>
      <c r="G52" s="296"/>
      <c r="H52" s="296"/>
      <c r="I52" s="296"/>
      <c r="J52" s="296"/>
      <c r="K52" s="297"/>
    </row>
    <row r="53" spans="2:11" s="1" customFormat="1" ht="5.25" customHeight="1">
      <c r="B53" s="295"/>
      <c r="C53" s="298"/>
      <c r="D53" s="298"/>
      <c r="E53" s="298"/>
      <c r="F53" s="298"/>
      <c r="G53" s="298"/>
      <c r="H53" s="298"/>
      <c r="I53" s="298"/>
      <c r="J53" s="298"/>
      <c r="K53" s="297"/>
    </row>
    <row r="54" spans="2:11" s="1" customFormat="1" ht="15" customHeight="1">
      <c r="B54" s="295"/>
      <c r="C54" s="299" t="s">
        <v>1830</v>
      </c>
      <c r="D54" s="299"/>
      <c r="E54" s="299"/>
      <c r="F54" s="299"/>
      <c r="G54" s="299"/>
      <c r="H54" s="299"/>
      <c r="I54" s="299"/>
      <c r="J54" s="299"/>
      <c r="K54" s="297"/>
    </row>
    <row r="55" spans="2:11" s="1" customFormat="1" ht="15" customHeight="1">
      <c r="B55" s="295"/>
      <c r="C55" s="299" t="s">
        <v>1831</v>
      </c>
      <c r="D55" s="299"/>
      <c r="E55" s="299"/>
      <c r="F55" s="299"/>
      <c r="G55" s="299"/>
      <c r="H55" s="299"/>
      <c r="I55" s="299"/>
      <c r="J55" s="299"/>
      <c r="K55" s="297"/>
    </row>
    <row r="56" spans="2:11" s="1" customFormat="1" ht="12.75" customHeight="1">
      <c r="B56" s="295"/>
      <c r="C56" s="299"/>
      <c r="D56" s="299"/>
      <c r="E56" s="299"/>
      <c r="F56" s="299"/>
      <c r="G56" s="299"/>
      <c r="H56" s="299"/>
      <c r="I56" s="299"/>
      <c r="J56" s="299"/>
      <c r="K56" s="297"/>
    </row>
    <row r="57" spans="2:11" s="1" customFormat="1" ht="15" customHeight="1">
      <c r="B57" s="295"/>
      <c r="C57" s="299" t="s">
        <v>1832</v>
      </c>
      <c r="D57" s="299"/>
      <c r="E57" s="299"/>
      <c r="F57" s="299"/>
      <c r="G57" s="299"/>
      <c r="H57" s="299"/>
      <c r="I57" s="299"/>
      <c r="J57" s="299"/>
      <c r="K57" s="297"/>
    </row>
    <row r="58" spans="2:11" s="1" customFormat="1" ht="15" customHeight="1">
      <c r="B58" s="295"/>
      <c r="C58" s="301"/>
      <c r="D58" s="299" t="s">
        <v>1833</v>
      </c>
      <c r="E58" s="299"/>
      <c r="F58" s="299"/>
      <c r="G58" s="299"/>
      <c r="H58" s="299"/>
      <c r="I58" s="299"/>
      <c r="J58" s="299"/>
      <c r="K58" s="297"/>
    </row>
    <row r="59" spans="2:11" s="1" customFormat="1" ht="15" customHeight="1">
      <c r="B59" s="295"/>
      <c r="C59" s="301"/>
      <c r="D59" s="299" t="s">
        <v>1834</v>
      </c>
      <c r="E59" s="299"/>
      <c r="F59" s="299"/>
      <c r="G59" s="299"/>
      <c r="H59" s="299"/>
      <c r="I59" s="299"/>
      <c r="J59" s="299"/>
      <c r="K59" s="297"/>
    </row>
    <row r="60" spans="2:11" s="1" customFormat="1" ht="15" customHeight="1">
      <c r="B60" s="295"/>
      <c r="C60" s="301"/>
      <c r="D60" s="299" t="s">
        <v>1835</v>
      </c>
      <c r="E60" s="299"/>
      <c r="F60" s="299"/>
      <c r="G60" s="299"/>
      <c r="H60" s="299"/>
      <c r="I60" s="299"/>
      <c r="J60" s="299"/>
      <c r="K60" s="297"/>
    </row>
    <row r="61" spans="2:11" s="1" customFormat="1" ht="15" customHeight="1">
      <c r="B61" s="295"/>
      <c r="C61" s="301"/>
      <c r="D61" s="299" t="s">
        <v>1836</v>
      </c>
      <c r="E61" s="299"/>
      <c r="F61" s="299"/>
      <c r="G61" s="299"/>
      <c r="H61" s="299"/>
      <c r="I61" s="299"/>
      <c r="J61" s="299"/>
      <c r="K61" s="297"/>
    </row>
    <row r="62" spans="2:11" s="1" customFormat="1" ht="15" customHeight="1">
      <c r="B62" s="295"/>
      <c r="C62" s="301"/>
      <c r="D62" s="304" t="s">
        <v>1837</v>
      </c>
      <c r="E62" s="304"/>
      <c r="F62" s="304"/>
      <c r="G62" s="304"/>
      <c r="H62" s="304"/>
      <c r="I62" s="304"/>
      <c r="J62" s="304"/>
      <c r="K62" s="297"/>
    </row>
    <row r="63" spans="2:11" s="1" customFormat="1" ht="15" customHeight="1">
      <c r="B63" s="295"/>
      <c r="C63" s="301"/>
      <c r="D63" s="299" t="s">
        <v>1838</v>
      </c>
      <c r="E63" s="299"/>
      <c r="F63" s="299"/>
      <c r="G63" s="299"/>
      <c r="H63" s="299"/>
      <c r="I63" s="299"/>
      <c r="J63" s="299"/>
      <c r="K63" s="297"/>
    </row>
    <row r="64" spans="2:11" s="1" customFormat="1" ht="12.75" customHeight="1">
      <c r="B64" s="295"/>
      <c r="C64" s="301"/>
      <c r="D64" s="301"/>
      <c r="E64" s="305"/>
      <c r="F64" s="301"/>
      <c r="G64" s="301"/>
      <c r="H64" s="301"/>
      <c r="I64" s="301"/>
      <c r="J64" s="301"/>
      <c r="K64" s="297"/>
    </row>
    <row r="65" spans="2:11" s="1" customFormat="1" ht="15" customHeight="1">
      <c r="B65" s="295"/>
      <c r="C65" s="301"/>
      <c r="D65" s="299" t="s">
        <v>1839</v>
      </c>
      <c r="E65" s="299"/>
      <c r="F65" s="299"/>
      <c r="G65" s="299"/>
      <c r="H65" s="299"/>
      <c r="I65" s="299"/>
      <c r="J65" s="299"/>
      <c r="K65" s="297"/>
    </row>
    <row r="66" spans="2:11" s="1" customFormat="1" ht="15" customHeight="1">
      <c r="B66" s="295"/>
      <c r="C66" s="301"/>
      <c r="D66" s="304" t="s">
        <v>1840</v>
      </c>
      <c r="E66" s="304"/>
      <c r="F66" s="304"/>
      <c r="G66" s="304"/>
      <c r="H66" s="304"/>
      <c r="I66" s="304"/>
      <c r="J66" s="304"/>
      <c r="K66" s="297"/>
    </row>
    <row r="67" spans="2:11" s="1" customFormat="1" ht="15" customHeight="1">
      <c r="B67" s="295"/>
      <c r="C67" s="301"/>
      <c r="D67" s="299" t="s">
        <v>1841</v>
      </c>
      <c r="E67" s="299"/>
      <c r="F67" s="299"/>
      <c r="G67" s="299"/>
      <c r="H67" s="299"/>
      <c r="I67" s="299"/>
      <c r="J67" s="299"/>
      <c r="K67" s="297"/>
    </row>
    <row r="68" spans="2:11" s="1" customFormat="1" ht="15" customHeight="1">
      <c r="B68" s="295"/>
      <c r="C68" s="301"/>
      <c r="D68" s="299" t="s">
        <v>1842</v>
      </c>
      <c r="E68" s="299"/>
      <c r="F68" s="299"/>
      <c r="G68" s="299"/>
      <c r="H68" s="299"/>
      <c r="I68" s="299"/>
      <c r="J68" s="299"/>
      <c r="K68" s="297"/>
    </row>
    <row r="69" spans="2:11" s="1" customFormat="1" ht="15" customHeight="1">
      <c r="B69" s="295"/>
      <c r="C69" s="301"/>
      <c r="D69" s="299" t="s">
        <v>1843</v>
      </c>
      <c r="E69" s="299"/>
      <c r="F69" s="299"/>
      <c r="G69" s="299"/>
      <c r="H69" s="299"/>
      <c r="I69" s="299"/>
      <c r="J69" s="299"/>
      <c r="K69" s="297"/>
    </row>
    <row r="70" spans="2:11" s="1" customFormat="1" ht="15" customHeight="1">
      <c r="B70" s="295"/>
      <c r="C70" s="301"/>
      <c r="D70" s="299" t="s">
        <v>1844</v>
      </c>
      <c r="E70" s="299"/>
      <c r="F70" s="299"/>
      <c r="G70" s="299"/>
      <c r="H70" s="299"/>
      <c r="I70" s="299"/>
      <c r="J70" s="299"/>
      <c r="K70" s="297"/>
    </row>
    <row r="71" spans="2:11" s="1" customFormat="1" ht="12.75" customHeight="1">
      <c r="B71" s="306"/>
      <c r="C71" s="307"/>
      <c r="D71" s="307"/>
      <c r="E71" s="307"/>
      <c r="F71" s="307"/>
      <c r="G71" s="307"/>
      <c r="H71" s="307"/>
      <c r="I71" s="307"/>
      <c r="J71" s="307"/>
      <c r="K71" s="308"/>
    </row>
    <row r="72" spans="2:11" s="1" customFormat="1" ht="18.75" customHeight="1">
      <c r="B72" s="309"/>
      <c r="C72" s="309"/>
      <c r="D72" s="309"/>
      <c r="E72" s="309"/>
      <c r="F72" s="309"/>
      <c r="G72" s="309"/>
      <c r="H72" s="309"/>
      <c r="I72" s="309"/>
      <c r="J72" s="309"/>
      <c r="K72" s="310"/>
    </row>
    <row r="73" spans="2:11" s="1" customFormat="1" ht="18.75" customHeight="1">
      <c r="B73" s="310"/>
      <c r="C73" s="310"/>
      <c r="D73" s="310"/>
      <c r="E73" s="310"/>
      <c r="F73" s="310"/>
      <c r="G73" s="310"/>
      <c r="H73" s="310"/>
      <c r="I73" s="310"/>
      <c r="J73" s="310"/>
      <c r="K73" s="310"/>
    </row>
    <row r="74" spans="2:11" s="1" customFormat="1" ht="7.5" customHeight="1">
      <c r="B74" s="311"/>
      <c r="C74" s="312"/>
      <c r="D74" s="312"/>
      <c r="E74" s="312"/>
      <c r="F74" s="312"/>
      <c r="G74" s="312"/>
      <c r="H74" s="312"/>
      <c r="I74" s="312"/>
      <c r="J74" s="312"/>
      <c r="K74" s="313"/>
    </row>
    <row r="75" spans="2:11" s="1" customFormat="1" ht="45" customHeight="1">
      <c r="B75" s="314"/>
      <c r="C75" s="315" t="s">
        <v>1845</v>
      </c>
      <c r="D75" s="315"/>
      <c r="E75" s="315"/>
      <c r="F75" s="315"/>
      <c r="G75" s="315"/>
      <c r="H75" s="315"/>
      <c r="I75" s="315"/>
      <c r="J75" s="315"/>
      <c r="K75" s="316"/>
    </row>
    <row r="76" spans="2:11" s="1" customFormat="1" ht="17.25" customHeight="1">
      <c r="B76" s="314"/>
      <c r="C76" s="317" t="s">
        <v>1846</v>
      </c>
      <c r="D76" s="317"/>
      <c r="E76" s="317"/>
      <c r="F76" s="317" t="s">
        <v>1847</v>
      </c>
      <c r="G76" s="318"/>
      <c r="H76" s="317" t="s">
        <v>55</v>
      </c>
      <c r="I76" s="317" t="s">
        <v>58</v>
      </c>
      <c r="J76" s="317" t="s">
        <v>1848</v>
      </c>
      <c r="K76" s="316"/>
    </row>
    <row r="77" spans="2:11" s="1" customFormat="1" ht="17.25" customHeight="1">
      <c r="B77" s="314"/>
      <c r="C77" s="319" t="s">
        <v>1849</v>
      </c>
      <c r="D77" s="319"/>
      <c r="E77" s="319"/>
      <c r="F77" s="320" t="s">
        <v>1850</v>
      </c>
      <c r="G77" s="321"/>
      <c r="H77" s="319"/>
      <c r="I77" s="319"/>
      <c r="J77" s="319" t="s">
        <v>1851</v>
      </c>
      <c r="K77" s="316"/>
    </row>
    <row r="78" spans="2:11" s="1" customFormat="1" ht="5.25" customHeight="1">
      <c r="B78" s="314"/>
      <c r="C78" s="322"/>
      <c r="D78" s="322"/>
      <c r="E78" s="322"/>
      <c r="F78" s="322"/>
      <c r="G78" s="323"/>
      <c r="H78" s="322"/>
      <c r="I78" s="322"/>
      <c r="J78" s="322"/>
      <c r="K78" s="316"/>
    </row>
    <row r="79" spans="2:11" s="1" customFormat="1" ht="15" customHeight="1">
      <c r="B79" s="314"/>
      <c r="C79" s="302" t="s">
        <v>54</v>
      </c>
      <c r="D79" s="324"/>
      <c r="E79" s="324"/>
      <c r="F79" s="325" t="s">
        <v>1852</v>
      </c>
      <c r="G79" s="326"/>
      <c r="H79" s="302" t="s">
        <v>1853</v>
      </c>
      <c r="I79" s="302" t="s">
        <v>1854</v>
      </c>
      <c r="J79" s="302">
        <v>20</v>
      </c>
      <c r="K79" s="316"/>
    </row>
    <row r="80" spans="2:11" s="1" customFormat="1" ht="15" customHeight="1">
      <c r="B80" s="314"/>
      <c r="C80" s="302" t="s">
        <v>1855</v>
      </c>
      <c r="D80" s="302"/>
      <c r="E80" s="302"/>
      <c r="F80" s="325" t="s">
        <v>1852</v>
      </c>
      <c r="G80" s="326"/>
      <c r="H80" s="302" t="s">
        <v>1856</v>
      </c>
      <c r="I80" s="302" t="s">
        <v>1854</v>
      </c>
      <c r="J80" s="302">
        <v>120</v>
      </c>
      <c r="K80" s="316"/>
    </row>
    <row r="81" spans="2:11" s="1" customFormat="1" ht="15" customHeight="1">
      <c r="B81" s="327"/>
      <c r="C81" s="302" t="s">
        <v>1857</v>
      </c>
      <c r="D81" s="302"/>
      <c r="E81" s="302"/>
      <c r="F81" s="325" t="s">
        <v>1858</v>
      </c>
      <c r="G81" s="326"/>
      <c r="H81" s="302" t="s">
        <v>1859</v>
      </c>
      <c r="I81" s="302" t="s">
        <v>1854</v>
      </c>
      <c r="J81" s="302">
        <v>50</v>
      </c>
      <c r="K81" s="316"/>
    </row>
    <row r="82" spans="2:11" s="1" customFormat="1" ht="15" customHeight="1">
      <c r="B82" s="327"/>
      <c r="C82" s="302" t="s">
        <v>1860</v>
      </c>
      <c r="D82" s="302"/>
      <c r="E82" s="302"/>
      <c r="F82" s="325" t="s">
        <v>1852</v>
      </c>
      <c r="G82" s="326"/>
      <c r="H82" s="302" t="s">
        <v>1861</v>
      </c>
      <c r="I82" s="302" t="s">
        <v>1862</v>
      </c>
      <c r="J82" s="302"/>
      <c r="K82" s="316"/>
    </row>
    <row r="83" spans="2:11" s="1" customFormat="1" ht="15" customHeight="1">
      <c r="B83" s="327"/>
      <c r="C83" s="328" t="s">
        <v>1863</v>
      </c>
      <c r="D83" s="328"/>
      <c r="E83" s="328"/>
      <c r="F83" s="329" t="s">
        <v>1858</v>
      </c>
      <c r="G83" s="328"/>
      <c r="H83" s="328" t="s">
        <v>1864</v>
      </c>
      <c r="I83" s="328" t="s">
        <v>1854</v>
      </c>
      <c r="J83" s="328">
        <v>15</v>
      </c>
      <c r="K83" s="316"/>
    </row>
    <row r="84" spans="2:11" s="1" customFormat="1" ht="15" customHeight="1">
      <c r="B84" s="327"/>
      <c r="C84" s="328" t="s">
        <v>1865</v>
      </c>
      <c r="D84" s="328"/>
      <c r="E84" s="328"/>
      <c r="F84" s="329" t="s">
        <v>1858</v>
      </c>
      <c r="G84" s="328"/>
      <c r="H84" s="328" t="s">
        <v>1866</v>
      </c>
      <c r="I84" s="328" t="s">
        <v>1854</v>
      </c>
      <c r="J84" s="328">
        <v>15</v>
      </c>
      <c r="K84" s="316"/>
    </row>
    <row r="85" spans="2:11" s="1" customFormat="1" ht="15" customHeight="1">
      <c r="B85" s="327"/>
      <c r="C85" s="328" t="s">
        <v>1867</v>
      </c>
      <c r="D85" s="328"/>
      <c r="E85" s="328"/>
      <c r="F85" s="329" t="s">
        <v>1858</v>
      </c>
      <c r="G85" s="328"/>
      <c r="H85" s="328" t="s">
        <v>1868</v>
      </c>
      <c r="I85" s="328" t="s">
        <v>1854</v>
      </c>
      <c r="J85" s="328">
        <v>20</v>
      </c>
      <c r="K85" s="316"/>
    </row>
    <row r="86" spans="2:11" s="1" customFormat="1" ht="15" customHeight="1">
      <c r="B86" s="327"/>
      <c r="C86" s="328" t="s">
        <v>1869</v>
      </c>
      <c r="D86" s="328"/>
      <c r="E86" s="328"/>
      <c r="F86" s="329" t="s">
        <v>1858</v>
      </c>
      <c r="G86" s="328"/>
      <c r="H86" s="328" t="s">
        <v>1870</v>
      </c>
      <c r="I86" s="328" t="s">
        <v>1854</v>
      </c>
      <c r="J86" s="328">
        <v>20</v>
      </c>
      <c r="K86" s="316"/>
    </row>
    <row r="87" spans="2:11" s="1" customFormat="1" ht="15" customHeight="1">
      <c r="B87" s="327"/>
      <c r="C87" s="302" t="s">
        <v>1871</v>
      </c>
      <c r="D87" s="302"/>
      <c r="E87" s="302"/>
      <c r="F87" s="325" t="s">
        <v>1858</v>
      </c>
      <c r="G87" s="326"/>
      <c r="H87" s="302" t="s">
        <v>1872</v>
      </c>
      <c r="I87" s="302" t="s">
        <v>1854</v>
      </c>
      <c r="J87" s="302">
        <v>50</v>
      </c>
      <c r="K87" s="316"/>
    </row>
    <row r="88" spans="2:11" s="1" customFormat="1" ht="15" customHeight="1">
      <c r="B88" s="327"/>
      <c r="C88" s="302" t="s">
        <v>1873</v>
      </c>
      <c r="D88" s="302"/>
      <c r="E88" s="302"/>
      <c r="F88" s="325" t="s">
        <v>1858</v>
      </c>
      <c r="G88" s="326"/>
      <c r="H88" s="302" t="s">
        <v>1874</v>
      </c>
      <c r="I88" s="302" t="s">
        <v>1854</v>
      </c>
      <c r="J88" s="302">
        <v>20</v>
      </c>
      <c r="K88" s="316"/>
    </row>
    <row r="89" spans="2:11" s="1" customFormat="1" ht="15" customHeight="1">
      <c r="B89" s="327"/>
      <c r="C89" s="302" t="s">
        <v>1875</v>
      </c>
      <c r="D89" s="302"/>
      <c r="E89" s="302"/>
      <c r="F89" s="325" t="s">
        <v>1858</v>
      </c>
      <c r="G89" s="326"/>
      <c r="H89" s="302" t="s">
        <v>1876</v>
      </c>
      <c r="I89" s="302" t="s">
        <v>1854</v>
      </c>
      <c r="J89" s="302">
        <v>20</v>
      </c>
      <c r="K89" s="316"/>
    </row>
    <row r="90" spans="2:11" s="1" customFormat="1" ht="15" customHeight="1">
      <c r="B90" s="327"/>
      <c r="C90" s="302" t="s">
        <v>1877</v>
      </c>
      <c r="D90" s="302"/>
      <c r="E90" s="302"/>
      <c r="F90" s="325" t="s">
        <v>1858</v>
      </c>
      <c r="G90" s="326"/>
      <c r="H90" s="302" t="s">
        <v>1878</v>
      </c>
      <c r="I90" s="302" t="s">
        <v>1854</v>
      </c>
      <c r="J90" s="302">
        <v>50</v>
      </c>
      <c r="K90" s="316"/>
    </row>
    <row r="91" spans="2:11" s="1" customFormat="1" ht="15" customHeight="1">
      <c r="B91" s="327"/>
      <c r="C91" s="302" t="s">
        <v>1879</v>
      </c>
      <c r="D91" s="302"/>
      <c r="E91" s="302"/>
      <c r="F91" s="325" t="s">
        <v>1858</v>
      </c>
      <c r="G91" s="326"/>
      <c r="H91" s="302" t="s">
        <v>1879</v>
      </c>
      <c r="I91" s="302" t="s">
        <v>1854</v>
      </c>
      <c r="J91" s="302">
        <v>50</v>
      </c>
      <c r="K91" s="316"/>
    </row>
    <row r="92" spans="2:11" s="1" customFormat="1" ht="15" customHeight="1">
      <c r="B92" s="327"/>
      <c r="C92" s="302" t="s">
        <v>1880</v>
      </c>
      <c r="D92" s="302"/>
      <c r="E92" s="302"/>
      <c r="F92" s="325" t="s">
        <v>1858</v>
      </c>
      <c r="G92" s="326"/>
      <c r="H92" s="302" t="s">
        <v>1881</v>
      </c>
      <c r="I92" s="302" t="s">
        <v>1854</v>
      </c>
      <c r="J92" s="302">
        <v>255</v>
      </c>
      <c r="K92" s="316"/>
    </row>
    <row r="93" spans="2:11" s="1" customFormat="1" ht="15" customHeight="1">
      <c r="B93" s="327"/>
      <c r="C93" s="302" t="s">
        <v>1882</v>
      </c>
      <c r="D93" s="302"/>
      <c r="E93" s="302"/>
      <c r="F93" s="325" t="s">
        <v>1852</v>
      </c>
      <c r="G93" s="326"/>
      <c r="H93" s="302" t="s">
        <v>1883</v>
      </c>
      <c r="I93" s="302" t="s">
        <v>1884</v>
      </c>
      <c r="J93" s="302"/>
      <c r="K93" s="316"/>
    </row>
    <row r="94" spans="2:11" s="1" customFormat="1" ht="15" customHeight="1">
      <c r="B94" s="327"/>
      <c r="C94" s="302" t="s">
        <v>1885</v>
      </c>
      <c r="D94" s="302"/>
      <c r="E94" s="302"/>
      <c r="F94" s="325" t="s">
        <v>1852</v>
      </c>
      <c r="G94" s="326"/>
      <c r="H94" s="302" t="s">
        <v>1886</v>
      </c>
      <c r="I94" s="302" t="s">
        <v>1887</v>
      </c>
      <c r="J94" s="302"/>
      <c r="K94" s="316"/>
    </row>
    <row r="95" spans="2:11" s="1" customFormat="1" ht="15" customHeight="1">
      <c r="B95" s="327"/>
      <c r="C95" s="302" t="s">
        <v>1888</v>
      </c>
      <c r="D95" s="302"/>
      <c r="E95" s="302"/>
      <c r="F95" s="325" t="s">
        <v>1852</v>
      </c>
      <c r="G95" s="326"/>
      <c r="H95" s="302" t="s">
        <v>1888</v>
      </c>
      <c r="I95" s="302" t="s">
        <v>1887</v>
      </c>
      <c r="J95" s="302"/>
      <c r="K95" s="316"/>
    </row>
    <row r="96" spans="2:11" s="1" customFormat="1" ht="15" customHeight="1">
      <c r="B96" s="327"/>
      <c r="C96" s="302" t="s">
        <v>39</v>
      </c>
      <c r="D96" s="302"/>
      <c r="E96" s="302"/>
      <c r="F96" s="325" t="s">
        <v>1852</v>
      </c>
      <c r="G96" s="326"/>
      <c r="H96" s="302" t="s">
        <v>1889</v>
      </c>
      <c r="I96" s="302" t="s">
        <v>1887</v>
      </c>
      <c r="J96" s="302"/>
      <c r="K96" s="316"/>
    </row>
    <row r="97" spans="2:11" s="1" customFormat="1" ht="15" customHeight="1">
      <c r="B97" s="327"/>
      <c r="C97" s="302" t="s">
        <v>49</v>
      </c>
      <c r="D97" s="302"/>
      <c r="E97" s="302"/>
      <c r="F97" s="325" t="s">
        <v>1852</v>
      </c>
      <c r="G97" s="326"/>
      <c r="H97" s="302" t="s">
        <v>1890</v>
      </c>
      <c r="I97" s="302" t="s">
        <v>1887</v>
      </c>
      <c r="J97" s="302"/>
      <c r="K97" s="316"/>
    </row>
    <row r="98" spans="2:11" s="1" customFormat="1" ht="15" customHeight="1">
      <c r="B98" s="330"/>
      <c r="C98" s="331"/>
      <c r="D98" s="331"/>
      <c r="E98" s="331"/>
      <c r="F98" s="331"/>
      <c r="G98" s="331"/>
      <c r="H98" s="331"/>
      <c r="I98" s="331"/>
      <c r="J98" s="331"/>
      <c r="K98" s="332"/>
    </row>
    <row r="99" spans="2:11" s="1" customFormat="1" ht="18.75" customHeight="1">
      <c r="B99" s="333"/>
      <c r="C99" s="334"/>
      <c r="D99" s="334"/>
      <c r="E99" s="334"/>
      <c r="F99" s="334"/>
      <c r="G99" s="334"/>
      <c r="H99" s="334"/>
      <c r="I99" s="334"/>
      <c r="J99" s="334"/>
      <c r="K99" s="333"/>
    </row>
    <row r="100" spans="2:11" s="1" customFormat="1" ht="18.75" customHeight="1">
      <c r="B100" s="310"/>
      <c r="C100" s="310"/>
      <c r="D100" s="310"/>
      <c r="E100" s="310"/>
      <c r="F100" s="310"/>
      <c r="G100" s="310"/>
      <c r="H100" s="310"/>
      <c r="I100" s="310"/>
      <c r="J100" s="310"/>
      <c r="K100" s="310"/>
    </row>
    <row r="101" spans="2:11" s="1" customFormat="1" ht="7.5" customHeight="1">
      <c r="B101" s="311"/>
      <c r="C101" s="312"/>
      <c r="D101" s="312"/>
      <c r="E101" s="312"/>
      <c r="F101" s="312"/>
      <c r="G101" s="312"/>
      <c r="H101" s="312"/>
      <c r="I101" s="312"/>
      <c r="J101" s="312"/>
      <c r="K101" s="313"/>
    </row>
    <row r="102" spans="2:11" s="1" customFormat="1" ht="45" customHeight="1">
      <c r="B102" s="314"/>
      <c r="C102" s="315" t="s">
        <v>1891</v>
      </c>
      <c r="D102" s="315"/>
      <c r="E102" s="315"/>
      <c r="F102" s="315"/>
      <c r="G102" s="315"/>
      <c r="H102" s="315"/>
      <c r="I102" s="315"/>
      <c r="J102" s="315"/>
      <c r="K102" s="316"/>
    </row>
    <row r="103" spans="2:11" s="1" customFormat="1" ht="17.25" customHeight="1">
      <c r="B103" s="314"/>
      <c r="C103" s="317" t="s">
        <v>1846</v>
      </c>
      <c r="D103" s="317"/>
      <c r="E103" s="317"/>
      <c r="F103" s="317" t="s">
        <v>1847</v>
      </c>
      <c r="G103" s="318"/>
      <c r="H103" s="317" t="s">
        <v>55</v>
      </c>
      <c r="I103" s="317" t="s">
        <v>58</v>
      </c>
      <c r="J103" s="317" t="s">
        <v>1848</v>
      </c>
      <c r="K103" s="316"/>
    </row>
    <row r="104" spans="2:11" s="1" customFormat="1" ht="17.25" customHeight="1">
      <c r="B104" s="314"/>
      <c r="C104" s="319" t="s">
        <v>1849</v>
      </c>
      <c r="D104" s="319"/>
      <c r="E104" s="319"/>
      <c r="F104" s="320" t="s">
        <v>1850</v>
      </c>
      <c r="G104" s="321"/>
      <c r="H104" s="319"/>
      <c r="I104" s="319"/>
      <c r="J104" s="319" t="s">
        <v>1851</v>
      </c>
      <c r="K104" s="316"/>
    </row>
    <row r="105" spans="2:11" s="1" customFormat="1" ht="5.25" customHeight="1">
      <c r="B105" s="314"/>
      <c r="C105" s="317"/>
      <c r="D105" s="317"/>
      <c r="E105" s="317"/>
      <c r="F105" s="317"/>
      <c r="G105" s="335"/>
      <c r="H105" s="317"/>
      <c r="I105" s="317"/>
      <c r="J105" s="317"/>
      <c r="K105" s="316"/>
    </row>
    <row r="106" spans="2:11" s="1" customFormat="1" ht="15" customHeight="1">
      <c r="B106" s="314"/>
      <c r="C106" s="302" t="s">
        <v>54</v>
      </c>
      <c r="D106" s="324"/>
      <c r="E106" s="324"/>
      <c r="F106" s="325" t="s">
        <v>1852</v>
      </c>
      <c r="G106" s="302"/>
      <c r="H106" s="302" t="s">
        <v>1892</v>
      </c>
      <c r="I106" s="302" t="s">
        <v>1854</v>
      </c>
      <c r="J106" s="302">
        <v>20</v>
      </c>
      <c r="K106" s="316"/>
    </row>
    <row r="107" spans="2:11" s="1" customFormat="1" ht="15" customHeight="1">
      <c r="B107" s="314"/>
      <c r="C107" s="302" t="s">
        <v>1855</v>
      </c>
      <c r="D107" s="302"/>
      <c r="E107" s="302"/>
      <c r="F107" s="325" t="s">
        <v>1852</v>
      </c>
      <c r="G107" s="302"/>
      <c r="H107" s="302" t="s">
        <v>1892</v>
      </c>
      <c r="I107" s="302" t="s">
        <v>1854</v>
      </c>
      <c r="J107" s="302">
        <v>120</v>
      </c>
      <c r="K107" s="316"/>
    </row>
    <row r="108" spans="2:11" s="1" customFormat="1" ht="15" customHeight="1">
      <c r="B108" s="327"/>
      <c r="C108" s="302" t="s">
        <v>1857</v>
      </c>
      <c r="D108" s="302"/>
      <c r="E108" s="302"/>
      <c r="F108" s="325" t="s">
        <v>1858</v>
      </c>
      <c r="G108" s="302"/>
      <c r="H108" s="302" t="s">
        <v>1892</v>
      </c>
      <c r="I108" s="302" t="s">
        <v>1854</v>
      </c>
      <c r="J108" s="302">
        <v>50</v>
      </c>
      <c r="K108" s="316"/>
    </row>
    <row r="109" spans="2:11" s="1" customFormat="1" ht="15" customHeight="1">
      <c r="B109" s="327"/>
      <c r="C109" s="302" t="s">
        <v>1860</v>
      </c>
      <c r="D109" s="302"/>
      <c r="E109" s="302"/>
      <c r="F109" s="325" t="s">
        <v>1852</v>
      </c>
      <c r="G109" s="302"/>
      <c r="H109" s="302" t="s">
        <v>1892</v>
      </c>
      <c r="I109" s="302" t="s">
        <v>1862</v>
      </c>
      <c r="J109" s="302"/>
      <c r="K109" s="316"/>
    </row>
    <row r="110" spans="2:11" s="1" customFormat="1" ht="15" customHeight="1">
      <c r="B110" s="327"/>
      <c r="C110" s="302" t="s">
        <v>1871</v>
      </c>
      <c r="D110" s="302"/>
      <c r="E110" s="302"/>
      <c r="F110" s="325" t="s">
        <v>1858</v>
      </c>
      <c r="G110" s="302"/>
      <c r="H110" s="302" t="s">
        <v>1892</v>
      </c>
      <c r="I110" s="302" t="s">
        <v>1854</v>
      </c>
      <c r="J110" s="302">
        <v>50</v>
      </c>
      <c r="K110" s="316"/>
    </row>
    <row r="111" spans="2:11" s="1" customFormat="1" ht="15" customHeight="1">
      <c r="B111" s="327"/>
      <c r="C111" s="302" t="s">
        <v>1879</v>
      </c>
      <c r="D111" s="302"/>
      <c r="E111" s="302"/>
      <c r="F111" s="325" t="s">
        <v>1858</v>
      </c>
      <c r="G111" s="302"/>
      <c r="H111" s="302" t="s">
        <v>1892</v>
      </c>
      <c r="I111" s="302" t="s">
        <v>1854</v>
      </c>
      <c r="J111" s="302">
        <v>50</v>
      </c>
      <c r="K111" s="316"/>
    </row>
    <row r="112" spans="2:11" s="1" customFormat="1" ht="15" customHeight="1">
      <c r="B112" s="327"/>
      <c r="C112" s="302" t="s">
        <v>1877</v>
      </c>
      <c r="D112" s="302"/>
      <c r="E112" s="302"/>
      <c r="F112" s="325" t="s">
        <v>1858</v>
      </c>
      <c r="G112" s="302"/>
      <c r="H112" s="302" t="s">
        <v>1892</v>
      </c>
      <c r="I112" s="302" t="s">
        <v>1854</v>
      </c>
      <c r="J112" s="302">
        <v>50</v>
      </c>
      <c r="K112" s="316"/>
    </row>
    <row r="113" spans="2:11" s="1" customFormat="1" ht="15" customHeight="1">
      <c r="B113" s="327"/>
      <c r="C113" s="302" t="s">
        <v>54</v>
      </c>
      <c r="D113" s="302"/>
      <c r="E113" s="302"/>
      <c r="F113" s="325" t="s">
        <v>1852</v>
      </c>
      <c r="G113" s="302"/>
      <c r="H113" s="302" t="s">
        <v>1893</v>
      </c>
      <c r="I113" s="302" t="s">
        <v>1854</v>
      </c>
      <c r="J113" s="302">
        <v>20</v>
      </c>
      <c r="K113" s="316"/>
    </row>
    <row r="114" spans="2:11" s="1" customFormat="1" ht="15" customHeight="1">
      <c r="B114" s="327"/>
      <c r="C114" s="302" t="s">
        <v>1894</v>
      </c>
      <c r="D114" s="302"/>
      <c r="E114" s="302"/>
      <c r="F114" s="325" t="s">
        <v>1852</v>
      </c>
      <c r="G114" s="302"/>
      <c r="H114" s="302" t="s">
        <v>1895</v>
      </c>
      <c r="I114" s="302" t="s">
        <v>1854</v>
      </c>
      <c r="J114" s="302">
        <v>120</v>
      </c>
      <c r="K114" s="316"/>
    </row>
    <row r="115" spans="2:11" s="1" customFormat="1" ht="15" customHeight="1">
      <c r="B115" s="327"/>
      <c r="C115" s="302" t="s">
        <v>39</v>
      </c>
      <c r="D115" s="302"/>
      <c r="E115" s="302"/>
      <c r="F115" s="325" t="s">
        <v>1852</v>
      </c>
      <c r="G115" s="302"/>
      <c r="H115" s="302" t="s">
        <v>1896</v>
      </c>
      <c r="I115" s="302" t="s">
        <v>1887</v>
      </c>
      <c r="J115" s="302"/>
      <c r="K115" s="316"/>
    </row>
    <row r="116" spans="2:11" s="1" customFormat="1" ht="15" customHeight="1">
      <c r="B116" s="327"/>
      <c r="C116" s="302" t="s">
        <v>49</v>
      </c>
      <c r="D116" s="302"/>
      <c r="E116" s="302"/>
      <c r="F116" s="325" t="s">
        <v>1852</v>
      </c>
      <c r="G116" s="302"/>
      <c r="H116" s="302" t="s">
        <v>1897</v>
      </c>
      <c r="I116" s="302" t="s">
        <v>1887</v>
      </c>
      <c r="J116" s="302"/>
      <c r="K116" s="316"/>
    </row>
    <row r="117" spans="2:11" s="1" customFormat="1" ht="15" customHeight="1">
      <c r="B117" s="327"/>
      <c r="C117" s="302" t="s">
        <v>58</v>
      </c>
      <c r="D117" s="302"/>
      <c r="E117" s="302"/>
      <c r="F117" s="325" t="s">
        <v>1852</v>
      </c>
      <c r="G117" s="302"/>
      <c r="H117" s="302" t="s">
        <v>1898</v>
      </c>
      <c r="I117" s="302" t="s">
        <v>1899</v>
      </c>
      <c r="J117" s="302"/>
      <c r="K117" s="316"/>
    </row>
    <row r="118" spans="2:11" s="1" customFormat="1" ht="15" customHeight="1">
      <c r="B118" s="330"/>
      <c r="C118" s="336"/>
      <c r="D118" s="336"/>
      <c r="E118" s="336"/>
      <c r="F118" s="336"/>
      <c r="G118" s="336"/>
      <c r="H118" s="336"/>
      <c r="I118" s="336"/>
      <c r="J118" s="336"/>
      <c r="K118" s="332"/>
    </row>
    <row r="119" spans="2:11" s="1" customFormat="1" ht="18.75" customHeight="1">
      <c r="B119" s="337"/>
      <c r="C119" s="338"/>
      <c r="D119" s="338"/>
      <c r="E119" s="338"/>
      <c r="F119" s="339"/>
      <c r="G119" s="338"/>
      <c r="H119" s="338"/>
      <c r="I119" s="338"/>
      <c r="J119" s="338"/>
      <c r="K119" s="337"/>
    </row>
    <row r="120" spans="2:11" s="1" customFormat="1" ht="18.75" customHeight="1">
      <c r="B120" s="310"/>
      <c r="C120" s="310"/>
      <c r="D120" s="310"/>
      <c r="E120" s="310"/>
      <c r="F120" s="310"/>
      <c r="G120" s="310"/>
      <c r="H120" s="310"/>
      <c r="I120" s="310"/>
      <c r="J120" s="310"/>
      <c r="K120" s="310"/>
    </row>
    <row r="121" spans="2:11" s="1" customFormat="1" ht="7.5" customHeight="1">
      <c r="B121" s="340"/>
      <c r="C121" s="341"/>
      <c r="D121" s="341"/>
      <c r="E121" s="341"/>
      <c r="F121" s="341"/>
      <c r="G121" s="341"/>
      <c r="H121" s="341"/>
      <c r="I121" s="341"/>
      <c r="J121" s="341"/>
      <c r="K121" s="342"/>
    </row>
    <row r="122" spans="2:11" s="1" customFormat="1" ht="45" customHeight="1">
      <c r="B122" s="343"/>
      <c r="C122" s="293" t="s">
        <v>1900</v>
      </c>
      <c r="D122" s="293"/>
      <c r="E122" s="293"/>
      <c r="F122" s="293"/>
      <c r="G122" s="293"/>
      <c r="H122" s="293"/>
      <c r="I122" s="293"/>
      <c r="J122" s="293"/>
      <c r="K122" s="344"/>
    </row>
    <row r="123" spans="2:11" s="1" customFormat="1" ht="17.25" customHeight="1">
      <c r="B123" s="345"/>
      <c r="C123" s="317" t="s">
        <v>1846</v>
      </c>
      <c r="D123" s="317"/>
      <c r="E123" s="317"/>
      <c r="F123" s="317" t="s">
        <v>1847</v>
      </c>
      <c r="G123" s="318"/>
      <c r="H123" s="317" t="s">
        <v>55</v>
      </c>
      <c r="I123" s="317" t="s">
        <v>58</v>
      </c>
      <c r="J123" s="317" t="s">
        <v>1848</v>
      </c>
      <c r="K123" s="346"/>
    </row>
    <row r="124" spans="2:11" s="1" customFormat="1" ht="17.25" customHeight="1">
      <c r="B124" s="345"/>
      <c r="C124" s="319" t="s">
        <v>1849</v>
      </c>
      <c r="D124" s="319"/>
      <c r="E124" s="319"/>
      <c r="F124" s="320" t="s">
        <v>1850</v>
      </c>
      <c r="G124" s="321"/>
      <c r="H124" s="319"/>
      <c r="I124" s="319"/>
      <c r="J124" s="319" t="s">
        <v>1851</v>
      </c>
      <c r="K124" s="346"/>
    </row>
    <row r="125" spans="2:11" s="1" customFormat="1" ht="5.25" customHeight="1">
      <c r="B125" s="347"/>
      <c r="C125" s="322"/>
      <c r="D125" s="322"/>
      <c r="E125" s="322"/>
      <c r="F125" s="322"/>
      <c r="G125" s="348"/>
      <c r="H125" s="322"/>
      <c r="I125" s="322"/>
      <c r="J125" s="322"/>
      <c r="K125" s="349"/>
    </row>
    <row r="126" spans="2:11" s="1" customFormat="1" ht="15" customHeight="1">
      <c r="B126" s="347"/>
      <c r="C126" s="302" t="s">
        <v>1855</v>
      </c>
      <c r="D126" s="324"/>
      <c r="E126" s="324"/>
      <c r="F126" s="325" t="s">
        <v>1852</v>
      </c>
      <c r="G126" s="302"/>
      <c r="H126" s="302" t="s">
        <v>1892</v>
      </c>
      <c r="I126" s="302" t="s">
        <v>1854</v>
      </c>
      <c r="J126" s="302">
        <v>120</v>
      </c>
      <c r="K126" s="350"/>
    </row>
    <row r="127" spans="2:11" s="1" customFormat="1" ht="15" customHeight="1">
      <c r="B127" s="347"/>
      <c r="C127" s="302" t="s">
        <v>1901</v>
      </c>
      <c r="D127" s="302"/>
      <c r="E127" s="302"/>
      <c r="F127" s="325" t="s">
        <v>1852</v>
      </c>
      <c r="G127" s="302"/>
      <c r="H127" s="302" t="s">
        <v>1902</v>
      </c>
      <c r="I127" s="302" t="s">
        <v>1854</v>
      </c>
      <c r="J127" s="302" t="s">
        <v>1903</v>
      </c>
      <c r="K127" s="350"/>
    </row>
    <row r="128" spans="2:11" s="1" customFormat="1" ht="15" customHeight="1">
      <c r="B128" s="347"/>
      <c r="C128" s="302" t="s">
        <v>1800</v>
      </c>
      <c r="D128" s="302"/>
      <c r="E128" s="302"/>
      <c r="F128" s="325" t="s">
        <v>1852</v>
      </c>
      <c r="G128" s="302"/>
      <c r="H128" s="302" t="s">
        <v>1904</v>
      </c>
      <c r="I128" s="302" t="s">
        <v>1854</v>
      </c>
      <c r="J128" s="302" t="s">
        <v>1903</v>
      </c>
      <c r="K128" s="350"/>
    </row>
    <row r="129" spans="2:11" s="1" customFormat="1" ht="15" customHeight="1">
      <c r="B129" s="347"/>
      <c r="C129" s="302" t="s">
        <v>1863</v>
      </c>
      <c r="D129" s="302"/>
      <c r="E129" s="302"/>
      <c r="F129" s="325" t="s">
        <v>1858</v>
      </c>
      <c r="G129" s="302"/>
      <c r="H129" s="302" t="s">
        <v>1864</v>
      </c>
      <c r="I129" s="302" t="s">
        <v>1854</v>
      </c>
      <c r="J129" s="302">
        <v>15</v>
      </c>
      <c r="K129" s="350"/>
    </row>
    <row r="130" spans="2:11" s="1" customFormat="1" ht="15" customHeight="1">
      <c r="B130" s="347"/>
      <c r="C130" s="328" t="s">
        <v>1865</v>
      </c>
      <c r="D130" s="328"/>
      <c r="E130" s="328"/>
      <c r="F130" s="329" t="s">
        <v>1858</v>
      </c>
      <c r="G130" s="328"/>
      <c r="H130" s="328" t="s">
        <v>1866</v>
      </c>
      <c r="I130" s="328" t="s">
        <v>1854</v>
      </c>
      <c r="J130" s="328">
        <v>15</v>
      </c>
      <c r="K130" s="350"/>
    </row>
    <row r="131" spans="2:11" s="1" customFormat="1" ht="15" customHeight="1">
      <c r="B131" s="347"/>
      <c r="C131" s="328" t="s">
        <v>1867</v>
      </c>
      <c r="D131" s="328"/>
      <c r="E131" s="328"/>
      <c r="F131" s="329" t="s">
        <v>1858</v>
      </c>
      <c r="G131" s="328"/>
      <c r="H131" s="328" t="s">
        <v>1868</v>
      </c>
      <c r="I131" s="328" t="s">
        <v>1854</v>
      </c>
      <c r="J131" s="328">
        <v>20</v>
      </c>
      <c r="K131" s="350"/>
    </row>
    <row r="132" spans="2:11" s="1" customFormat="1" ht="15" customHeight="1">
      <c r="B132" s="347"/>
      <c r="C132" s="328" t="s">
        <v>1869</v>
      </c>
      <c r="D132" s="328"/>
      <c r="E132" s="328"/>
      <c r="F132" s="329" t="s">
        <v>1858</v>
      </c>
      <c r="G132" s="328"/>
      <c r="H132" s="328" t="s">
        <v>1870</v>
      </c>
      <c r="I132" s="328" t="s">
        <v>1854</v>
      </c>
      <c r="J132" s="328">
        <v>20</v>
      </c>
      <c r="K132" s="350"/>
    </row>
    <row r="133" spans="2:11" s="1" customFormat="1" ht="15" customHeight="1">
      <c r="B133" s="347"/>
      <c r="C133" s="302" t="s">
        <v>1857</v>
      </c>
      <c r="D133" s="302"/>
      <c r="E133" s="302"/>
      <c r="F133" s="325" t="s">
        <v>1858</v>
      </c>
      <c r="G133" s="302"/>
      <c r="H133" s="302" t="s">
        <v>1892</v>
      </c>
      <c r="I133" s="302" t="s">
        <v>1854</v>
      </c>
      <c r="J133" s="302">
        <v>50</v>
      </c>
      <c r="K133" s="350"/>
    </row>
    <row r="134" spans="2:11" s="1" customFormat="1" ht="15" customHeight="1">
      <c r="B134" s="347"/>
      <c r="C134" s="302" t="s">
        <v>1871</v>
      </c>
      <c r="D134" s="302"/>
      <c r="E134" s="302"/>
      <c r="F134" s="325" t="s">
        <v>1858</v>
      </c>
      <c r="G134" s="302"/>
      <c r="H134" s="302" t="s">
        <v>1892</v>
      </c>
      <c r="I134" s="302" t="s">
        <v>1854</v>
      </c>
      <c r="J134" s="302">
        <v>50</v>
      </c>
      <c r="K134" s="350"/>
    </row>
    <row r="135" spans="2:11" s="1" customFormat="1" ht="15" customHeight="1">
      <c r="B135" s="347"/>
      <c r="C135" s="302" t="s">
        <v>1877</v>
      </c>
      <c r="D135" s="302"/>
      <c r="E135" s="302"/>
      <c r="F135" s="325" t="s">
        <v>1858</v>
      </c>
      <c r="G135" s="302"/>
      <c r="H135" s="302" t="s">
        <v>1892</v>
      </c>
      <c r="I135" s="302" t="s">
        <v>1854</v>
      </c>
      <c r="J135" s="302">
        <v>50</v>
      </c>
      <c r="K135" s="350"/>
    </row>
    <row r="136" spans="2:11" s="1" customFormat="1" ht="15" customHeight="1">
      <c r="B136" s="347"/>
      <c r="C136" s="302" t="s">
        <v>1879</v>
      </c>
      <c r="D136" s="302"/>
      <c r="E136" s="302"/>
      <c r="F136" s="325" t="s">
        <v>1858</v>
      </c>
      <c r="G136" s="302"/>
      <c r="H136" s="302" t="s">
        <v>1892</v>
      </c>
      <c r="I136" s="302" t="s">
        <v>1854</v>
      </c>
      <c r="J136" s="302">
        <v>50</v>
      </c>
      <c r="K136" s="350"/>
    </row>
    <row r="137" spans="2:11" s="1" customFormat="1" ht="15" customHeight="1">
      <c r="B137" s="347"/>
      <c r="C137" s="302" t="s">
        <v>1880</v>
      </c>
      <c r="D137" s="302"/>
      <c r="E137" s="302"/>
      <c r="F137" s="325" t="s">
        <v>1858</v>
      </c>
      <c r="G137" s="302"/>
      <c r="H137" s="302" t="s">
        <v>1905</v>
      </c>
      <c r="I137" s="302" t="s">
        <v>1854</v>
      </c>
      <c r="J137" s="302">
        <v>255</v>
      </c>
      <c r="K137" s="350"/>
    </row>
    <row r="138" spans="2:11" s="1" customFormat="1" ht="15" customHeight="1">
      <c r="B138" s="347"/>
      <c r="C138" s="302" t="s">
        <v>1882</v>
      </c>
      <c r="D138" s="302"/>
      <c r="E138" s="302"/>
      <c r="F138" s="325" t="s">
        <v>1852</v>
      </c>
      <c r="G138" s="302"/>
      <c r="H138" s="302" t="s">
        <v>1906</v>
      </c>
      <c r="I138" s="302" t="s">
        <v>1884</v>
      </c>
      <c r="J138" s="302"/>
      <c r="K138" s="350"/>
    </row>
    <row r="139" spans="2:11" s="1" customFormat="1" ht="15" customHeight="1">
      <c r="B139" s="347"/>
      <c r="C139" s="302" t="s">
        <v>1885</v>
      </c>
      <c r="D139" s="302"/>
      <c r="E139" s="302"/>
      <c r="F139" s="325" t="s">
        <v>1852</v>
      </c>
      <c r="G139" s="302"/>
      <c r="H139" s="302" t="s">
        <v>1907</v>
      </c>
      <c r="I139" s="302" t="s">
        <v>1887</v>
      </c>
      <c r="J139" s="302"/>
      <c r="K139" s="350"/>
    </row>
    <row r="140" spans="2:11" s="1" customFormat="1" ht="15" customHeight="1">
      <c r="B140" s="347"/>
      <c r="C140" s="302" t="s">
        <v>1888</v>
      </c>
      <c r="D140" s="302"/>
      <c r="E140" s="302"/>
      <c r="F140" s="325" t="s">
        <v>1852</v>
      </c>
      <c r="G140" s="302"/>
      <c r="H140" s="302" t="s">
        <v>1888</v>
      </c>
      <c r="I140" s="302" t="s">
        <v>1887</v>
      </c>
      <c r="J140" s="302"/>
      <c r="K140" s="350"/>
    </row>
    <row r="141" spans="2:11" s="1" customFormat="1" ht="15" customHeight="1">
      <c r="B141" s="347"/>
      <c r="C141" s="302" t="s">
        <v>39</v>
      </c>
      <c r="D141" s="302"/>
      <c r="E141" s="302"/>
      <c r="F141" s="325" t="s">
        <v>1852</v>
      </c>
      <c r="G141" s="302"/>
      <c r="H141" s="302" t="s">
        <v>1908</v>
      </c>
      <c r="I141" s="302" t="s">
        <v>1887</v>
      </c>
      <c r="J141" s="302"/>
      <c r="K141" s="350"/>
    </row>
    <row r="142" spans="2:11" s="1" customFormat="1" ht="15" customHeight="1">
      <c r="B142" s="347"/>
      <c r="C142" s="302" t="s">
        <v>1909</v>
      </c>
      <c r="D142" s="302"/>
      <c r="E142" s="302"/>
      <c r="F142" s="325" t="s">
        <v>1852</v>
      </c>
      <c r="G142" s="302"/>
      <c r="H142" s="302" t="s">
        <v>1910</v>
      </c>
      <c r="I142" s="302" t="s">
        <v>1887</v>
      </c>
      <c r="J142" s="302"/>
      <c r="K142" s="350"/>
    </row>
    <row r="143" spans="2:11" s="1" customFormat="1" ht="15" customHeight="1">
      <c r="B143" s="351"/>
      <c r="C143" s="352"/>
      <c r="D143" s="352"/>
      <c r="E143" s="352"/>
      <c r="F143" s="352"/>
      <c r="G143" s="352"/>
      <c r="H143" s="352"/>
      <c r="I143" s="352"/>
      <c r="J143" s="352"/>
      <c r="K143" s="353"/>
    </row>
    <row r="144" spans="2:11" s="1" customFormat="1" ht="18.75" customHeight="1">
      <c r="B144" s="338"/>
      <c r="C144" s="338"/>
      <c r="D144" s="338"/>
      <c r="E144" s="338"/>
      <c r="F144" s="339"/>
      <c r="G144" s="338"/>
      <c r="H144" s="338"/>
      <c r="I144" s="338"/>
      <c r="J144" s="338"/>
      <c r="K144" s="338"/>
    </row>
    <row r="145" spans="2:11" s="1" customFormat="1" ht="18.75" customHeight="1">
      <c r="B145" s="310"/>
      <c r="C145" s="310"/>
      <c r="D145" s="310"/>
      <c r="E145" s="310"/>
      <c r="F145" s="310"/>
      <c r="G145" s="310"/>
      <c r="H145" s="310"/>
      <c r="I145" s="310"/>
      <c r="J145" s="310"/>
      <c r="K145" s="310"/>
    </row>
    <row r="146" spans="2:11" s="1" customFormat="1" ht="7.5" customHeight="1">
      <c r="B146" s="311"/>
      <c r="C146" s="312"/>
      <c r="D146" s="312"/>
      <c r="E146" s="312"/>
      <c r="F146" s="312"/>
      <c r="G146" s="312"/>
      <c r="H146" s="312"/>
      <c r="I146" s="312"/>
      <c r="J146" s="312"/>
      <c r="K146" s="313"/>
    </row>
    <row r="147" spans="2:11" s="1" customFormat="1" ht="45" customHeight="1">
      <c r="B147" s="314"/>
      <c r="C147" s="315" t="s">
        <v>1911</v>
      </c>
      <c r="D147" s="315"/>
      <c r="E147" s="315"/>
      <c r="F147" s="315"/>
      <c r="G147" s="315"/>
      <c r="H147" s="315"/>
      <c r="I147" s="315"/>
      <c r="J147" s="315"/>
      <c r="K147" s="316"/>
    </row>
    <row r="148" spans="2:11" s="1" customFormat="1" ht="17.25" customHeight="1">
      <c r="B148" s="314"/>
      <c r="C148" s="317" t="s">
        <v>1846</v>
      </c>
      <c r="D148" s="317"/>
      <c r="E148" s="317"/>
      <c r="F148" s="317" t="s">
        <v>1847</v>
      </c>
      <c r="G148" s="318"/>
      <c r="H148" s="317" t="s">
        <v>55</v>
      </c>
      <c r="I148" s="317" t="s">
        <v>58</v>
      </c>
      <c r="J148" s="317" t="s">
        <v>1848</v>
      </c>
      <c r="K148" s="316"/>
    </row>
    <row r="149" spans="2:11" s="1" customFormat="1" ht="17.25" customHeight="1">
      <c r="B149" s="314"/>
      <c r="C149" s="319" t="s">
        <v>1849</v>
      </c>
      <c r="D149" s="319"/>
      <c r="E149" s="319"/>
      <c r="F149" s="320" t="s">
        <v>1850</v>
      </c>
      <c r="G149" s="321"/>
      <c r="H149" s="319"/>
      <c r="I149" s="319"/>
      <c r="J149" s="319" t="s">
        <v>1851</v>
      </c>
      <c r="K149" s="316"/>
    </row>
    <row r="150" spans="2:11" s="1" customFormat="1" ht="5.25" customHeight="1">
      <c r="B150" s="327"/>
      <c r="C150" s="322"/>
      <c r="D150" s="322"/>
      <c r="E150" s="322"/>
      <c r="F150" s="322"/>
      <c r="G150" s="323"/>
      <c r="H150" s="322"/>
      <c r="I150" s="322"/>
      <c r="J150" s="322"/>
      <c r="K150" s="350"/>
    </row>
    <row r="151" spans="2:11" s="1" customFormat="1" ht="15" customHeight="1">
      <c r="B151" s="327"/>
      <c r="C151" s="354" t="s">
        <v>1855</v>
      </c>
      <c r="D151" s="302"/>
      <c r="E151" s="302"/>
      <c r="F151" s="355" t="s">
        <v>1852</v>
      </c>
      <c r="G151" s="302"/>
      <c r="H151" s="354" t="s">
        <v>1892</v>
      </c>
      <c r="I151" s="354" t="s">
        <v>1854</v>
      </c>
      <c r="J151" s="354">
        <v>120</v>
      </c>
      <c r="K151" s="350"/>
    </row>
    <row r="152" spans="2:11" s="1" customFormat="1" ht="15" customHeight="1">
      <c r="B152" s="327"/>
      <c r="C152" s="354" t="s">
        <v>1901</v>
      </c>
      <c r="D152" s="302"/>
      <c r="E152" s="302"/>
      <c r="F152" s="355" t="s">
        <v>1852</v>
      </c>
      <c r="G152" s="302"/>
      <c r="H152" s="354" t="s">
        <v>1912</v>
      </c>
      <c r="I152" s="354" t="s">
        <v>1854</v>
      </c>
      <c r="J152" s="354" t="s">
        <v>1903</v>
      </c>
      <c r="K152" s="350"/>
    </row>
    <row r="153" spans="2:11" s="1" customFormat="1" ht="15" customHeight="1">
      <c r="B153" s="327"/>
      <c r="C153" s="354" t="s">
        <v>1800</v>
      </c>
      <c r="D153" s="302"/>
      <c r="E153" s="302"/>
      <c r="F153" s="355" t="s">
        <v>1852</v>
      </c>
      <c r="G153" s="302"/>
      <c r="H153" s="354" t="s">
        <v>1913</v>
      </c>
      <c r="I153" s="354" t="s">
        <v>1854</v>
      </c>
      <c r="J153" s="354" t="s">
        <v>1903</v>
      </c>
      <c r="K153" s="350"/>
    </row>
    <row r="154" spans="2:11" s="1" customFormat="1" ht="15" customHeight="1">
      <c r="B154" s="327"/>
      <c r="C154" s="354" t="s">
        <v>1857</v>
      </c>
      <c r="D154" s="302"/>
      <c r="E154" s="302"/>
      <c r="F154" s="355" t="s">
        <v>1858</v>
      </c>
      <c r="G154" s="302"/>
      <c r="H154" s="354" t="s">
        <v>1892</v>
      </c>
      <c r="I154" s="354" t="s">
        <v>1854</v>
      </c>
      <c r="J154" s="354">
        <v>50</v>
      </c>
      <c r="K154" s="350"/>
    </row>
    <row r="155" spans="2:11" s="1" customFormat="1" ht="15" customHeight="1">
      <c r="B155" s="327"/>
      <c r="C155" s="354" t="s">
        <v>1860</v>
      </c>
      <c r="D155" s="302"/>
      <c r="E155" s="302"/>
      <c r="F155" s="355" t="s">
        <v>1852</v>
      </c>
      <c r="G155" s="302"/>
      <c r="H155" s="354" t="s">
        <v>1892</v>
      </c>
      <c r="I155" s="354" t="s">
        <v>1862</v>
      </c>
      <c r="J155" s="354"/>
      <c r="K155" s="350"/>
    </row>
    <row r="156" spans="2:11" s="1" customFormat="1" ht="15" customHeight="1">
      <c r="B156" s="327"/>
      <c r="C156" s="354" t="s">
        <v>1871</v>
      </c>
      <c r="D156" s="302"/>
      <c r="E156" s="302"/>
      <c r="F156" s="355" t="s">
        <v>1858</v>
      </c>
      <c r="G156" s="302"/>
      <c r="H156" s="354" t="s">
        <v>1892</v>
      </c>
      <c r="I156" s="354" t="s">
        <v>1854</v>
      </c>
      <c r="J156" s="354">
        <v>50</v>
      </c>
      <c r="K156" s="350"/>
    </row>
    <row r="157" spans="2:11" s="1" customFormat="1" ht="15" customHeight="1">
      <c r="B157" s="327"/>
      <c r="C157" s="354" t="s">
        <v>1879</v>
      </c>
      <c r="D157" s="302"/>
      <c r="E157" s="302"/>
      <c r="F157" s="355" t="s">
        <v>1858</v>
      </c>
      <c r="G157" s="302"/>
      <c r="H157" s="354" t="s">
        <v>1892</v>
      </c>
      <c r="I157" s="354" t="s">
        <v>1854</v>
      </c>
      <c r="J157" s="354">
        <v>50</v>
      </c>
      <c r="K157" s="350"/>
    </row>
    <row r="158" spans="2:11" s="1" customFormat="1" ht="15" customHeight="1">
      <c r="B158" s="327"/>
      <c r="C158" s="354" t="s">
        <v>1877</v>
      </c>
      <c r="D158" s="302"/>
      <c r="E158" s="302"/>
      <c r="F158" s="355" t="s">
        <v>1858</v>
      </c>
      <c r="G158" s="302"/>
      <c r="H158" s="354" t="s">
        <v>1892</v>
      </c>
      <c r="I158" s="354" t="s">
        <v>1854</v>
      </c>
      <c r="J158" s="354">
        <v>50</v>
      </c>
      <c r="K158" s="350"/>
    </row>
    <row r="159" spans="2:11" s="1" customFormat="1" ht="15" customHeight="1">
      <c r="B159" s="327"/>
      <c r="C159" s="354" t="s">
        <v>100</v>
      </c>
      <c r="D159" s="302"/>
      <c r="E159" s="302"/>
      <c r="F159" s="355" t="s">
        <v>1852</v>
      </c>
      <c r="G159" s="302"/>
      <c r="H159" s="354" t="s">
        <v>1914</v>
      </c>
      <c r="I159" s="354" t="s">
        <v>1854</v>
      </c>
      <c r="J159" s="354" t="s">
        <v>1915</v>
      </c>
      <c r="K159" s="350"/>
    </row>
    <row r="160" spans="2:11" s="1" customFormat="1" ht="15" customHeight="1">
      <c r="B160" s="327"/>
      <c r="C160" s="354" t="s">
        <v>1916</v>
      </c>
      <c r="D160" s="302"/>
      <c r="E160" s="302"/>
      <c r="F160" s="355" t="s">
        <v>1852</v>
      </c>
      <c r="G160" s="302"/>
      <c r="H160" s="354" t="s">
        <v>1917</v>
      </c>
      <c r="I160" s="354" t="s">
        <v>1887</v>
      </c>
      <c r="J160" s="354"/>
      <c r="K160" s="350"/>
    </row>
    <row r="161" spans="2:11" s="1" customFormat="1" ht="15" customHeight="1">
      <c r="B161" s="356"/>
      <c r="C161" s="336"/>
      <c r="D161" s="336"/>
      <c r="E161" s="336"/>
      <c r="F161" s="336"/>
      <c r="G161" s="336"/>
      <c r="H161" s="336"/>
      <c r="I161" s="336"/>
      <c r="J161" s="336"/>
      <c r="K161" s="357"/>
    </row>
    <row r="162" spans="2:11" s="1" customFormat="1" ht="18.75" customHeight="1">
      <c r="B162" s="338"/>
      <c r="C162" s="348"/>
      <c r="D162" s="348"/>
      <c r="E162" s="348"/>
      <c r="F162" s="358"/>
      <c r="G162" s="348"/>
      <c r="H162" s="348"/>
      <c r="I162" s="348"/>
      <c r="J162" s="348"/>
      <c r="K162" s="338"/>
    </row>
    <row r="163" spans="2:11" s="1" customFormat="1" ht="18.75" customHeight="1">
      <c r="B163" s="310"/>
      <c r="C163" s="310"/>
      <c r="D163" s="310"/>
      <c r="E163" s="310"/>
      <c r="F163" s="310"/>
      <c r="G163" s="310"/>
      <c r="H163" s="310"/>
      <c r="I163" s="310"/>
      <c r="J163" s="310"/>
      <c r="K163" s="310"/>
    </row>
    <row r="164" spans="2:11" s="1" customFormat="1" ht="7.5" customHeight="1">
      <c r="B164" s="289"/>
      <c r="C164" s="290"/>
      <c r="D164" s="290"/>
      <c r="E164" s="290"/>
      <c r="F164" s="290"/>
      <c r="G164" s="290"/>
      <c r="H164" s="290"/>
      <c r="I164" s="290"/>
      <c r="J164" s="290"/>
      <c r="K164" s="291"/>
    </row>
    <row r="165" spans="2:11" s="1" customFormat="1" ht="45" customHeight="1">
      <c r="B165" s="292"/>
      <c r="C165" s="293" t="s">
        <v>1918</v>
      </c>
      <c r="D165" s="293"/>
      <c r="E165" s="293"/>
      <c r="F165" s="293"/>
      <c r="G165" s="293"/>
      <c r="H165" s="293"/>
      <c r="I165" s="293"/>
      <c r="J165" s="293"/>
      <c r="K165" s="294"/>
    </row>
    <row r="166" spans="2:11" s="1" customFormat="1" ht="17.25" customHeight="1">
      <c r="B166" s="292"/>
      <c r="C166" s="317" t="s">
        <v>1846</v>
      </c>
      <c r="D166" s="317"/>
      <c r="E166" s="317"/>
      <c r="F166" s="317" t="s">
        <v>1847</v>
      </c>
      <c r="G166" s="359"/>
      <c r="H166" s="360" t="s">
        <v>55</v>
      </c>
      <c r="I166" s="360" t="s">
        <v>58</v>
      </c>
      <c r="J166" s="317" t="s">
        <v>1848</v>
      </c>
      <c r="K166" s="294"/>
    </row>
    <row r="167" spans="2:11" s="1" customFormat="1" ht="17.25" customHeight="1">
      <c r="B167" s="295"/>
      <c r="C167" s="319" t="s">
        <v>1849</v>
      </c>
      <c r="D167" s="319"/>
      <c r="E167" s="319"/>
      <c r="F167" s="320" t="s">
        <v>1850</v>
      </c>
      <c r="G167" s="361"/>
      <c r="H167" s="362"/>
      <c r="I167" s="362"/>
      <c r="J167" s="319" t="s">
        <v>1851</v>
      </c>
      <c r="K167" s="297"/>
    </row>
    <row r="168" spans="2:11" s="1" customFormat="1" ht="5.25" customHeight="1">
      <c r="B168" s="327"/>
      <c r="C168" s="322"/>
      <c r="D168" s="322"/>
      <c r="E168" s="322"/>
      <c r="F168" s="322"/>
      <c r="G168" s="323"/>
      <c r="H168" s="322"/>
      <c r="I168" s="322"/>
      <c r="J168" s="322"/>
      <c r="K168" s="350"/>
    </row>
    <row r="169" spans="2:11" s="1" customFormat="1" ht="15" customHeight="1">
      <c r="B169" s="327"/>
      <c r="C169" s="302" t="s">
        <v>1855</v>
      </c>
      <c r="D169" s="302"/>
      <c r="E169" s="302"/>
      <c r="F169" s="325" t="s">
        <v>1852</v>
      </c>
      <c r="G169" s="302"/>
      <c r="H169" s="302" t="s">
        <v>1892</v>
      </c>
      <c r="I169" s="302" t="s">
        <v>1854</v>
      </c>
      <c r="J169" s="302">
        <v>120</v>
      </c>
      <c r="K169" s="350"/>
    </row>
    <row r="170" spans="2:11" s="1" customFormat="1" ht="15" customHeight="1">
      <c r="B170" s="327"/>
      <c r="C170" s="302" t="s">
        <v>1901</v>
      </c>
      <c r="D170" s="302"/>
      <c r="E170" s="302"/>
      <c r="F170" s="325" t="s">
        <v>1852</v>
      </c>
      <c r="G170" s="302"/>
      <c r="H170" s="302" t="s">
        <v>1902</v>
      </c>
      <c r="I170" s="302" t="s">
        <v>1854</v>
      </c>
      <c r="J170" s="302" t="s">
        <v>1903</v>
      </c>
      <c r="K170" s="350"/>
    </row>
    <row r="171" spans="2:11" s="1" customFormat="1" ht="15" customHeight="1">
      <c r="B171" s="327"/>
      <c r="C171" s="302" t="s">
        <v>1800</v>
      </c>
      <c r="D171" s="302"/>
      <c r="E171" s="302"/>
      <c r="F171" s="325" t="s">
        <v>1852</v>
      </c>
      <c r="G171" s="302"/>
      <c r="H171" s="302" t="s">
        <v>1919</v>
      </c>
      <c r="I171" s="302" t="s">
        <v>1854</v>
      </c>
      <c r="J171" s="302" t="s">
        <v>1903</v>
      </c>
      <c r="K171" s="350"/>
    </row>
    <row r="172" spans="2:11" s="1" customFormat="1" ht="15" customHeight="1">
      <c r="B172" s="327"/>
      <c r="C172" s="302" t="s">
        <v>1857</v>
      </c>
      <c r="D172" s="302"/>
      <c r="E172" s="302"/>
      <c r="F172" s="325" t="s">
        <v>1858</v>
      </c>
      <c r="G172" s="302"/>
      <c r="H172" s="302" t="s">
        <v>1919</v>
      </c>
      <c r="I172" s="302" t="s">
        <v>1854</v>
      </c>
      <c r="J172" s="302">
        <v>50</v>
      </c>
      <c r="K172" s="350"/>
    </row>
    <row r="173" spans="2:11" s="1" customFormat="1" ht="15" customHeight="1">
      <c r="B173" s="327"/>
      <c r="C173" s="302" t="s">
        <v>1860</v>
      </c>
      <c r="D173" s="302"/>
      <c r="E173" s="302"/>
      <c r="F173" s="325" t="s">
        <v>1852</v>
      </c>
      <c r="G173" s="302"/>
      <c r="H173" s="302" t="s">
        <v>1919</v>
      </c>
      <c r="I173" s="302" t="s">
        <v>1862</v>
      </c>
      <c r="J173" s="302"/>
      <c r="K173" s="350"/>
    </row>
    <row r="174" spans="2:11" s="1" customFormat="1" ht="15" customHeight="1">
      <c r="B174" s="327"/>
      <c r="C174" s="302" t="s">
        <v>1871</v>
      </c>
      <c r="D174" s="302"/>
      <c r="E174" s="302"/>
      <c r="F174" s="325" t="s">
        <v>1858</v>
      </c>
      <c r="G174" s="302"/>
      <c r="H174" s="302" t="s">
        <v>1919</v>
      </c>
      <c r="I174" s="302" t="s">
        <v>1854</v>
      </c>
      <c r="J174" s="302">
        <v>50</v>
      </c>
      <c r="K174" s="350"/>
    </row>
    <row r="175" spans="2:11" s="1" customFormat="1" ht="15" customHeight="1">
      <c r="B175" s="327"/>
      <c r="C175" s="302" t="s">
        <v>1879</v>
      </c>
      <c r="D175" s="302"/>
      <c r="E175" s="302"/>
      <c r="F175" s="325" t="s">
        <v>1858</v>
      </c>
      <c r="G175" s="302"/>
      <c r="H175" s="302" t="s">
        <v>1919</v>
      </c>
      <c r="I175" s="302" t="s">
        <v>1854</v>
      </c>
      <c r="J175" s="302">
        <v>50</v>
      </c>
      <c r="K175" s="350"/>
    </row>
    <row r="176" spans="2:11" s="1" customFormat="1" ht="15" customHeight="1">
      <c r="B176" s="327"/>
      <c r="C176" s="302" t="s">
        <v>1877</v>
      </c>
      <c r="D176" s="302"/>
      <c r="E176" s="302"/>
      <c r="F176" s="325" t="s">
        <v>1858</v>
      </c>
      <c r="G176" s="302"/>
      <c r="H176" s="302" t="s">
        <v>1919</v>
      </c>
      <c r="I176" s="302" t="s">
        <v>1854</v>
      </c>
      <c r="J176" s="302">
        <v>50</v>
      </c>
      <c r="K176" s="350"/>
    </row>
    <row r="177" spans="2:11" s="1" customFormat="1" ht="15" customHeight="1">
      <c r="B177" s="327"/>
      <c r="C177" s="302" t="s">
        <v>114</v>
      </c>
      <c r="D177" s="302"/>
      <c r="E177" s="302"/>
      <c r="F177" s="325" t="s">
        <v>1852</v>
      </c>
      <c r="G177" s="302"/>
      <c r="H177" s="302" t="s">
        <v>1920</v>
      </c>
      <c r="I177" s="302" t="s">
        <v>1921</v>
      </c>
      <c r="J177" s="302"/>
      <c r="K177" s="350"/>
    </row>
    <row r="178" spans="2:11" s="1" customFormat="1" ht="15" customHeight="1">
      <c r="B178" s="327"/>
      <c r="C178" s="302" t="s">
        <v>58</v>
      </c>
      <c r="D178" s="302"/>
      <c r="E178" s="302"/>
      <c r="F178" s="325" t="s">
        <v>1852</v>
      </c>
      <c r="G178" s="302"/>
      <c r="H178" s="302" t="s">
        <v>1922</v>
      </c>
      <c r="I178" s="302" t="s">
        <v>1923</v>
      </c>
      <c r="J178" s="302">
        <v>1</v>
      </c>
      <c r="K178" s="350"/>
    </row>
    <row r="179" spans="2:11" s="1" customFormat="1" ht="15" customHeight="1">
      <c r="B179" s="327"/>
      <c r="C179" s="302" t="s">
        <v>54</v>
      </c>
      <c r="D179" s="302"/>
      <c r="E179" s="302"/>
      <c r="F179" s="325" t="s">
        <v>1852</v>
      </c>
      <c r="G179" s="302"/>
      <c r="H179" s="302" t="s">
        <v>1924</v>
      </c>
      <c r="I179" s="302" t="s">
        <v>1854</v>
      </c>
      <c r="J179" s="302">
        <v>20</v>
      </c>
      <c r="K179" s="350"/>
    </row>
    <row r="180" spans="2:11" s="1" customFormat="1" ht="15" customHeight="1">
      <c r="B180" s="327"/>
      <c r="C180" s="302" t="s">
        <v>55</v>
      </c>
      <c r="D180" s="302"/>
      <c r="E180" s="302"/>
      <c r="F180" s="325" t="s">
        <v>1852</v>
      </c>
      <c r="G180" s="302"/>
      <c r="H180" s="302" t="s">
        <v>1925</v>
      </c>
      <c r="I180" s="302" t="s">
        <v>1854</v>
      </c>
      <c r="J180" s="302">
        <v>255</v>
      </c>
      <c r="K180" s="350"/>
    </row>
    <row r="181" spans="2:11" s="1" customFormat="1" ht="15" customHeight="1">
      <c r="B181" s="327"/>
      <c r="C181" s="302" t="s">
        <v>115</v>
      </c>
      <c r="D181" s="302"/>
      <c r="E181" s="302"/>
      <c r="F181" s="325" t="s">
        <v>1852</v>
      </c>
      <c r="G181" s="302"/>
      <c r="H181" s="302" t="s">
        <v>1816</v>
      </c>
      <c r="I181" s="302" t="s">
        <v>1854</v>
      </c>
      <c r="J181" s="302">
        <v>10</v>
      </c>
      <c r="K181" s="350"/>
    </row>
    <row r="182" spans="2:11" s="1" customFormat="1" ht="15" customHeight="1">
      <c r="B182" s="327"/>
      <c r="C182" s="302" t="s">
        <v>116</v>
      </c>
      <c r="D182" s="302"/>
      <c r="E182" s="302"/>
      <c r="F182" s="325" t="s">
        <v>1852</v>
      </c>
      <c r="G182" s="302"/>
      <c r="H182" s="302" t="s">
        <v>1926</v>
      </c>
      <c r="I182" s="302" t="s">
        <v>1887</v>
      </c>
      <c r="J182" s="302"/>
      <c r="K182" s="350"/>
    </row>
    <row r="183" spans="2:11" s="1" customFormat="1" ht="15" customHeight="1">
      <c r="B183" s="327"/>
      <c r="C183" s="302" t="s">
        <v>1927</v>
      </c>
      <c r="D183" s="302"/>
      <c r="E183" s="302"/>
      <c r="F183" s="325" t="s">
        <v>1852</v>
      </c>
      <c r="G183" s="302"/>
      <c r="H183" s="302" t="s">
        <v>1928</v>
      </c>
      <c r="I183" s="302" t="s">
        <v>1887</v>
      </c>
      <c r="J183" s="302"/>
      <c r="K183" s="350"/>
    </row>
    <row r="184" spans="2:11" s="1" customFormat="1" ht="15" customHeight="1">
      <c r="B184" s="327"/>
      <c r="C184" s="302" t="s">
        <v>1916</v>
      </c>
      <c r="D184" s="302"/>
      <c r="E184" s="302"/>
      <c r="F184" s="325" t="s">
        <v>1852</v>
      </c>
      <c r="G184" s="302"/>
      <c r="H184" s="302" t="s">
        <v>1929</v>
      </c>
      <c r="I184" s="302" t="s">
        <v>1887</v>
      </c>
      <c r="J184" s="302"/>
      <c r="K184" s="350"/>
    </row>
    <row r="185" spans="2:11" s="1" customFormat="1" ht="15" customHeight="1">
      <c r="B185" s="327"/>
      <c r="C185" s="302" t="s">
        <v>118</v>
      </c>
      <c r="D185" s="302"/>
      <c r="E185" s="302"/>
      <c r="F185" s="325" t="s">
        <v>1858</v>
      </c>
      <c r="G185" s="302"/>
      <c r="H185" s="302" t="s">
        <v>1930</v>
      </c>
      <c r="I185" s="302" t="s">
        <v>1854</v>
      </c>
      <c r="J185" s="302">
        <v>50</v>
      </c>
      <c r="K185" s="350"/>
    </row>
    <row r="186" spans="2:11" s="1" customFormat="1" ht="15" customHeight="1">
      <c r="B186" s="327"/>
      <c r="C186" s="302" t="s">
        <v>1931</v>
      </c>
      <c r="D186" s="302"/>
      <c r="E186" s="302"/>
      <c r="F186" s="325" t="s">
        <v>1858</v>
      </c>
      <c r="G186" s="302"/>
      <c r="H186" s="302" t="s">
        <v>1932</v>
      </c>
      <c r="I186" s="302" t="s">
        <v>1933</v>
      </c>
      <c r="J186" s="302"/>
      <c r="K186" s="350"/>
    </row>
    <row r="187" spans="2:11" s="1" customFormat="1" ht="15" customHeight="1">
      <c r="B187" s="327"/>
      <c r="C187" s="302" t="s">
        <v>1934</v>
      </c>
      <c r="D187" s="302"/>
      <c r="E187" s="302"/>
      <c r="F187" s="325" t="s">
        <v>1858</v>
      </c>
      <c r="G187" s="302"/>
      <c r="H187" s="302" t="s">
        <v>1935</v>
      </c>
      <c r="I187" s="302" t="s">
        <v>1933</v>
      </c>
      <c r="J187" s="302"/>
      <c r="K187" s="350"/>
    </row>
    <row r="188" spans="2:11" s="1" customFormat="1" ht="15" customHeight="1">
      <c r="B188" s="327"/>
      <c r="C188" s="302" t="s">
        <v>1936</v>
      </c>
      <c r="D188" s="302"/>
      <c r="E188" s="302"/>
      <c r="F188" s="325" t="s">
        <v>1858</v>
      </c>
      <c r="G188" s="302"/>
      <c r="H188" s="302" t="s">
        <v>1937</v>
      </c>
      <c r="I188" s="302" t="s">
        <v>1933</v>
      </c>
      <c r="J188" s="302"/>
      <c r="K188" s="350"/>
    </row>
    <row r="189" spans="2:11" s="1" customFormat="1" ht="15" customHeight="1">
      <c r="B189" s="327"/>
      <c r="C189" s="363" t="s">
        <v>1938</v>
      </c>
      <c r="D189" s="302"/>
      <c r="E189" s="302"/>
      <c r="F189" s="325" t="s">
        <v>1858</v>
      </c>
      <c r="G189" s="302"/>
      <c r="H189" s="302" t="s">
        <v>1939</v>
      </c>
      <c r="I189" s="302" t="s">
        <v>1940</v>
      </c>
      <c r="J189" s="364" t="s">
        <v>1941</v>
      </c>
      <c r="K189" s="350"/>
    </row>
    <row r="190" spans="2:11" s="1" customFormat="1" ht="15" customHeight="1">
      <c r="B190" s="327"/>
      <c r="C190" s="363" t="s">
        <v>43</v>
      </c>
      <c r="D190" s="302"/>
      <c r="E190" s="302"/>
      <c r="F190" s="325" t="s">
        <v>1852</v>
      </c>
      <c r="G190" s="302"/>
      <c r="H190" s="299" t="s">
        <v>1942</v>
      </c>
      <c r="I190" s="302" t="s">
        <v>1943</v>
      </c>
      <c r="J190" s="302"/>
      <c r="K190" s="350"/>
    </row>
    <row r="191" spans="2:11" s="1" customFormat="1" ht="15" customHeight="1">
      <c r="B191" s="327"/>
      <c r="C191" s="363" t="s">
        <v>1944</v>
      </c>
      <c r="D191" s="302"/>
      <c r="E191" s="302"/>
      <c r="F191" s="325" t="s">
        <v>1852</v>
      </c>
      <c r="G191" s="302"/>
      <c r="H191" s="302" t="s">
        <v>1945</v>
      </c>
      <c r="I191" s="302" t="s">
        <v>1887</v>
      </c>
      <c r="J191" s="302"/>
      <c r="K191" s="350"/>
    </row>
    <row r="192" spans="2:11" s="1" customFormat="1" ht="15" customHeight="1">
      <c r="B192" s="327"/>
      <c r="C192" s="363" t="s">
        <v>1946</v>
      </c>
      <c r="D192" s="302"/>
      <c r="E192" s="302"/>
      <c r="F192" s="325" t="s">
        <v>1852</v>
      </c>
      <c r="G192" s="302"/>
      <c r="H192" s="302" t="s">
        <v>1947</v>
      </c>
      <c r="I192" s="302" t="s">
        <v>1887</v>
      </c>
      <c r="J192" s="302"/>
      <c r="K192" s="350"/>
    </row>
    <row r="193" spans="2:11" s="1" customFormat="1" ht="15" customHeight="1">
      <c r="B193" s="327"/>
      <c r="C193" s="363" t="s">
        <v>1948</v>
      </c>
      <c r="D193" s="302"/>
      <c r="E193" s="302"/>
      <c r="F193" s="325" t="s">
        <v>1858</v>
      </c>
      <c r="G193" s="302"/>
      <c r="H193" s="302" t="s">
        <v>1949</v>
      </c>
      <c r="I193" s="302" t="s">
        <v>1887</v>
      </c>
      <c r="J193" s="302"/>
      <c r="K193" s="350"/>
    </row>
    <row r="194" spans="2:11" s="1" customFormat="1" ht="15" customHeight="1">
      <c r="B194" s="356"/>
      <c r="C194" s="365"/>
      <c r="D194" s="336"/>
      <c r="E194" s="336"/>
      <c r="F194" s="336"/>
      <c r="G194" s="336"/>
      <c r="H194" s="336"/>
      <c r="I194" s="336"/>
      <c r="J194" s="336"/>
      <c r="K194" s="357"/>
    </row>
    <row r="195" spans="2:11" s="1" customFormat="1" ht="18.75" customHeight="1">
      <c r="B195" s="338"/>
      <c r="C195" s="348"/>
      <c r="D195" s="348"/>
      <c r="E195" s="348"/>
      <c r="F195" s="358"/>
      <c r="G195" s="348"/>
      <c r="H195" s="348"/>
      <c r="I195" s="348"/>
      <c r="J195" s="348"/>
      <c r="K195" s="338"/>
    </row>
    <row r="196" spans="2:11" s="1" customFormat="1" ht="18.75" customHeight="1">
      <c r="B196" s="338"/>
      <c r="C196" s="348"/>
      <c r="D196" s="348"/>
      <c r="E196" s="348"/>
      <c r="F196" s="358"/>
      <c r="G196" s="348"/>
      <c r="H196" s="348"/>
      <c r="I196" s="348"/>
      <c r="J196" s="348"/>
      <c r="K196" s="338"/>
    </row>
    <row r="197" spans="2:11" s="1" customFormat="1" ht="18.75" customHeight="1">
      <c r="B197" s="310"/>
      <c r="C197" s="310"/>
      <c r="D197" s="310"/>
      <c r="E197" s="310"/>
      <c r="F197" s="310"/>
      <c r="G197" s="310"/>
      <c r="H197" s="310"/>
      <c r="I197" s="310"/>
      <c r="J197" s="310"/>
      <c r="K197" s="310"/>
    </row>
    <row r="198" spans="2:11" s="1" customFormat="1" ht="13.5">
      <c r="B198" s="289"/>
      <c r="C198" s="290"/>
      <c r="D198" s="290"/>
      <c r="E198" s="290"/>
      <c r="F198" s="290"/>
      <c r="G198" s="290"/>
      <c r="H198" s="290"/>
      <c r="I198" s="290"/>
      <c r="J198" s="290"/>
      <c r="K198" s="291"/>
    </row>
    <row r="199" spans="2:11" s="1" customFormat="1" ht="21">
      <c r="B199" s="292"/>
      <c r="C199" s="293" t="s">
        <v>1950</v>
      </c>
      <c r="D199" s="293"/>
      <c r="E199" s="293"/>
      <c r="F199" s="293"/>
      <c r="G199" s="293"/>
      <c r="H199" s="293"/>
      <c r="I199" s="293"/>
      <c r="J199" s="293"/>
      <c r="K199" s="294"/>
    </row>
    <row r="200" spans="2:11" s="1" customFormat="1" ht="25.5" customHeight="1">
      <c r="B200" s="292"/>
      <c r="C200" s="366" t="s">
        <v>1951</v>
      </c>
      <c r="D200" s="366"/>
      <c r="E200" s="366"/>
      <c r="F200" s="366" t="s">
        <v>1952</v>
      </c>
      <c r="G200" s="367"/>
      <c r="H200" s="366" t="s">
        <v>1953</v>
      </c>
      <c r="I200" s="366"/>
      <c r="J200" s="366"/>
      <c r="K200" s="294"/>
    </row>
    <row r="201" spans="2:11" s="1" customFormat="1" ht="5.25" customHeight="1">
      <c r="B201" s="327"/>
      <c r="C201" s="322"/>
      <c r="D201" s="322"/>
      <c r="E201" s="322"/>
      <c r="F201" s="322"/>
      <c r="G201" s="348"/>
      <c r="H201" s="322"/>
      <c r="I201" s="322"/>
      <c r="J201" s="322"/>
      <c r="K201" s="350"/>
    </row>
    <row r="202" spans="2:11" s="1" customFormat="1" ht="15" customHeight="1">
      <c r="B202" s="327"/>
      <c r="C202" s="302" t="s">
        <v>1943</v>
      </c>
      <c r="D202" s="302"/>
      <c r="E202" s="302"/>
      <c r="F202" s="325" t="s">
        <v>44</v>
      </c>
      <c r="G202" s="302"/>
      <c r="H202" s="302" t="s">
        <v>1954</v>
      </c>
      <c r="I202" s="302"/>
      <c r="J202" s="302"/>
      <c r="K202" s="350"/>
    </row>
    <row r="203" spans="2:11" s="1" customFormat="1" ht="15" customHeight="1">
      <c r="B203" s="327"/>
      <c r="C203" s="302"/>
      <c r="D203" s="302"/>
      <c r="E203" s="302"/>
      <c r="F203" s="325" t="s">
        <v>45</v>
      </c>
      <c r="G203" s="302"/>
      <c r="H203" s="302" t="s">
        <v>1955</v>
      </c>
      <c r="I203" s="302"/>
      <c r="J203" s="302"/>
      <c r="K203" s="350"/>
    </row>
    <row r="204" spans="2:11" s="1" customFormat="1" ht="15" customHeight="1">
      <c r="B204" s="327"/>
      <c r="C204" s="302"/>
      <c r="D204" s="302"/>
      <c r="E204" s="302"/>
      <c r="F204" s="325" t="s">
        <v>48</v>
      </c>
      <c r="G204" s="302"/>
      <c r="H204" s="302" t="s">
        <v>1956</v>
      </c>
      <c r="I204" s="302"/>
      <c r="J204" s="302"/>
      <c r="K204" s="350"/>
    </row>
    <row r="205" spans="2:11" s="1" customFormat="1" ht="15" customHeight="1">
      <c r="B205" s="327"/>
      <c r="C205" s="302"/>
      <c r="D205" s="302"/>
      <c r="E205" s="302"/>
      <c r="F205" s="325" t="s">
        <v>46</v>
      </c>
      <c r="G205" s="302"/>
      <c r="H205" s="302" t="s">
        <v>1957</v>
      </c>
      <c r="I205" s="302"/>
      <c r="J205" s="302"/>
      <c r="K205" s="350"/>
    </row>
    <row r="206" spans="2:11" s="1" customFormat="1" ht="15" customHeight="1">
      <c r="B206" s="327"/>
      <c r="C206" s="302"/>
      <c r="D206" s="302"/>
      <c r="E206" s="302"/>
      <c r="F206" s="325" t="s">
        <v>47</v>
      </c>
      <c r="G206" s="302"/>
      <c r="H206" s="302" t="s">
        <v>1958</v>
      </c>
      <c r="I206" s="302"/>
      <c r="J206" s="302"/>
      <c r="K206" s="350"/>
    </row>
    <row r="207" spans="2:11" s="1" customFormat="1" ht="15" customHeight="1">
      <c r="B207" s="327"/>
      <c r="C207" s="302"/>
      <c r="D207" s="302"/>
      <c r="E207" s="302"/>
      <c r="F207" s="325"/>
      <c r="G207" s="302"/>
      <c r="H207" s="302"/>
      <c r="I207" s="302"/>
      <c r="J207" s="302"/>
      <c r="K207" s="350"/>
    </row>
    <row r="208" spans="2:11" s="1" customFormat="1" ht="15" customHeight="1">
      <c r="B208" s="327"/>
      <c r="C208" s="302" t="s">
        <v>1899</v>
      </c>
      <c r="D208" s="302"/>
      <c r="E208" s="302"/>
      <c r="F208" s="325" t="s">
        <v>1792</v>
      </c>
      <c r="G208" s="302"/>
      <c r="H208" s="302" t="s">
        <v>1959</v>
      </c>
      <c r="I208" s="302"/>
      <c r="J208" s="302"/>
      <c r="K208" s="350"/>
    </row>
    <row r="209" spans="2:11" s="1" customFormat="1" ht="15" customHeight="1">
      <c r="B209" s="327"/>
      <c r="C209" s="302"/>
      <c r="D209" s="302"/>
      <c r="E209" s="302"/>
      <c r="F209" s="325" t="s">
        <v>1795</v>
      </c>
      <c r="G209" s="302"/>
      <c r="H209" s="302" t="s">
        <v>1796</v>
      </c>
      <c r="I209" s="302"/>
      <c r="J209" s="302"/>
      <c r="K209" s="350"/>
    </row>
    <row r="210" spans="2:11" s="1" customFormat="1" ht="15" customHeight="1">
      <c r="B210" s="327"/>
      <c r="C210" s="302"/>
      <c r="D210" s="302"/>
      <c r="E210" s="302"/>
      <c r="F210" s="325" t="s">
        <v>80</v>
      </c>
      <c r="G210" s="302"/>
      <c r="H210" s="302" t="s">
        <v>1960</v>
      </c>
      <c r="I210" s="302"/>
      <c r="J210" s="302"/>
      <c r="K210" s="350"/>
    </row>
    <row r="211" spans="2:11" s="1" customFormat="1" ht="15" customHeight="1">
      <c r="B211" s="368"/>
      <c r="C211" s="302"/>
      <c r="D211" s="302"/>
      <c r="E211" s="302"/>
      <c r="F211" s="325" t="s">
        <v>92</v>
      </c>
      <c r="G211" s="363"/>
      <c r="H211" s="354" t="s">
        <v>1797</v>
      </c>
      <c r="I211" s="354"/>
      <c r="J211" s="354"/>
      <c r="K211" s="369"/>
    </row>
    <row r="212" spans="2:11" s="1" customFormat="1" ht="15" customHeight="1">
      <c r="B212" s="368"/>
      <c r="C212" s="302"/>
      <c r="D212" s="302"/>
      <c r="E212" s="302"/>
      <c r="F212" s="325" t="s">
        <v>1798</v>
      </c>
      <c r="G212" s="363"/>
      <c r="H212" s="354" t="s">
        <v>1961</v>
      </c>
      <c r="I212" s="354"/>
      <c r="J212" s="354"/>
      <c r="K212" s="369"/>
    </row>
    <row r="213" spans="2:11" s="1" customFormat="1" ht="15" customHeight="1">
      <c r="B213" s="368"/>
      <c r="C213" s="302"/>
      <c r="D213" s="302"/>
      <c r="E213" s="302"/>
      <c r="F213" s="325"/>
      <c r="G213" s="363"/>
      <c r="H213" s="354"/>
      <c r="I213" s="354"/>
      <c r="J213" s="354"/>
      <c r="K213" s="369"/>
    </row>
    <row r="214" spans="2:11" s="1" customFormat="1" ht="15" customHeight="1">
      <c r="B214" s="368"/>
      <c r="C214" s="302" t="s">
        <v>1923</v>
      </c>
      <c r="D214" s="302"/>
      <c r="E214" s="302"/>
      <c r="F214" s="325">
        <v>1</v>
      </c>
      <c r="G214" s="363"/>
      <c r="H214" s="354" t="s">
        <v>1962</v>
      </c>
      <c r="I214" s="354"/>
      <c r="J214" s="354"/>
      <c r="K214" s="369"/>
    </row>
    <row r="215" spans="2:11" s="1" customFormat="1" ht="15" customHeight="1">
      <c r="B215" s="368"/>
      <c r="C215" s="302"/>
      <c r="D215" s="302"/>
      <c r="E215" s="302"/>
      <c r="F215" s="325">
        <v>2</v>
      </c>
      <c r="G215" s="363"/>
      <c r="H215" s="354" t="s">
        <v>1963</v>
      </c>
      <c r="I215" s="354"/>
      <c r="J215" s="354"/>
      <c r="K215" s="369"/>
    </row>
    <row r="216" spans="2:11" s="1" customFormat="1" ht="15" customHeight="1">
      <c r="B216" s="368"/>
      <c r="C216" s="302"/>
      <c r="D216" s="302"/>
      <c r="E216" s="302"/>
      <c r="F216" s="325">
        <v>3</v>
      </c>
      <c r="G216" s="363"/>
      <c r="H216" s="354" t="s">
        <v>1964</v>
      </c>
      <c r="I216" s="354"/>
      <c r="J216" s="354"/>
      <c r="K216" s="369"/>
    </row>
    <row r="217" spans="2:11" s="1" customFormat="1" ht="15" customHeight="1">
      <c r="B217" s="368"/>
      <c r="C217" s="302"/>
      <c r="D217" s="302"/>
      <c r="E217" s="302"/>
      <c r="F217" s="325">
        <v>4</v>
      </c>
      <c r="G217" s="363"/>
      <c r="H217" s="354" t="s">
        <v>1965</v>
      </c>
      <c r="I217" s="354"/>
      <c r="J217" s="354"/>
      <c r="K217" s="369"/>
    </row>
    <row r="218" spans="2:11" s="1" customFormat="1" ht="12.75" customHeight="1">
      <c r="B218" s="370"/>
      <c r="C218" s="371"/>
      <c r="D218" s="371"/>
      <c r="E218" s="371"/>
      <c r="F218" s="371"/>
      <c r="G218" s="371"/>
      <c r="H218" s="371"/>
      <c r="I218" s="371"/>
      <c r="J218" s="371"/>
      <c r="K218" s="372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Šmucrová</dc:creator>
  <cp:keywords/>
  <dc:description/>
  <cp:lastModifiedBy>Šmucrová</cp:lastModifiedBy>
  <dcterms:created xsi:type="dcterms:W3CDTF">2024-03-08T10:53:05Z</dcterms:created>
  <dcterms:modified xsi:type="dcterms:W3CDTF">2024-03-08T10:53:23Z</dcterms:modified>
  <cp:category/>
  <cp:version/>
  <cp:contentType/>
  <cp:contentStatus/>
</cp:coreProperties>
</file>