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úprava napojení" sheetId="2" r:id="rId2"/>
    <sheet name="SO 102 - odvodnění + prop..." sheetId="3" r:id="rId3"/>
    <sheet name="VRN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'SO 101 - úprava napojení'!$C$84:$K$248</definedName>
    <definedName name="_xlnm.Print_Area" localSheetId="1">'SO 101 - úprava napojení'!$C$4:$J$39,'SO 101 - úprava napojení'!$C$45:$J$66,'SO 101 - úprava napojení'!$C$72:$K$248</definedName>
    <definedName name="_xlnm._FilterDatabase" localSheetId="2" hidden="1">'SO 102 - odvodnění + prop...'!$C$89:$K$381</definedName>
    <definedName name="_xlnm.Print_Area" localSheetId="2">'SO 102 - odvodnění + prop...'!$C$4:$J$39,'SO 102 - odvodnění + prop...'!$C$45:$J$71,'SO 102 - odvodnění + prop...'!$C$77:$K$381</definedName>
    <definedName name="_xlnm._FilterDatabase" localSheetId="3" hidden="1">'VRN - VRN'!$C$83:$K$107</definedName>
    <definedName name="_xlnm.Print_Area" localSheetId="3">'VRN - VRN'!$C$4:$J$39,'VRN - VRN'!$C$45:$J$65,'VRN - VRN'!$C$71:$K$107</definedName>
    <definedName name="_xlnm.Print_Area" localSheetId="4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101 - úprava napojení'!$84:$84</definedName>
    <definedName name="_xlnm.Print_Titles" localSheetId="2">'SO 102 - odvodnění + prop...'!$89:$89</definedName>
    <definedName name="_xlnm.Print_Titles" localSheetId="3">'VRN - VRN'!$83:$83</definedName>
  </definedNames>
  <calcPr fullCalcOnLoad="1"/>
</workbook>
</file>

<file path=xl/sharedStrings.xml><?xml version="1.0" encoding="utf-8"?>
<sst xmlns="http://schemas.openxmlformats.org/spreadsheetml/2006/main" count="4903" uniqueCount="1011">
  <si>
    <t>Export Komplet</t>
  </si>
  <si>
    <t>VZ</t>
  </si>
  <si>
    <t>2.0</t>
  </si>
  <si>
    <t>ZAMOK</t>
  </si>
  <si>
    <t>False</t>
  </si>
  <si>
    <t>{9118fe7c-97f6-45c1-bada-841af35f9ad7}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</si>
  <si>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</si>
  <si>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</si>
  <si>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</si>
  <si>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</si>
  <si>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</si>
  <si>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</si>
  <si>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</si>
  <si>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</si>
  <si>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2024-B01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</si>
  <si>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</si>
  <si>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</si>
  <si>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II/201 Mariánský Týnec, Úprava napojení a odvodnění</t>
  </si>
  <si>
    <t>KSO:</t>
  </si>
  <si>
    <t/>
  </si>
  <si>
    <t>CC-CZ:</t>
  </si>
  <si>
    <t>Místo:</t>
  </si>
  <si>
    <t>Kralovice-Mariánský Týnec</t>
  </si>
  <si>
    <t>Datum:</t>
  </si>
  <si>
    <t>30. 1. 2024</t>
  </si>
  <si>
    <t>Zadavatel:</t>
  </si>
  <si>
    <t>IČ:</t>
  </si>
  <si>
    <t>Správa a údržba silnic Plzeňského kraje, p.o</t>
  </si>
  <si>
    <t>DIČ:</t>
  </si>
  <si>
    <t>Uchazeč:</t>
  </si>
  <si>
    <t>Vyplň údaj</t>
  </si>
  <si>
    <t>Projektant:</t>
  </si>
  <si>
    <t>291 59 342</t>
  </si>
  <si>
    <t>WORING s.r.o. ,Na Roudné 1604/93; Plzeň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</si>
  <si>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</si>
  <si>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</si>
  <si>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</si>
  <si>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</si>
  <si>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</si>
  <si>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</si>
  <si>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</si>
  <si>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</si>
  <si>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</si>
  <si>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</si>
  <si>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</si>
  <si>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</si>
  <si>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</si>
  <si>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</si>
  <si>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</si>
  <si>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</si>
  <si>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</si>
  <si>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</si>
  <si>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</si>
  <si>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</si>
  <si>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</si>
  <si>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</si>
  <si>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</si>
  <si>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</si>
  <si>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</si>
  <si>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</si>
  <si>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</si>
  <si>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</si>
  <si>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</si>
  <si>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</si>
  <si>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</si>
  <si>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</si>
  <si>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</si>
  <si>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</si>
  <si>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</si>
  <si>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</si>
  <si>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</si>
  <si>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</si>
  <si>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</si>
  <si>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</si>
  <si>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</si>
  <si>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</si>
  <si>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</si>
  <si>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</si>
  <si>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</si>
  <si>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úprava napojení</t>
  </si>
  <si>
    <t>STA</t>
  </si>
  <si>
    <t>1</t>
  </si>
  <si>
    <t>{b0e1261d-e47f-4e64-943e-421cfc01493b}</t>
  </si>
  <si>
    <t>2</t>
  </si>
  <si>
    <t>SO 102</t>
  </si>
  <si>
    <t>odvodnění + propustek</t>
  </si>
  <si>
    <t>{e3592851-f13d-46a4-b9f3-3a6fed46d333}</t>
  </si>
  <si>
    <t>VRN</t>
  </si>
  <si>
    <t>{88015a7b-fd2f-4b88-98dd-7f849a0cda34}</t>
  </si>
  <si>
    <t>KRYCÍ LIST SOUPISU PRACÍ</t>
  </si>
  <si>
    <t>Objekt:</t>
  </si>
  <si>
    <t>SO 101 - úprava napojení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</si>
  <si>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</si>
  <si>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</si>
  <si>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</si>
  <si>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</si>
  <si>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</si>
  <si>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</si>
  <si>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</si>
  <si>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</si>
  <si>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</si>
  <si>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</si>
  <si>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</si>
  <si>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</si>
  <si>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</si>
  <si>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</si>
  <si>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</si>
  <si>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</si>
  <si>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</si>
  <si>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</si>
  <si>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</si>
  <si>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</si>
  <si>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</si>
  <si>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</si>
  <si>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</si>
  <si>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</si>
  <si>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</si>
  <si>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</si>
  <si>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</si>
  <si>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</si>
  <si>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</si>
  <si>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</si>
  <si>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</si>
  <si>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2024 01</t>
  </si>
  <si>
    <t>4</t>
  </si>
  <si>
    <t>-1591137742</t>
  </si>
  <si>
    <t>PP</t>
  </si>
  <si>
    <t>Sejmutí drnu tl. do 100 mm, v jakékoliv ploše</t>
  </si>
  <si>
    <t>Online PSC</t>
  </si>
  <si>
    <t>https://podminky.urs.cz/item/CS_URS_2024_01/111301111</t>
  </si>
  <si>
    <t>VV</t>
  </si>
  <si>
    <t>70*8</t>
  </si>
  <si>
    <t>113107324</t>
  </si>
  <si>
    <t>Odstranění podkladu z kameniva drceného tl přes 300 do 400 mm strojně pl do 50 m2</t>
  </si>
  <si>
    <t>878511545</t>
  </si>
  <si>
    <t>Odstranění podkladů nebo krytů strojně plochy jednotlivě do 50 m2 s přemístěním hmot na skládku na vzdálenost do 3 m nebo s naložením na dopravní prostředek z kameniva hrubého drceného, o tl. vrstvy přes 300 do 400 mm</t>
  </si>
  <si>
    <t>https://podminky.urs.cz/item/CS_URS_2024_01/113107324</t>
  </si>
  <si>
    <t>tl. 35 cm</t>
  </si>
  <si>
    <t>38</t>
  </si>
  <si>
    <t>3</t>
  </si>
  <si>
    <t>122251101</t>
  </si>
  <si>
    <t>Odkopávky a prokopávky nezapažené v hornině třídy těžitelnosti I skupiny 3 objem do 20 m3 strojně</t>
  </si>
  <si>
    <t>m3</t>
  </si>
  <si>
    <t>-452865189</t>
  </si>
  <si>
    <t>Odkopávky a prokopávky nezapažené strojně v hornině třídy těžitelnosti I skupiny 3 do 20 m3</t>
  </si>
  <si>
    <t>https://podminky.urs.cz/item/CS_URS_2024_01/122251101</t>
  </si>
  <si>
    <t>0,35*(60-38)</t>
  </si>
  <si>
    <t>139911113</t>
  </si>
  <si>
    <t>Bourání kcí v hloubených vykopávkách ze zdiva kamenného na MC ručně</t>
  </si>
  <si>
    <t>-2041884932</t>
  </si>
  <si>
    <t>Bourání konstrukcí v hloubených vykopávkách ručně s přemístěním suti na hromady na vzdálenost do 20 m nebo s naložením na dopravní prostředek ze zdiva kamenného, pro jakýkoliv druh kamene na maltu cementovou</t>
  </si>
  <si>
    <t>https://podminky.urs.cz/item/CS_URS_2024_01/139911113</t>
  </si>
  <si>
    <t>odstranění vpusti včetně odláždění - odhad</t>
  </si>
  <si>
    <t>0,5*1</t>
  </si>
  <si>
    <t>5</t>
  </si>
  <si>
    <t>162751117</t>
  </si>
  <si>
    <t>Vodorovné přemístění přes 9 000 do 10000 m výkopku/sypaniny z horniny třídy těžitelnosti I skupiny 1 až 3</t>
  </si>
  <si>
    <t>787634692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</si>
  <si>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</si>
  <si>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</si>
  <si>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6</t>
  </si>
  <si>
    <t>162751119</t>
  </si>
  <si>
    <t>Příplatek k vodorovnému přemístění výkopku/sypaniny z horniny třídy těžitelnosti I skupiny 1 až 3 ZKD 1000 m přes 10000 m</t>
  </si>
  <si>
    <t>121073708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</si>
  <si>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</si>
  <si>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</si>
  <si>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91,7*10 'Přepočtené koeficientem množství</t>
  </si>
  <si>
    <t>7</t>
  </si>
  <si>
    <t>171201231</t>
  </si>
  <si>
    <t>Poplatek za uložení zeminy a kamení na recyklační skládce (skládkovné) kód odpadu 17 05 04</t>
  </si>
  <si>
    <t>t</t>
  </si>
  <si>
    <t>2044072358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</si>
  <si>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</si>
  <si>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</si>
  <si>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91,7*1,8 'Přepočtené koeficientem množství</t>
  </si>
  <si>
    <t>8</t>
  </si>
  <si>
    <t>171251201</t>
  </si>
  <si>
    <t>Uložení sypaniny na skládky nebo meziskládky</t>
  </si>
  <si>
    <t>1038848412</t>
  </si>
  <si>
    <t>Uložení sypaniny na skládky nebo meziskládky bez hutnění s upravením uložené sypaniny do předepsaného tvaru</t>
  </si>
  <si>
    <t>https://podminky.urs.cz/item/CS_URS_2024_01/171251201</t>
  </si>
  <si>
    <t>7,7</t>
  </si>
  <si>
    <t>560*0,15</t>
  </si>
  <si>
    <t>Součet</t>
  </si>
  <si>
    <t>9</t>
  </si>
  <si>
    <t>181411122</t>
  </si>
  <si>
    <t>Založení lučního trávníku výsevem pl do 1000 m2 ve svahu přes 1:5 do 1:2</t>
  </si>
  <si>
    <t>-1026069514</t>
  </si>
  <si>
    <t>Založení trávníku na půdě předem připravené plochy do 1000 m2 výsevem včetně utažení lučního na svahu přes 1:5 do 1:2</t>
  </si>
  <si>
    <t>https://podminky.urs.cz/item/CS_URS_2024_01/181411122</t>
  </si>
  <si>
    <t>10</t>
  </si>
  <si>
    <t>M</t>
  </si>
  <si>
    <t>00572474</t>
  </si>
  <si>
    <t>osivo směs travní krajinná-svahová</t>
  </si>
  <si>
    <t>kg</t>
  </si>
  <si>
    <t>709055628</t>
  </si>
  <si>
    <t>350*0,035 'Přepočtené koeficientem množství</t>
  </si>
  <si>
    <t>11</t>
  </si>
  <si>
    <t>181951112</t>
  </si>
  <si>
    <t>Úprava pláně v hornině třídy těžitelnosti I skupiny 1 až 3 se zhutněním strojně</t>
  </si>
  <si>
    <t>712439986</t>
  </si>
  <si>
    <t>Úprava pláně vyrovnáním výškových rozdílů strojně v hornině třídy těžitelnosti I, skupiny 1 až 3 se zhutněním</t>
  </si>
  <si>
    <t>https://podminky.urs.cz/item/CS_URS_2024_01/181951112</t>
  </si>
  <si>
    <t>182351123</t>
  </si>
  <si>
    <t>Rozprostření ornice pl přes 100 do 500 m2 ve svahu přes 1:5 tl vrstvy do 200 mm strojně</t>
  </si>
  <si>
    <t>-750112559</t>
  </si>
  <si>
    <t>Rozprostření a urovnání ornice ve svahu sklonu přes 1:5 strojně při souvislé ploše přes 100 do 500 m2, tl. vrstvy do 200 mm</t>
  </si>
  <si>
    <t>https://podminky.urs.cz/item/CS_URS_2024_01/182351123</t>
  </si>
  <si>
    <t>13</t>
  </si>
  <si>
    <t>10364101</t>
  </si>
  <si>
    <t>zemina pro terénní úpravy - ornice</t>
  </si>
  <si>
    <t>-100479309</t>
  </si>
  <si>
    <t>350*0,15*1,8</t>
  </si>
  <si>
    <t>Komunikace pozemní</t>
  </si>
  <si>
    <t>14</t>
  </si>
  <si>
    <t>564871011</t>
  </si>
  <si>
    <t>Podklad ze štěrkodrtě ŠD plochy do 100 m2 tl 250 mm</t>
  </si>
  <si>
    <t>-947457022</t>
  </si>
  <si>
    <t>Podklad ze štěrkodrti ŠD s rozprostřením a zhutněním plochy jednotlivě do 100 m2, po zhutnění tl. 250 mm</t>
  </si>
  <si>
    <t>https://podminky.urs.cz/item/CS_URS_2024_01/564871011</t>
  </si>
  <si>
    <t>15</t>
  </si>
  <si>
    <t>569851111</t>
  </si>
  <si>
    <t>Zpevnění krajnic štěrkodrtí tl 150 mm</t>
  </si>
  <si>
    <t>1046669578</t>
  </si>
  <si>
    <t>Zpevnění krajnic nebo komunikací pro pěší s rozprostřením a zhutněním, po zhutnění štěrkodrtí tl. 150 mm</t>
  </si>
  <si>
    <t>https://podminky.urs.cz/item/CS_URS_2024_01/569851111</t>
  </si>
  <si>
    <t>16</t>
  </si>
  <si>
    <t>591211111</t>
  </si>
  <si>
    <t>Kladení dlažby z kostek drobných z kamene do lože z kameniva těženého tl 50 mm</t>
  </si>
  <si>
    <t>1823389839</t>
  </si>
  <si>
    <t>Kladení dlažby z kostek s provedením lože do tl. 50 mm, s vyplněním spár, s dvojím beraněním a se smetením přebytečného materiálu na krajnici drobných z kamene, do lože z kameniva těženého</t>
  </si>
  <si>
    <t>https://podminky.urs.cz/item/CS_URS_2024_01/591211111</t>
  </si>
  <si>
    <t>17</t>
  </si>
  <si>
    <t>58381011</t>
  </si>
  <si>
    <t>kostka řezanoštípaná dlažební žula 8x8x6cm</t>
  </si>
  <si>
    <t>-1144158292</t>
  </si>
  <si>
    <t>60*1,05 'Přepočtené koeficientem množství</t>
  </si>
  <si>
    <t>Ostatní konstrukce a práce, bourání</t>
  </si>
  <si>
    <t>18</t>
  </si>
  <si>
    <t>912111113</t>
  </si>
  <si>
    <t>Montáž zábrany parkovací sloupku v do 800 mm přichycené šrouby</t>
  </si>
  <si>
    <t>kus</t>
  </si>
  <si>
    <t>1107031025</t>
  </si>
  <si>
    <t>Montáž zábrany parkovací tvaru sloupku do výšky 800 mm přichycené šrouby</t>
  </si>
  <si>
    <t>https://podminky.urs.cz/item/CS_URS_2024_01/912111113</t>
  </si>
  <si>
    <t>19</t>
  </si>
  <si>
    <t>74910164</t>
  </si>
  <si>
    <t>sloupek parkovací sklopný 60x60x800mm bílý komaxit základní zámek vložkový</t>
  </si>
  <si>
    <t>1973502283</t>
  </si>
  <si>
    <t>20</t>
  </si>
  <si>
    <t>914111111</t>
  </si>
  <si>
    <t>Montáž svislé dopravní značky do velikosti 1 m2 objímkami na sloupek nebo konzolu</t>
  </si>
  <si>
    <t>835605022</t>
  </si>
  <si>
    <t>Montáž svislé dopravní značky základní velikosti do 1 m2 objímkami na sloupky nebo konzoly</t>
  </si>
  <si>
    <t>https://podminky.urs.cz/item/CS_URS_2024_01/914111111</t>
  </si>
  <si>
    <t>přesun značek</t>
  </si>
  <si>
    <t>914511111</t>
  </si>
  <si>
    <t>Montáž sloupku dopravních značek délky do 3,5 m s betonovým základem</t>
  </si>
  <si>
    <t>869553734</t>
  </si>
  <si>
    <t>Montáž sloupku dopravních značek délky do 3,5 m do betonového základu</t>
  </si>
  <si>
    <t>https://podminky.urs.cz/item/CS_URS_2024_01/914511111</t>
  </si>
  <si>
    <t>22</t>
  </si>
  <si>
    <t>40445225</t>
  </si>
  <si>
    <t>sloupek pro dopravní značku Zn D 60mm v 3,5m</t>
  </si>
  <si>
    <t>1597615811</t>
  </si>
  <si>
    <t>23</t>
  </si>
  <si>
    <t>40445256</t>
  </si>
  <si>
    <t>svorka upínací na sloupek dopravní značky D 60mm</t>
  </si>
  <si>
    <t>-1849392705</t>
  </si>
  <si>
    <t>24</t>
  </si>
  <si>
    <t>40445253</t>
  </si>
  <si>
    <t>víčko plastové na sloupek D 60mm</t>
  </si>
  <si>
    <t>1863738776</t>
  </si>
  <si>
    <t>25</t>
  </si>
  <si>
    <t>916241113</t>
  </si>
  <si>
    <t>Osazení obrubníku kamenného ležatého s boční opěrou do lože z betonu prostého</t>
  </si>
  <si>
    <t>m</t>
  </si>
  <si>
    <t>1637292177</t>
  </si>
  <si>
    <t>Osazení obrubníku kamenného se zřízením lože, s vyplněním a zatřením spár cementovou maltou ležatého s boční opěrou z betonu prostého, do lože z betonu prostého</t>
  </si>
  <si>
    <t>https://podminky.urs.cz/item/CS_URS_2024_01/916241113</t>
  </si>
  <si>
    <t>17+7</t>
  </si>
  <si>
    <t>7,8+2+7,8+2</t>
  </si>
  <si>
    <t>26</t>
  </si>
  <si>
    <t>5838000R</t>
  </si>
  <si>
    <t>obrubník kamenný žulový přímý 1000x150x150mm</t>
  </si>
  <si>
    <t>-1114163663</t>
  </si>
  <si>
    <t>43,6*1,02 'Přepočtené koeficientem množství</t>
  </si>
  <si>
    <t>27</t>
  </si>
  <si>
    <t>916991121</t>
  </si>
  <si>
    <t>Lože pod obrubníky, krajníky nebo obruby z dlažebních kostek z betonu prostého</t>
  </si>
  <si>
    <t>-713104174</t>
  </si>
  <si>
    <t>https://podminky.urs.cz/item/CS_URS_2024_01/916991121</t>
  </si>
  <si>
    <t>43,600*0,06</t>
  </si>
  <si>
    <t>28</t>
  </si>
  <si>
    <t>919732211</t>
  </si>
  <si>
    <t>Styčná spára napojení nového živičného povrchu na stávající za tepla š 15 mm hl 25 mm s prořezáním</t>
  </si>
  <si>
    <t>-513798023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</si>
  <si>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</si>
  <si>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https://podminky.urs.cz/item/CS_URS_2024_01/919732211</t>
  </si>
  <si>
    <t>29</t>
  </si>
  <si>
    <t>919732221</t>
  </si>
  <si>
    <t>Styčná spára napojení nového živičného povrchu na stávající za tepla š 15 mm hl 25 mm bez prořezání</t>
  </si>
  <si>
    <t>-1506315357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</si>
  <si>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</si>
  <si>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https://podminky.urs.cz/item/CS_URS_2024_01/919732221</t>
  </si>
  <si>
    <t>43,600</t>
  </si>
  <si>
    <t>30</t>
  </si>
  <si>
    <t>919735114</t>
  </si>
  <si>
    <t>Řezání stávajícího živičného krytu hl přes 150 do 200 mm</t>
  </si>
  <si>
    <t>-735779920</t>
  </si>
  <si>
    <t>Řezání stávajícího živičného krytu nebo podkladu hloubky přes 150 do 200 mm</t>
  </si>
  <si>
    <t>https://podminky.urs.cz/item/CS_URS_2024_01/919735114</t>
  </si>
  <si>
    <t>seříznutí krajnice</t>
  </si>
  <si>
    <t>65</t>
  </si>
  <si>
    <t>31</t>
  </si>
  <si>
    <t>966005111</t>
  </si>
  <si>
    <t>Rozebrání a odstranění silničního zábradlí se sloupky osazenými s betonovými patkami</t>
  </si>
  <si>
    <t>2071588396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</si>
  <si>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</si>
  <si>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https://podminky.urs.cz/item/CS_URS_2024_01/966005111</t>
  </si>
  <si>
    <t>32</t>
  </si>
  <si>
    <t>966006132</t>
  </si>
  <si>
    <t>Odstranění značek dopravních nebo orientačních se sloupky s betonovými patkami</t>
  </si>
  <si>
    <t>-640759787</t>
  </si>
  <si>
    <t>Odstranění dopravních nebo orientačních značek se sloupkem s uložením hmot na vzdálenost do 20 m nebo s naložením na dopravní prostředek, se zásypem jam a jeho zhutněním s betonovou patkou</t>
  </si>
  <si>
    <t>https://podminky.urs.cz/item/CS_URS_2024_01/966006132</t>
  </si>
  <si>
    <t>odstranění značek</t>
  </si>
  <si>
    <t>33</t>
  </si>
  <si>
    <t>981511113</t>
  </si>
  <si>
    <t>Demolice konstrukcí objektů z kamenného zdiva postupným rozebíráním</t>
  </si>
  <si>
    <t>1583286171</t>
  </si>
  <si>
    <t>Demolice konstrukcí objektů postupným rozebíráním zdiva na maltu cementovou z kamene</t>
  </si>
  <si>
    <t>https://podminky.urs.cz/item/CS_URS_2024_01/981511113</t>
  </si>
  <si>
    <t>odstranění kamenných zdí jimky</t>
  </si>
  <si>
    <t>5,5*3</t>
  </si>
  <si>
    <t>34</t>
  </si>
  <si>
    <t>981511116</t>
  </si>
  <si>
    <t>Demolice konstrukcí objektů z betonu prostého postupným rozebíráním</t>
  </si>
  <si>
    <t>-1453330815</t>
  </si>
  <si>
    <t>Demolice konstrukcí objektů postupným rozebíráním konstrukcí z betonu prostého</t>
  </si>
  <si>
    <t>https://podminky.urs.cz/item/CS_URS_2024_01/981511116</t>
  </si>
  <si>
    <t>odstranění betonové zídky</t>
  </si>
  <si>
    <t>1,2*3,5</t>
  </si>
  <si>
    <t>dno jímky</t>
  </si>
  <si>
    <t>10,7*0,3</t>
  </si>
  <si>
    <t>997</t>
  </si>
  <si>
    <t>Přesun sutě</t>
  </si>
  <si>
    <t>35</t>
  </si>
  <si>
    <t>997013871</t>
  </si>
  <si>
    <t>Poplatek za uložení stavebního odpadu na recyklační skládce (skládkovné) směsného stavebního a demoličního kód odpadu 17 09 04</t>
  </si>
  <si>
    <t>693513033</t>
  </si>
  <si>
    <t>Poplatek za uložení stavebního odpadu na recyklační skládce (skládkovné) směsného stavebního a demoličního zatříděného do Katalogu odpadů pod kódem 17 09 04</t>
  </si>
  <si>
    <t>https://podminky.urs.cz/item/CS_URS_2024_01/997013871</t>
  </si>
  <si>
    <t>1,25</t>
  </si>
  <si>
    <t>0,434</t>
  </si>
  <si>
    <t>0,246</t>
  </si>
  <si>
    <t>41,25</t>
  </si>
  <si>
    <t>36</t>
  </si>
  <si>
    <t>997221561</t>
  </si>
  <si>
    <t>Vodorovná doprava suti z kusových materiálů do 1 km</t>
  </si>
  <si>
    <t>-1762714726</t>
  </si>
  <si>
    <t>Vodorovná doprava suti bez naložení, ale se složením a s hrubým urovnáním z kusových materiálů, na vzdálenost do 1 km</t>
  </si>
  <si>
    <t>https://podminky.urs.cz/item/CS_URS_2024_01/997221561</t>
  </si>
  <si>
    <t>37</t>
  </si>
  <si>
    <t>997221569</t>
  </si>
  <si>
    <t>Příplatek ZKD 1 km u vodorovné dopravy suti z kusových materiálů</t>
  </si>
  <si>
    <t>602122781</t>
  </si>
  <si>
    <t>Vodorovná doprava suti bez naložení, ale se složením a s hrubým urovnáním Příplatek k ceně za každý další započatý 1 km přes 1 km</t>
  </si>
  <si>
    <t>https://podminky.urs.cz/item/CS_URS_2024_01/997221569</t>
  </si>
  <si>
    <t>81,522*19 'Přepočtené koeficientem množství</t>
  </si>
  <si>
    <t>997221611</t>
  </si>
  <si>
    <t>Nakládání suti na dopravní prostředky pro vodorovnou dopravu</t>
  </si>
  <si>
    <t>812818578</t>
  </si>
  <si>
    <t>Nakládání na dopravní prostředky pro vodorovnou dopravu suti</t>
  </si>
  <si>
    <t>https://podminky.urs.cz/item/CS_URS_2024_01/997221611</t>
  </si>
  <si>
    <t>39</t>
  </si>
  <si>
    <t>997221861</t>
  </si>
  <si>
    <t>Poplatek za uložení na recyklační skládce (skládkovné) stavebního odpadu z prostého betonu pod kódem 17 01 01</t>
  </si>
  <si>
    <t>1588003923</t>
  </si>
  <si>
    <t>Poplatek za uložení stavebního odpadu na recyklační skládce (skládkovné) z prostého betonu zatříděného do Katalogu odpadů pod kódem 17 01 01</t>
  </si>
  <si>
    <t>https://podminky.urs.cz/item/CS_URS_2024_01/997221861</t>
  </si>
  <si>
    <t>40</t>
  </si>
  <si>
    <t>997221873</t>
  </si>
  <si>
    <t>Poplatek za uložení na recyklační skládce (skládkovné) stavebního odpadu zeminy a kamení zatříděného do Katalogu odpadů pod kódem 17 05 04</t>
  </si>
  <si>
    <t>2089560484</t>
  </si>
  <si>
    <t>https://podminky.urs.cz/item/CS_URS_2024_01/997221873</t>
  </si>
  <si>
    <t>998</t>
  </si>
  <si>
    <t>Přesun hmot</t>
  </si>
  <si>
    <t>41</t>
  </si>
  <si>
    <t>998223011</t>
  </si>
  <si>
    <t>Přesun hmot pro pozemní komunikace s krytem dlážděným</t>
  </si>
  <si>
    <t>909105681</t>
  </si>
  <si>
    <t>Přesun hmot pro pozemní komunikace s krytem dlážděným dopravní vzdálenost do 200 m jakékoliv délky objektu</t>
  </si>
  <si>
    <t>https://podminky.urs.cz/item/CS_URS_2024_01/998223011</t>
  </si>
  <si>
    <t>SO 102 - odvodnění + propustek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</si>
  <si>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</si>
  <si>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</si>
  <si>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</si>
  <si>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</si>
  <si>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>PSV - Práce a dodávky PSV</t>
  </si>
  <si>
    <t xml:space="preserve">    711 - Izolace proti vodě, vlhkosti a plynům</t>
  </si>
  <si>
    <t>131251203</t>
  </si>
  <si>
    <t>Hloubení jam zapažených v hornině třídy těžitelnosti I skupiny 3 objem do 100 m3 strojně</t>
  </si>
  <si>
    <t>-413602185</t>
  </si>
  <si>
    <t>Hloubení zapažených jam a zářezů strojně s urovnáním dna do předepsaného profilu a spádu v hornině třídy těžitelnosti I skupiny 3 přes 50 do 100 m3</t>
  </si>
  <si>
    <t>https://podminky.urs.cz/item/CS_URS_2024_01/131251203</t>
  </si>
  <si>
    <t>5,5*5,5*3,3</t>
  </si>
  <si>
    <t>132212132</t>
  </si>
  <si>
    <t>Hloubení nezapažených rýh šířky do 800 mm v nesoudržných horninách třídy těžitelnosti I skupiny 3 ručně</t>
  </si>
  <si>
    <t>223153356</t>
  </si>
  <si>
    <t>Hloubení nezapažených rýh šířky do 800 mm ručně s urovnáním dna do předepsaného profilu a spádu v hornině třídy těžitelnosti I skupiny 3 nesoudržných</t>
  </si>
  <si>
    <t>https://podminky.urs.cz/item/CS_URS_2024_01/132212132</t>
  </si>
  <si>
    <t>Betonový práh</t>
  </si>
  <si>
    <t>0,3*0,6*2,0</t>
  </si>
  <si>
    <t>132254203</t>
  </si>
  <si>
    <t>Hloubení zapažených rýh š do 2000 mm v hornině třídy těžitelnosti I skupiny 3 objem do 100 m3</t>
  </si>
  <si>
    <t>-986874929</t>
  </si>
  <si>
    <t>Hloubení zapažených rýh šířky přes 800 do 2 000 mm strojně s urovnáním dna do předepsaného profilu a spádu v hornině třídy těžitelnosti I skupiny 3 přes 50 do 100 m3</t>
  </si>
  <si>
    <t>https://podminky.urs.cz/item/CS_URS_2024_01/132254203</t>
  </si>
  <si>
    <t>propustek</t>
  </si>
  <si>
    <t>4,65*17,3</t>
  </si>
  <si>
    <t>7,6*8,9</t>
  </si>
  <si>
    <t>6,8*(4,9+3,4)</t>
  </si>
  <si>
    <t>151101101</t>
  </si>
  <si>
    <t>Zřízení příložného pažení a rozepření stěn rýh hl do 2 m</t>
  </si>
  <si>
    <t>967491159</t>
  </si>
  <si>
    <t>Zřízení pažení a rozepření stěn rýh pro podzemní vedení příložné pro jakoukoliv mezerovitost, hloubky do 2 m</t>
  </si>
  <si>
    <t>https://podminky.urs.cz/item/CS_URS_2024_01/151101101</t>
  </si>
  <si>
    <t>36,2*2,0*2</t>
  </si>
  <si>
    <t>151101111</t>
  </si>
  <si>
    <t>Odstranění příložného pažení a rozepření stěn rýh hl do 2 m</t>
  </si>
  <si>
    <t>34207262</t>
  </si>
  <si>
    <t>Odstranění pažení a rozepření stěn rýh pro podzemní vedení s uložením materiálu na vzdálenost do 3 m od kraje výkopu příložné, hloubky do 2 m</t>
  </si>
  <si>
    <t>https://podminky.urs.cz/item/CS_URS_2024_01/151101111</t>
  </si>
  <si>
    <t>151811133</t>
  </si>
  <si>
    <t>Osazení pažicího boxu hl výkopu do 4 m š přes 2,5 do 5 m</t>
  </si>
  <si>
    <t>1622628951</t>
  </si>
  <si>
    <t>Zřízení pažicích boxů pro pažení a rozepření stěn rýh podzemního vedení hloubka výkopu do 4 m, šířka přes 2,5 do 5 m</t>
  </si>
  <si>
    <t>https://podminky.urs.cz/item/CS_URS_2024_01/151811133</t>
  </si>
  <si>
    <t>5,5*4*3,3</t>
  </si>
  <si>
    <t>151811233</t>
  </si>
  <si>
    <t>Odstranění pažicího boxu hl výkopu do 4 m š přes 2,5 do 5 m</t>
  </si>
  <si>
    <t>633900775</t>
  </si>
  <si>
    <t>Odstranění pažicích boxů pro pažení a rozepření stěn rýh podzemního vedení hloubka výkopu do 4 m, šířka přes 2,5 do 5 m</t>
  </si>
  <si>
    <t>https://podminky.urs.cz/item/CS_URS_2024_01/151811233</t>
  </si>
  <si>
    <t>-145737413</t>
  </si>
  <si>
    <t>-1964020740</t>
  </si>
  <si>
    <t>93,456*10 'Přepočtené koeficientem množství</t>
  </si>
  <si>
    <t>-46466306</t>
  </si>
  <si>
    <t>93,456*1,8 'Přepočtené koeficientem množství</t>
  </si>
  <si>
    <t>-59901882</t>
  </si>
  <si>
    <t>7,563+1,369+0,36</t>
  </si>
  <si>
    <t>15,2*0,1+13,089+0,272+19,186</t>
  </si>
  <si>
    <t>jímka</t>
  </si>
  <si>
    <t>3,5*3,5*2,7</t>
  </si>
  <si>
    <t>trubka</t>
  </si>
  <si>
    <t>6,820+36,1*3,14*0,3*0,3</t>
  </si>
  <si>
    <t>174151101</t>
  </si>
  <si>
    <t>Zásyp jam, šachet rýh nebo kolem objektů sypaninou se zhutněním</t>
  </si>
  <si>
    <t>-340458879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</si>
  <si>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</si>
  <si>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</si>
  <si>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99,825</t>
  </si>
  <si>
    <t>0,36</t>
  </si>
  <si>
    <t>204,525</t>
  </si>
  <si>
    <t>-93,456</t>
  </si>
  <si>
    <t>Zakládání</t>
  </si>
  <si>
    <t>213141111</t>
  </si>
  <si>
    <t>Zřízení vrstvy z geotextilie v rovině nebo ve sklonu do 1:5 š do 3 m</t>
  </si>
  <si>
    <t>-1794122359</t>
  </si>
  <si>
    <t>Zřízení vrstvy z geotextilie filtrační, separační, odvodňovací, ochranné, výztužné nebo protierozní v rovině nebo ve sklonu do 1:5, šířky do 3 m</t>
  </si>
  <si>
    <t>https://podminky.urs.cz/item/CS_URS_2024_01/213141111</t>
  </si>
  <si>
    <t>36,2*2,5</t>
  </si>
  <si>
    <t>69311083</t>
  </si>
  <si>
    <t>geotextilie netkaná separační, ochranná, filtrační, drenážní PP 600g/m2</t>
  </si>
  <si>
    <t>321718416</t>
  </si>
  <si>
    <t>90,5*1,2 'Přepočtené koeficientem množství</t>
  </si>
  <si>
    <t>271542211</t>
  </si>
  <si>
    <t>Podsyp pod základové konstrukce se zhutněním z netříděné štěrkodrtě</t>
  </si>
  <si>
    <t>1054075467</t>
  </si>
  <si>
    <t>Podsyp pod základové konstrukce se zhutněním a urovnáním povrchu ze štěrkodrtě netříděné</t>
  </si>
  <si>
    <t>https://podminky.urs.cz/item/CS_URS_2024_01/271542211</t>
  </si>
  <si>
    <t>pod jímku</t>
  </si>
  <si>
    <t>5,5*5,5*0,25</t>
  </si>
  <si>
    <t>273313511</t>
  </si>
  <si>
    <t>Základové desky z betonu tř. C 12/15</t>
  </si>
  <si>
    <t>-294829698</t>
  </si>
  <si>
    <t>Základy z betonu prostého desky z betonu kamenem neprokládaného tř. C 12/15</t>
  </si>
  <si>
    <t>https://podminky.urs.cz/item/CS_URS_2024_01/273313511</t>
  </si>
  <si>
    <t>podkladní beton</t>
  </si>
  <si>
    <t>3,7*3,7*0,1</t>
  </si>
  <si>
    <t>274313711</t>
  </si>
  <si>
    <t>Základové pásy z betonu tř. C 20/25</t>
  </si>
  <si>
    <t>629655328</t>
  </si>
  <si>
    <t>Základy z betonu prostého pasy betonu kamenem neprokládaného tř. C 20/25</t>
  </si>
  <si>
    <t>https://podminky.urs.cz/item/CS_URS_2024_01/274313711</t>
  </si>
  <si>
    <t>Svislé a kompletní konstrukce</t>
  </si>
  <si>
    <t>380326132</t>
  </si>
  <si>
    <t>Kompletní konstrukce ČOV, nádrží ze ŽB se zvýšenými nároky na prostředí tř. C 30/37 tl přes 150 do 300 mm</t>
  </si>
  <si>
    <t>-890543393</t>
  </si>
  <si>
    <t>Kompletní konstrukce čistíren odpadních vod, nádrží, vodojemů, kanálů z betonu železového bez výztuže a bednění se zvýšenými nároky na prostředí tř. C 30/37, tl. přes 150 do 300 mm</t>
  </si>
  <si>
    <t>https://podminky.urs.cz/item/CS_URS_2024_01/380326132</t>
  </si>
  <si>
    <t>dno</t>
  </si>
  <si>
    <t>3,5*3,5*0,25</t>
  </si>
  <si>
    <t>stěny</t>
  </si>
  <si>
    <t>0,25*(2,2*(3,5*2+3,0*2)-3,14*0,4*0,4*2-3,14*0,15*0,15*2)</t>
  </si>
  <si>
    <t>strop</t>
  </si>
  <si>
    <t>1,5*3,5*0,25-0,25*3,15*0,3*0,3</t>
  </si>
  <si>
    <t>panel</t>
  </si>
  <si>
    <t>2,0*3,5*0,25</t>
  </si>
  <si>
    <t>380356231</t>
  </si>
  <si>
    <t>Bednění kompletních konstrukcí ČOV, nádrží nebo vodojemů neomítaných ploch rovinných zřízení</t>
  </si>
  <si>
    <t>651462880</t>
  </si>
  <si>
    <t>Bednění kompletních konstrukcí čistíren odpadních vod, nádrží, vodojemů, kanálů konstrukcí neomítaných z betonu prostého nebo železového ploch rovinných zřízení</t>
  </si>
  <si>
    <t>https://podminky.urs.cz/item/CS_URS_2024_01/380356231</t>
  </si>
  <si>
    <t>4*3,5*0,25</t>
  </si>
  <si>
    <t>2,2*(3,5*4+3,0*4)</t>
  </si>
  <si>
    <t>0,25*(1,5*2+2*3,5)</t>
  </si>
  <si>
    <t>0,25*(2,0*2+2*3,5)</t>
  </si>
  <si>
    <t>380356232</t>
  </si>
  <si>
    <t>Bednění kompletních konstrukcí ČOV, nádrží nebo vodojemů neomítaných ploch rovinných odstranění</t>
  </si>
  <si>
    <t>1284749991</t>
  </si>
  <si>
    <t>Bednění kompletních konstrukcí čistíren odpadních vod, nádrží, vodojemů, kanálů konstrukcí neomítaných z betonu prostého nebo železového ploch rovinných odstranění</t>
  </si>
  <si>
    <t>https://podminky.urs.cz/item/CS_URS_2024_01/380356232</t>
  </si>
  <si>
    <t>380356241</t>
  </si>
  <si>
    <t>Bednění kompletních konstrukcí ČOV, nádrží nebo vodojemů neomítaných ploch zaoblených zřízení</t>
  </si>
  <si>
    <t>1881934918</t>
  </si>
  <si>
    <t>Bednění kompletních konstrukcí čistíren odpadních vod, nádrží, vodojemů, kanálů konstrukcí neomítaných z betonu prostého nebo železového ploch zaoblených zřízení</t>
  </si>
  <si>
    <t>https://podminky.urs.cz/item/CS_URS_2024_01/380356241</t>
  </si>
  <si>
    <t>0,25*(3,14*0,8*2+3,14*0,6+3,14*0,3*2)</t>
  </si>
  <si>
    <t>380356242</t>
  </si>
  <si>
    <t>Bednění kompletních konstrukcí ČOV, nádrží nebo vodojemů neomítaných ploch zaoblených odstranění</t>
  </si>
  <si>
    <t>2092714420</t>
  </si>
  <si>
    <t>Bednění kompletních konstrukcí čistíren odpadních vod, nádrží, vodojemů, kanálů konstrukcí neomítaných z betonu prostého nebo železového ploch zaoblených odstranění</t>
  </si>
  <si>
    <t>https://podminky.urs.cz/item/CS_URS_2024_01/380356242</t>
  </si>
  <si>
    <t>380361006</t>
  </si>
  <si>
    <t>Výztuž kompletních konstrukcí ČOV, nádrží nebo vodojemů z betonářské oceli 10 505</t>
  </si>
  <si>
    <t>-634241260</t>
  </si>
  <si>
    <t>Výztuž kompletních konstrukcí čistíren odpadních vod, nádrží, vodojemů, kanálů z oceli 10 505 (R) nebo BSt 500</t>
  </si>
  <si>
    <t>https://podminky.urs.cz/item/CS_URS_2024_01/380361006</t>
  </si>
  <si>
    <t>Demontovatelný ŽB panel</t>
  </si>
  <si>
    <t>0,2844</t>
  </si>
  <si>
    <t>2,05235</t>
  </si>
  <si>
    <t>Vodorovné konstrukce</t>
  </si>
  <si>
    <t>451317777</t>
  </si>
  <si>
    <t>Podklad nebo lože pod dlažbu vodorovný nebo do sklonu 1:5 z betonu prostého tl přes 50 do 100 mm</t>
  </si>
  <si>
    <t>-1615517154</t>
  </si>
  <si>
    <t>Podklad nebo lože pod dlažbu (přídlažbu) v ploše vodorovné nebo ve sklonu do 1:5, tloušťky od 50 do 100 mm z betonu prostého</t>
  </si>
  <si>
    <t>https://podminky.urs.cz/item/CS_URS_2024_01/451317777</t>
  </si>
  <si>
    <t>451541111</t>
  </si>
  <si>
    <t>Lože pod potrubí otevřený výkop ze štěrkodrtě</t>
  </si>
  <si>
    <t>1586342904</t>
  </si>
  <si>
    <t>Lože pod potrubí, stoky a drobné objekty v otevřeném výkopu ze štěrkodrtě 0-63 mm</t>
  </si>
  <si>
    <t>https://podminky.urs.cz/item/CS_URS_2024_01/451541111</t>
  </si>
  <si>
    <t>36,2*0,15*2,3</t>
  </si>
  <si>
    <t>pod šachtu</t>
  </si>
  <si>
    <t>2*2*0,15</t>
  </si>
  <si>
    <t>452112112</t>
  </si>
  <si>
    <t>Osazení betonových prstenců nebo rámů v do 100 mm pod poklopy a mříže</t>
  </si>
  <si>
    <t>-717653004</t>
  </si>
  <si>
    <t>Osazení betonových dílců prstenců nebo rámů pod poklopy a mříže, výšky do 100 mm</t>
  </si>
  <si>
    <t>https://podminky.urs.cz/item/CS_URS_2024_01/452112112</t>
  </si>
  <si>
    <t>u jimky</t>
  </si>
  <si>
    <t>59224187</t>
  </si>
  <si>
    <t>prstenec šachtový vyrovnávací betonový 625x120x100mm</t>
  </si>
  <si>
    <t>1638289521</t>
  </si>
  <si>
    <t>452311141</t>
  </si>
  <si>
    <t>Podkladní desky z betonu prostého bez zvýšených nároků na prostředí tř. C 16/20 otevřený výkop</t>
  </si>
  <si>
    <t>1696809897</t>
  </si>
  <si>
    <t>Podkladní a zajišťovací konstrukce z betonu prostého v otevřeném výkopu bez zvýšených nároků na prostředí desky pod potrubí, stoky a drobné objekty z betonu tř. C 16/20</t>
  </si>
  <si>
    <t>https://podminky.urs.cz/item/CS_URS_2024_01/452311141</t>
  </si>
  <si>
    <t>1,65*1,65*0,1</t>
  </si>
  <si>
    <t>452312151</t>
  </si>
  <si>
    <t>Sedlové lože z betonu prostého bez zvýšených nároků na prostředí tř. C 20/25 otevřený výkop</t>
  </si>
  <si>
    <t>-816283102</t>
  </si>
  <si>
    <t>Podkladní a zajišťovací konstrukce z betonu prostého v otevřeném výkopu bez zvýšených nároků na prostředí sedlové lože pod potrubí z betonu tř. C 20/25</t>
  </si>
  <si>
    <t>https://podminky.urs.cz/item/CS_URS_2024_01/452312151</t>
  </si>
  <si>
    <t>36,2*0,53</t>
  </si>
  <si>
    <t>465513227R</t>
  </si>
  <si>
    <t>Dlažba z lomového kamene na cementovou maltu s vyspárováním tl 150 mm pro hráze</t>
  </si>
  <si>
    <t>-1449449436</t>
  </si>
  <si>
    <t>Dlažba z lomového kamene lomařsky upraveného na cementovou maltu, s vyspárováním cementovou maltou, tl. kamene 150 mm</t>
  </si>
  <si>
    <t>výtok</t>
  </si>
  <si>
    <t>2,0*1,0+2,0*2,1</t>
  </si>
  <si>
    <t>v jímce</t>
  </si>
  <si>
    <t>3*3</t>
  </si>
  <si>
    <t>591241111</t>
  </si>
  <si>
    <t>Kladení dlažby z kostek drobných z kamene na MC tl 50 mm</t>
  </si>
  <si>
    <t>1452067516</t>
  </si>
  <si>
    <t>Kladení dlažby z kostek s provedením lože do tl. 50 mm, s vyplněním spár, s dvojím beraněním a se smetením přebytečného materiálu na krajnici drobných z kamene, do lože z cementové malty</t>
  </si>
  <si>
    <t>https://podminky.urs.cz/item/CS_URS_2024_01/591241111</t>
  </si>
  <si>
    <t>Žulové kostky kolem poklopu</t>
  </si>
  <si>
    <t>0,65</t>
  </si>
  <si>
    <t>58381015</t>
  </si>
  <si>
    <t>kostka řezanoštípaná dlažební žula 10x10x10cm</t>
  </si>
  <si>
    <t>1145223691</t>
  </si>
  <si>
    <t>0,65*1,1 'Přepočtené koeficientem množství</t>
  </si>
  <si>
    <t>Trubní vedení</t>
  </si>
  <si>
    <t>894410103</t>
  </si>
  <si>
    <t>Osazení betonových dílců pro kanalizační šachty DN 1000 šachtové dno výšky 1000 mm</t>
  </si>
  <si>
    <t>-1696130162</t>
  </si>
  <si>
    <t>Osazení betonových dílců šachet kanalizačních dno DN 1000, výšky 1000 mm</t>
  </si>
  <si>
    <t>https://podminky.urs.cz/item/CS_URS_2024_01/894410103</t>
  </si>
  <si>
    <t>59224339</t>
  </si>
  <si>
    <t>dno betonové šachty DN 1000 kanalizační výšky 100cm</t>
  </si>
  <si>
    <t>2075883148</t>
  </si>
  <si>
    <t>894410302</t>
  </si>
  <si>
    <t>Osazení betonových dílců pro kanalizační šachty DN 1000 deska zákrytová</t>
  </si>
  <si>
    <t>1735079004</t>
  </si>
  <si>
    <t>Osazení betonových dílců šachet kanalizačních deska zákrytová DN 1000</t>
  </si>
  <si>
    <t>https://podminky.urs.cz/item/CS_URS_2024_01/894410302</t>
  </si>
  <si>
    <t>59224075</t>
  </si>
  <si>
    <t>deska betonová zákrytová k ukončení šachet 1000/625x200mm</t>
  </si>
  <si>
    <t>200210315</t>
  </si>
  <si>
    <t>895941302</t>
  </si>
  <si>
    <t>Osazení vpusti uliční DN 450 z betonových dílců dno s kalištěm</t>
  </si>
  <si>
    <t>1776581573</t>
  </si>
  <si>
    <t>Osazení vpusti uliční z betonových dílců DN 450 dno s kalištěm</t>
  </si>
  <si>
    <t>https://podminky.urs.cz/item/CS_URS_2024_01/895941302</t>
  </si>
  <si>
    <t>59223852</t>
  </si>
  <si>
    <t>dno pro uliční vpusť s kalovou prohlubní betonové 450x300x50mm</t>
  </si>
  <si>
    <t>385749869</t>
  </si>
  <si>
    <t>895941314</t>
  </si>
  <si>
    <t>Osazení vpusti uliční DN 450 z betonových dílců skruž horní 570 mm</t>
  </si>
  <si>
    <t>568986970</t>
  </si>
  <si>
    <t>Osazení vpusti uliční z betonových dílců DN 450 skruž horní 570 mm</t>
  </si>
  <si>
    <t>https://podminky.urs.cz/item/CS_URS_2024_01/895941314</t>
  </si>
  <si>
    <t>59223858</t>
  </si>
  <si>
    <t>skruž betonová horní pro uliční vpusť 450x570x50mm</t>
  </si>
  <si>
    <t>1156836868</t>
  </si>
  <si>
    <t>59223864</t>
  </si>
  <si>
    <t>prstenec pro uliční vpusť vyrovnávací betonový 390x60x130mm</t>
  </si>
  <si>
    <t>-1186774425</t>
  </si>
  <si>
    <t>42</t>
  </si>
  <si>
    <t>895941323</t>
  </si>
  <si>
    <t>Osazení vpusti uliční DN 450 z betonových dílců skruž středová 570 mm</t>
  </si>
  <si>
    <t>-129454973</t>
  </si>
  <si>
    <t>Osazení vpusti uliční z betonových dílců DN 450 skruž středová 570 mm</t>
  </si>
  <si>
    <t>https://podminky.urs.cz/item/CS_URS_2024_01/895941323</t>
  </si>
  <si>
    <t>43</t>
  </si>
  <si>
    <t>59224488</t>
  </si>
  <si>
    <t>skruž betonová středová pro uliční vpusť 450x570x50mm</t>
  </si>
  <si>
    <t>-197405032</t>
  </si>
  <si>
    <t>44</t>
  </si>
  <si>
    <t>895941331</t>
  </si>
  <si>
    <t>Osazení vpusti uliční DN 450 z betonových dílců skruž průběžná s výtokem</t>
  </si>
  <si>
    <t>-217141765</t>
  </si>
  <si>
    <t>Osazení vpusti uliční z betonových dílců DN 450 skruž průběžná s výtokem</t>
  </si>
  <si>
    <t>https://podminky.urs.cz/item/CS_URS_2024_01/895941331</t>
  </si>
  <si>
    <t>45</t>
  </si>
  <si>
    <t>59223854</t>
  </si>
  <si>
    <t>skruž betonová s odtokem 150mm PVC pro uliční vpusť 450x350x50mm</t>
  </si>
  <si>
    <t>-710293107</t>
  </si>
  <si>
    <t>46</t>
  </si>
  <si>
    <t>R001</t>
  </si>
  <si>
    <t>zápachová uzávěra</t>
  </si>
  <si>
    <t>519507163</t>
  </si>
  <si>
    <t>47</t>
  </si>
  <si>
    <t>899104112</t>
  </si>
  <si>
    <t>Osazení poklopů litinových, ocelových nebo železobetonových včetně rámů pro třídu zatížení D400, E600</t>
  </si>
  <si>
    <t>990624318</t>
  </si>
  <si>
    <t>https://podminky.urs.cz/item/CS_URS_2024_01/899104112</t>
  </si>
  <si>
    <t>šachta</t>
  </si>
  <si>
    <t>48</t>
  </si>
  <si>
    <t>28661935</t>
  </si>
  <si>
    <t>poklop šachtový litinový DN 600 pro třídu zatížení D400</t>
  </si>
  <si>
    <t>922654013</t>
  </si>
  <si>
    <t>49</t>
  </si>
  <si>
    <t>55241406</t>
  </si>
  <si>
    <t>poklop šachtový s rámem DN 600 třída D400 s odvětráním - odklápěcí</t>
  </si>
  <si>
    <t>1790777450</t>
  </si>
  <si>
    <t>poklop šachtový s rámem DN 600 třída D400 s odvětráním</t>
  </si>
  <si>
    <t>50</t>
  </si>
  <si>
    <t>899204112</t>
  </si>
  <si>
    <t>Osazení mříží litinových včetně rámů a košů na bahno pro třídu zatížení D400, E600</t>
  </si>
  <si>
    <t>255460364</t>
  </si>
  <si>
    <t>https://podminky.urs.cz/item/CS_URS_2024_01/899204112</t>
  </si>
  <si>
    <t>51</t>
  </si>
  <si>
    <t>55242320</t>
  </si>
  <si>
    <t>mříž vtoková litinová plochá 500x500mm</t>
  </si>
  <si>
    <t>-1247972891</t>
  </si>
  <si>
    <t>52</t>
  </si>
  <si>
    <t>59223871</t>
  </si>
  <si>
    <t>koš vysoký pro uliční vpusti žárově Pz plech pro rám 500/500mm</t>
  </si>
  <si>
    <t>-631008145</t>
  </si>
  <si>
    <t>53</t>
  </si>
  <si>
    <t>K1</t>
  </si>
  <si>
    <t>napojení stávajícího potrubí</t>
  </si>
  <si>
    <t>kpl</t>
  </si>
  <si>
    <t>1800222967</t>
  </si>
  <si>
    <t>54</t>
  </si>
  <si>
    <t>919521140</t>
  </si>
  <si>
    <t>Zřízení silničního propustku z trub betonových nebo ŽB DN 600</t>
  </si>
  <si>
    <t>1986719733</t>
  </si>
  <si>
    <t>Zřízení silničního propustku z trub betonových nebo železobetonových DN 600 mm</t>
  </si>
  <si>
    <t>https://podminky.urs.cz/item/CS_URS_2024_01/919521140</t>
  </si>
  <si>
    <t>55</t>
  </si>
  <si>
    <t>59222001</t>
  </si>
  <si>
    <t>trouba ŽB hrdlová DN 600</t>
  </si>
  <si>
    <t>461785427</t>
  </si>
  <si>
    <t>36,2*1,1 'Přepočtené koeficientem množství</t>
  </si>
  <si>
    <t>56</t>
  </si>
  <si>
    <t>59222001R</t>
  </si>
  <si>
    <t>trouba ŽB hrdlová DN 600 - seříznutá ve výrobně</t>
  </si>
  <si>
    <t>1132753994</t>
  </si>
  <si>
    <t>1*1,1 'Přepočtené koeficientem množství</t>
  </si>
  <si>
    <t>57</t>
  </si>
  <si>
    <t>59223734</t>
  </si>
  <si>
    <t>podkladek pod trouby betonové/ŽB DN 600-800</t>
  </si>
  <si>
    <t>810956248</t>
  </si>
  <si>
    <t>36*2+1</t>
  </si>
  <si>
    <t>58</t>
  </si>
  <si>
    <t>919535558</t>
  </si>
  <si>
    <t>Obetonování trubního propustku betonem prostým tř. C 20/25</t>
  </si>
  <si>
    <t>-503425303</t>
  </si>
  <si>
    <t>Obetonování trubního propustku betonem prostým bez zvýšených nároků na prostředí tř. C 20/25</t>
  </si>
  <si>
    <t>https://podminky.urs.cz/item/CS_URS_2024_01/919535558</t>
  </si>
  <si>
    <t>3,14*0,1*0,6*36,2</t>
  </si>
  <si>
    <t>59</t>
  </si>
  <si>
    <t>953171031</t>
  </si>
  <si>
    <t>Osazování stupadel z betonářské oceli nebo litinových nádrže</t>
  </si>
  <si>
    <t>-1162178392</t>
  </si>
  <si>
    <t>Osazování kovových předmětů stupadel z betonářské oceli nebo litinových</t>
  </si>
  <si>
    <t>https://podminky.urs.cz/item/CS_URS_2024_01/953171031</t>
  </si>
  <si>
    <t>60</t>
  </si>
  <si>
    <t>55243802</t>
  </si>
  <si>
    <t>stupadlo ocelové s PE povlakem forma C - P152mm</t>
  </si>
  <si>
    <t>808511873</t>
  </si>
  <si>
    <t>61</t>
  </si>
  <si>
    <t>998271301</t>
  </si>
  <si>
    <t>Přesun hmot pro kanalizace hloubené monolitické z betonu otevřený výkop</t>
  </si>
  <si>
    <t>1047464893</t>
  </si>
  <si>
    <t>Přesun hmot pro kanalizace (stoky) hloubené monolitické z betonu nebo železobetonu v otevřeném výkopu dopravní vzdálenost do 15 m</t>
  </si>
  <si>
    <t>https://podminky.urs.cz/item/CS_URS_2024_01/998271301</t>
  </si>
  <si>
    <t>PSV</t>
  </si>
  <si>
    <t>Práce a dodávky PSV</t>
  </si>
  <si>
    <t>711</t>
  </si>
  <si>
    <t>Izolace proti vodě, vlhkosti a plynům</t>
  </si>
  <si>
    <t>62</t>
  </si>
  <si>
    <t>711111001</t>
  </si>
  <si>
    <t>Provedení izolace proti zemní vlhkosti vodorovné za studena nátěrem penetračním</t>
  </si>
  <si>
    <t>1738335735</t>
  </si>
  <si>
    <t>Provedení izolace proti zemní vlhkosti natěradly a tmely za studena na ploše vodorovné V nátěrem penetračním</t>
  </si>
  <si>
    <t>https://podminky.urs.cz/item/CS_URS_2024_01/711111001</t>
  </si>
  <si>
    <t>3,5*3,5*2</t>
  </si>
  <si>
    <t>63</t>
  </si>
  <si>
    <t>711112001</t>
  </si>
  <si>
    <t>Provedení izolace proti zemní vlhkosti svislé za studena nátěrem penetračním</t>
  </si>
  <si>
    <t>-1370098859</t>
  </si>
  <si>
    <t>Provedení izolace proti zemní vlhkosti natěradly a tmely za studena na ploše svislé S nátěrem penetračním</t>
  </si>
  <si>
    <t>https://podminky.urs.cz/item/CS_URS_2024_01/711112001</t>
  </si>
  <si>
    <t>3,14*1,45*1,36</t>
  </si>
  <si>
    <t>2,7*3,5*4</t>
  </si>
  <si>
    <t>64</t>
  </si>
  <si>
    <t>11163150</t>
  </si>
  <si>
    <t>lak penetrační asfaltový</t>
  </si>
  <si>
    <t>-2040562966</t>
  </si>
  <si>
    <t>43,992+12,25*2</t>
  </si>
  <si>
    <t>68,492*0,0005 'Přepočtené koeficientem množství</t>
  </si>
  <si>
    <t>711112002</t>
  </si>
  <si>
    <t>Provedení izolace proti zemní vlhkosti svislé za studena lakem asfaltovým</t>
  </si>
  <si>
    <t>1918017193</t>
  </si>
  <si>
    <t>Provedení izolace proti zemní vlhkosti natěradly a tmely za studena na ploše svislé S nátěrem lakem asfaltovým</t>
  </si>
  <si>
    <t>https://podminky.urs.cz/item/CS_URS_2024_01/711112002</t>
  </si>
  <si>
    <t>43,992*2</t>
  </si>
  <si>
    <t>66</t>
  </si>
  <si>
    <t>711111002</t>
  </si>
  <si>
    <t>Provedení izolace proti zemní vlhkosti vodorovné za studena lakem asfaltovým</t>
  </si>
  <si>
    <t>2037458669</t>
  </si>
  <si>
    <t>Provedení izolace proti zemní vlhkosti natěradly a tmely za studena na ploše vodorovné V nátěrem lakem asfaltovým</t>
  </si>
  <si>
    <t>https://podminky.urs.cz/item/CS_URS_2024_01/711111002</t>
  </si>
  <si>
    <t>12,250*2*2</t>
  </si>
  <si>
    <t>67</t>
  </si>
  <si>
    <t>11163152</t>
  </si>
  <si>
    <t>lak hydroizolační asfaltový</t>
  </si>
  <si>
    <t>-595728292</t>
  </si>
  <si>
    <t>87,984</t>
  </si>
  <si>
    <t>136,984*0,0005 'Přepočtené koeficientem množství</t>
  </si>
  <si>
    <t>68</t>
  </si>
  <si>
    <t>998711101</t>
  </si>
  <si>
    <t>Přesun hmot tonážní pro izolace proti vodě, vlhkosti a plynům v objektech v do 6 m</t>
  </si>
  <si>
    <t>1782697666</t>
  </si>
  <si>
    <t>Přesun hmot pro izolace proti vodě, vlhkosti a plynům stanovený z hmotnosti přesunovaného materiálu vodorovná dopravní vzdálenost do 50 m základní v objektech výšky do 6 m</t>
  </si>
  <si>
    <t>https://podminky.urs.cz/item/CS_URS_2024_01/998711101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</si>
  <si>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</si>
  <si>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</si>
  <si>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</si>
  <si>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</si>
  <si>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</si>
  <si>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</si>
  <si>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</si>
  <si>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</si>
  <si>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</si>
  <si>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012002000</t>
  </si>
  <si>
    <t>Geodetické práce</t>
  </si>
  <si>
    <t>1024</t>
  </si>
  <si>
    <t>-1879133682</t>
  </si>
  <si>
    <t>https://podminky.urs.cz/item/CS_URS_2024_01/012002000</t>
  </si>
  <si>
    <t>013254000</t>
  </si>
  <si>
    <t>Dokumentace skutečného provedení stavby</t>
  </si>
  <si>
    <t>-1841361323</t>
  </si>
  <si>
    <t>https://podminky.urs.cz/item/CS_URS_2024_01/013254000</t>
  </si>
  <si>
    <t>VRN3</t>
  </si>
  <si>
    <t>Zařízení staveniště</t>
  </si>
  <si>
    <t>030001000</t>
  </si>
  <si>
    <t>343965383</t>
  </si>
  <si>
    <t>https://podminky.urs.cz/item/CS_URS_2024_01/030001000</t>
  </si>
  <si>
    <t>VRN4</t>
  </si>
  <si>
    <t>Inženýrská činnost</t>
  </si>
  <si>
    <t>043154000</t>
  </si>
  <si>
    <t>Zkoušky hutnicí</t>
  </si>
  <si>
    <t>1006529120</t>
  </si>
  <si>
    <t>https://podminky.urs.cz/item/CS_URS_2024_01/043154000</t>
  </si>
  <si>
    <t>VRN7</t>
  </si>
  <si>
    <t>Provozní vlivy</t>
  </si>
  <si>
    <t>072103001</t>
  </si>
  <si>
    <t>Projednání DIO a zajištění DIR komunikace II.a III. třídy</t>
  </si>
  <si>
    <t>-2069990769</t>
  </si>
  <si>
    <t>https://podminky.urs.cz/item/CS_URS_2024_01/072103001</t>
  </si>
  <si>
    <t>072103011</t>
  </si>
  <si>
    <t>Zajištění DIO komunikace II. a III. třídy - jednoduché el. vedení</t>
  </si>
  <si>
    <t>-1375536767</t>
  </si>
  <si>
    <t>https://podminky.urs.cz/item/CS_URS_2024_01/072103011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</si>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</sst>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301111" TargetMode="External" /><Relationship Id="rId2" Type="http://schemas.openxmlformats.org/officeDocument/2006/relationships/hyperlink" Target="https://podminky.urs.cz/item/CS_URS_2024_01/113107324" TargetMode="External" /><Relationship Id="rId3" Type="http://schemas.openxmlformats.org/officeDocument/2006/relationships/hyperlink" Target="https://podminky.urs.cz/item/CS_URS_2024_01/122251101" TargetMode="External" /><Relationship Id="rId4" Type="http://schemas.openxmlformats.org/officeDocument/2006/relationships/hyperlink" Target="https://podminky.urs.cz/item/CS_URS_2024_01/139911113" TargetMode="External" /><Relationship Id="rId5" Type="http://schemas.openxmlformats.org/officeDocument/2006/relationships/hyperlink" Target="https://podminky.urs.cz/item/CS_URS_2024_01/162751117" TargetMode="External" /><Relationship Id="rId6" Type="http://schemas.openxmlformats.org/officeDocument/2006/relationships/hyperlink" Target="https://podminky.urs.cz/item/CS_URS_2024_01/162751119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71251201" TargetMode="External" /><Relationship Id="rId9" Type="http://schemas.openxmlformats.org/officeDocument/2006/relationships/hyperlink" Target="https://podminky.urs.cz/item/CS_URS_2024_01/181411122" TargetMode="External" /><Relationship Id="rId10" Type="http://schemas.openxmlformats.org/officeDocument/2006/relationships/hyperlink" Target="https://podminky.urs.cz/item/CS_URS_2024_01/181951112" TargetMode="External" /><Relationship Id="rId11" Type="http://schemas.openxmlformats.org/officeDocument/2006/relationships/hyperlink" Target="https://podminky.urs.cz/item/CS_URS_2024_01/182351123" TargetMode="External" /><Relationship Id="rId12" Type="http://schemas.openxmlformats.org/officeDocument/2006/relationships/hyperlink" Target="https://podminky.urs.cz/item/CS_URS_2024_01/564871011" TargetMode="External" /><Relationship Id="rId13" Type="http://schemas.openxmlformats.org/officeDocument/2006/relationships/hyperlink" Target="https://podminky.urs.cz/item/CS_URS_2024_01/569851111" TargetMode="External" /><Relationship Id="rId14" Type="http://schemas.openxmlformats.org/officeDocument/2006/relationships/hyperlink" Target="https://podminky.urs.cz/item/CS_URS_2024_01/591211111" TargetMode="External" /><Relationship Id="rId15" Type="http://schemas.openxmlformats.org/officeDocument/2006/relationships/hyperlink" Target="https://podminky.urs.cz/item/CS_URS_2024_01/912111113" TargetMode="External" /><Relationship Id="rId16" Type="http://schemas.openxmlformats.org/officeDocument/2006/relationships/hyperlink" Target="https://podminky.urs.cz/item/CS_URS_2024_01/914111111" TargetMode="External" /><Relationship Id="rId17" Type="http://schemas.openxmlformats.org/officeDocument/2006/relationships/hyperlink" Target="https://podminky.urs.cz/item/CS_URS_2024_01/914511111" TargetMode="External" /><Relationship Id="rId18" Type="http://schemas.openxmlformats.org/officeDocument/2006/relationships/hyperlink" Target="https://podminky.urs.cz/item/CS_URS_2024_01/916241113" TargetMode="External" /><Relationship Id="rId19" Type="http://schemas.openxmlformats.org/officeDocument/2006/relationships/hyperlink" Target="https://podminky.urs.cz/item/CS_URS_2024_01/916991121" TargetMode="External" /><Relationship Id="rId20" Type="http://schemas.openxmlformats.org/officeDocument/2006/relationships/hyperlink" Target="https://podminky.urs.cz/item/CS_URS_2024_01/919732211" TargetMode="External" /><Relationship Id="rId21" Type="http://schemas.openxmlformats.org/officeDocument/2006/relationships/hyperlink" Target="https://podminky.urs.cz/item/CS_URS_2024_01/919732221" TargetMode="External" /><Relationship Id="rId22" Type="http://schemas.openxmlformats.org/officeDocument/2006/relationships/hyperlink" Target="https://podminky.urs.cz/item/CS_URS_2024_01/919735114" TargetMode="External" /><Relationship Id="rId23" Type="http://schemas.openxmlformats.org/officeDocument/2006/relationships/hyperlink" Target="https://podminky.urs.cz/item/CS_URS_2024_01/966005111" TargetMode="External" /><Relationship Id="rId24" Type="http://schemas.openxmlformats.org/officeDocument/2006/relationships/hyperlink" Target="https://podminky.urs.cz/item/CS_URS_2024_01/966006132" TargetMode="External" /><Relationship Id="rId25" Type="http://schemas.openxmlformats.org/officeDocument/2006/relationships/hyperlink" Target="https://podminky.urs.cz/item/CS_URS_2024_01/981511113" TargetMode="External" /><Relationship Id="rId26" Type="http://schemas.openxmlformats.org/officeDocument/2006/relationships/hyperlink" Target="https://podminky.urs.cz/item/CS_URS_2024_01/981511116" TargetMode="External" /><Relationship Id="rId27" Type="http://schemas.openxmlformats.org/officeDocument/2006/relationships/hyperlink" Target="https://podminky.urs.cz/item/CS_URS_2024_01/997013871" TargetMode="External" /><Relationship Id="rId28" Type="http://schemas.openxmlformats.org/officeDocument/2006/relationships/hyperlink" Target="https://podminky.urs.cz/item/CS_URS_2024_01/997221561" TargetMode="External" /><Relationship Id="rId29" Type="http://schemas.openxmlformats.org/officeDocument/2006/relationships/hyperlink" Target="https://podminky.urs.cz/item/CS_URS_2024_01/997221569" TargetMode="External" /><Relationship Id="rId30" Type="http://schemas.openxmlformats.org/officeDocument/2006/relationships/hyperlink" Target="https://podminky.urs.cz/item/CS_URS_2024_01/997221611" TargetMode="External" /><Relationship Id="rId31" Type="http://schemas.openxmlformats.org/officeDocument/2006/relationships/hyperlink" Target="https://podminky.urs.cz/item/CS_URS_2024_01/997221861" TargetMode="External" /><Relationship Id="rId32" Type="http://schemas.openxmlformats.org/officeDocument/2006/relationships/hyperlink" Target="https://podminky.urs.cz/item/CS_URS_2024_01/997221873" TargetMode="External" /><Relationship Id="rId33" Type="http://schemas.openxmlformats.org/officeDocument/2006/relationships/hyperlink" Target="https://podminky.urs.cz/item/CS_URS_2024_01/998223011" TargetMode="External" /><Relationship Id="rId3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251203" TargetMode="External" /><Relationship Id="rId2" Type="http://schemas.openxmlformats.org/officeDocument/2006/relationships/hyperlink" Target="https://podminky.urs.cz/item/CS_URS_2024_01/132212132" TargetMode="External" /><Relationship Id="rId3" Type="http://schemas.openxmlformats.org/officeDocument/2006/relationships/hyperlink" Target="https://podminky.urs.cz/item/CS_URS_2024_01/132254203" TargetMode="External" /><Relationship Id="rId4" Type="http://schemas.openxmlformats.org/officeDocument/2006/relationships/hyperlink" Target="https://podminky.urs.cz/item/CS_URS_2024_01/151101101" TargetMode="External" /><Relationship Id="rId5" Type="http://schemas.openxmlformats.org/officeDocument/2006/relationships/hyperlink" Target="https://podminky.urs.cz/item/CS_URS_2024_01/151101111" TargetMode="External" /><Relationship Id="rId6" Type="http://schemas.openxmlformats.org/officeDocument/2006/relationships/hyperlink" Target="https://podminky.urs.cz/item/CS_URS_2024_01/151811133" TargetMode="External" /><Relationship Id="rId7" Type="http://schemas.openxmlformats.org/officeDocument/2006/relationships/hyperlink" Target="https://podminky.urs.cz/item/CS_URS_2024_01/151811233" TargetMode="External" /><Relationship Id="rId8" Type="http://schemas.openxmlformats.org/officeDocument/2006/relationships/hyperlink" Target="https://podminky.urs.cz/item/CS_URS_2024_01/162751117" TargetMode="External" /><Relationship Id="rId9" Type="http://schemas.openxmlformats.org/officeDocument/2006/relationships/hyperlink" Target="https://podminky.urs.cz/item/CS_URS_2024_01/162751119" TargetMode="External" /><Relationship Id="rId10" Type="http://schemas.openxmlformats.org/officeDocument/2006/relationships/hyperlink" Target="https://podminky.urs.cz/item/CS_URS_2024_01/171201231" TargetMode="External" /><Relationship Id="rId11" Type="http://schemas.openxmlformats.org/officeDocument/2006/relationships/hyperlink" Target="https://podminky.urs.cz/item/CS_URS_2024_01/171251201" TargetMode="External" /><Relationship Id="rId12" Type="http://schemas.openxmlformats.org/officeDocument/2006/relationships/hyperlink" Target="https://podminky.urs.cz/item/CS_URS_2024_01/174151101" TargetMode="External" /><Relationship Id="rId13" Type="http://schemas.openxmlformats.org/officeDocument/2006/relationships/hyperlink" Target="https://podminky.urs.cz/item/CS_URS_2024_01/213141111" TargetMode="External" /><Relationship Id="rId14" Type="http://schemas.openxmlformats.org/officeDocument/2006/relationships/hyperlink" Target="https://podminky.urs.cz/item/CS_URS_2024_01/271542211" TargetMode="External" /><Relationship Id="rId15" Type="http://schemas.openxmlformats.org/officeDocument/2006/relationships/hyperlink" Target="https://podminky.urs.cz/item/CS_URS_2024_01/273313511" TargetMode="External" /><Relationship Id="rId16" Type="http://schemas.openxmlformats.org/officeDocument/2006/relationships/hyperlink" Target="https://podminky.urs.cz/item/CS_URS_2024_01/274313711" TargetMode="External" /><Relationship Id="rId17" Type="http://schemas.openxmlformats.org/officeDocument/2006/relationships/hyperlink" Target="https://podminky.urs.cz/item/CS_URS_2024_01/380326132" TargetMode="External" /><Relationship Id="rId18" Type="http://schemas.openxmlformats.org/officeDocument/2006/relationships/hyperlink" Target="https://podminky.urs.cz/item/CS_URS_2024_01/380356231" TargetMode="External" /><Relationship Id="rId19" Type="http://schemas.openxmlformats.org/officeDocument/2006/relationships/hyperlink" Target="https://podminky.urs.cz/item/CS_URS_2024_01/380356232" TargetMode="External" /><Relationship Id="rId20" Type="http://schemas.openxmlformats.org/officeDocument/2006/relationships/hyperlink" Target="https://podminky.urs.cz/item/CS_URS_2024_01/380356241" TargetMode="External" /><Relationship Id="rId21" Type="http://schemas.openxmlformats.org/officeDocument/2006/relationships/hyperlink" Target="https://podminky.urs.cz/item/CS_URS_2024_01/380356242" TargetMode="External" /><Relationship Id="rId22" Type="http://schemas.openxmlformats.org/officeDocument/2006/relationships/hyperlink" Target="https://podminky.urs.cz/item/CS_URS_2024_01/380361006" TargetMode="External" /><Relationship Id="rId23" Type="http://schemas.openxmlformats.org/officeDocument/2006/relationships/hyperlink" Target="https://podminky.urs.cz/item/CS_URS_2024_01/451317777" TargetMode="External" /><Relationship Id="rId24" Type="http://schemas.openxmlformats.org/officeDocument/2006/relationships/hyperlink" Target="https://podminky.urs.cz/item/CS_URS_2024_01/451541111" TargetMode="External" /><Relationship Id="rId25" Type="http://schemas.openxmlformats.org/officeDocument/2006/relationships/hyperlink" Target="https://podminky.urs.cz/item/CS_URS_2024_01/452112112" TargetMode="External" /><Relationship Id="rId26" Type="http://schemas.openxmlformats.org/officeDocument/2006/relationships/hyperlink" Target="https://podminky.urs.cz/item/CS_URS_2024_01/452311141" TargetMode="External" /><Relationship Id="rId27" Type="http://schemas.openxmlformats.org/officeDocument/2006/relationships/hyperlink" Target="https://podminky.urs.cz/item/CS_URS_2024_01/452312151" TargetMode="External" /><Relationship Id="rId28" Type="http://schemas.openxmlformats.org/officeDocument/2006/relationships/hyperlink" Target="https://podminky.urs.cz/item/CS_URS_2024_01/591241111" TargetMode="External" /><Relationship Id="rId29" Type="http://schemas.openxmlformats.org/officeDocument/2006/relationships/hyperlink" Target="https://podminky.urs.cz/item/CS_URS_2024_01/894410103" TargetMode="External" /><Relationship Id="rId30" Type="http://schemas.openxmlformats.org/officeDocument/2006/relationships/hyperlink" Target="https://podminky.urs.cz/item/CS_URS_2024_01/894410302" TargetMode="External" /><Relationship Id="rId31" Type="http://schemas.openxmlformats.org/officeDocument/2006/relationships/hyperlink" Target="https://podminky.urs.cz/item/CS_URS_2024_01/895941302" TargetMode="External" /><Relationship Id="rId32" Type="http://schemas.openxmlformats.org/officeDocument/2006/relationships/hyperlink" Target="https://podminky.urs.cz/item/CS_URS_2024_01/895941314" TargetMode="External" /><Relationship Id="rId33" Type="http://schemas.openxmlformats.org/officeDocument/2006/relationships/hyperlink" Target="https://podminky.urs.cz/item/CS_URS_2024_01/895941323" TargetMode="External" /><Relationship Id="rId34" Type="http://schemas.openxmlformats.org/officeDocument/2006/relationships/hyperlink" Target="https://podminky.urs.cz/item/CS_URS_2024_01/895941331" TargetMode="External" /><Relationship Id="rId35" Type="http://schemas.openxmlformats.org/officeDocument/2006/relationships/hyperlink" Target="https://podminky.urs.cz/item/CS_URS_2024_01/899104112" TargetMode="External" /><Relationship Id="rId36" Type="http://schemas.openxmlformats.org/officeDocument/2006/relationships/hyperlink" Target="https://podminky.urs.cz/item/CS_URS_2024_01/899204112" TargetMode="External" /><Relationship Id="rId37" Type="http://schemas.openxmlformats.org/officeDocument/2006/relationships/hyperlink" Target="https://podminky.urs.cz/item/CS_URS_2024_01/919521140" TargetMode="External" /><Relationship Id="rId38" Type="http://schemas.openxmlformats.org/officeDocument/2006/relationships/hyperlink" Target="https://podminky.urs.cz/item/CS_URS_2024_01/919535558" TargetMode="External" /><Relationship Id="rId39" Type="http://schemas.openxmlformats.org/officeDocument/2006/relationships/hyperlink" Target="https://podminky.urs.cz/item/CS_URS_2024_01/953171031" TargetMode="External" /><Relationship Id="rId40" Type="http://schemas.openxmlformats.org/officeDocument/2006/relationships/hyperlink" Target="https://podminky.urs.cz/item/CS_URS_2024_01/998271301" TargetMode="External" /><Relationship Id="rId41" Type="http://schemas.openxmlformats.org/officeDocument/2006/relationships/hyperlink" Target="https://podminky.urs.cz/item/CS_URS_2024_01/711111001" TargetMode="External" /><Relationship Id="rId42" Type="http://schemas.openxmlformats.org/officeDocument/2006/relationships/hyperlink" Target="https://podminky.urs.cz/item/CS_URS_2024_01/711112001" TargetMode="External" /><Relationship Id="rId43" Type="http://schemas.openxmlformats.org/officeDocument/2006/relationships/hyperlink" Target="https://podminky.urs.cz/item/CS_URS_2024_01/711112002" TargetMode="External" /><Relationship Id="rId44" Type="http://schemas.openxmlformats.org/officeDocument/2006/relationships/hyperlink" Target="https://podminky.urs.cz/item/CS_URS_2024_01/711111002" TargetMode="External" /><Relationship Id="rId45" Type="http://schemas.openxmlformats.org/officeDocument/2006/relationships/hyperlink" Target="https://podminky.urs.cz/item/CS_URS_2024_01/998711101" TargetMode="External" /><Relationship Id="rId4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2002000" TargetMode="External" /><Relationship Id="rId2" Type="http://schemas.openxmlformats.org/officeDocument/2006/relationships/hyperlink" Target="https://podminky.urs.cz/item/CS_URS_2024_01/013254000" TargetMode="External" /><Relationship Id="rId3" Type="http://schemas.openxmlformats.org/officeDocument/2006/relationships/hyperlink" Target="https://podminky.urs.cz/item/CS_URS_2024_01/030001000" TargetMode="External" /><Relationship Id="rId4" Type="http://schemas.openxmlformats.org/officeDocument/2006/relationships/hyperlink" Target="https://podminky.urs.cz/item/CS_URS_2024_01/043154000" TargetMode="External" /><Relationship Id="rId5" Type="http://schemas.openxmlformats.org/officeDocument/2006/relationships/hyperlink" Target="https://podminky.urs.cz/item/CS_URS_2024_01/072103001" TargetMode="External" /><Relationship Id="rId6" Type="http://schemas.openxmlformats.org/officeDocument/2006/relationships/hyperlink" Target="https://podminky.urs.cz/item/CS_URS_2024_01/072103011" TargetMode="External" /><Relationship Id="rId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32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0.12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0.12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2024-B01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II/201 Mariánský Týnec, Úprava napojení a odvodnění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Kralovice-Mariánský Týnec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30. 1. 2024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Správa a údržba silnic Plzeňského kraje, p.o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WORING s.r.o. ,Na Roudné 1604/93; Plzeň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35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ROUND(SUM(AG55:AG57),2)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ROUND(SUM(AS55:AS57),2)</f>
        <v>0</v>
      </c>
      <c r="AT54" s="108">
        <f>ROUND(SUM(AV54:AW54),2)</f>
        <v>0</v>
      </c>
      <c r="AU54" s="109">
        <f>ROUND(SUM(AU55:AU57),5)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ROUND(SUM(AZ55:AZ57),2)</f>
        <v>0</v>
      </c>
      <c r="BA54" s="108">
        <f>ROUND(SUM(BA55:BA57),2)</f>
        <v>0</v>
      </c>
      <c r="BB54" s="108">
        <f>ROUND(SUM(BB55:BB57),2)</f>
        <v>0</v>
      </c>
      <c r="BC54" s="108">
        <f>ROUND(SUM(BC55:BC57),2)</f>
        <v>0</v>
      </c>
      <c r="BD54" s="110">
        <f>ROUND(SUM(BD55:BD57),2)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16.5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101 - úprava napojení'!J30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80</v>
      </c>
      <c r="AR55" s="120"/>
      <c r="AS55" s="121">
        <v>0</v>
      </c>
      <c r="AT55" s="122">
        <f>ROUND(SUM(AV55:AW55),2)</f>
        <v>0</v>
      </c>
      <c r="AU55" s="123">
        <f>'SO 101 - úprava napojení'!P85</f>
        <v>0</v>
      </c>
      <c r="AV55" s="122">
        <f>'SO 101 - úprava napojení'!J33</f>
        <v>0</v>
      </c>
      <c r="AW55" s="122">
        <f>'SO 101 - úprava napojení'!J34</f>
        <v>0</v>
      </c>
      <c r="AX55" s="122">
        <f>'SO 101 - úprava napojení'!J35</f>
        <v>0</v>
      </c>
      <c r="AY55" s="122">
        <f>'SO 101 - úprava napojení'!J36</f>
        <v>0</v>
      </c>
      <c r="AZ55" s="122">
        <f>'SO 101 - úprava napojení'!F33</f>
        <v>0</v>
      </c>
      <c r="BA55" s="122">
        <f>'SO 101 - úprava napojení'!F34</f>
        <v>0</v>
      </c>
      <c r="BB55" s="122">
        <f>'SO 101 - úprava napojení'!F35</f>
        <v>0</v>
      </c>
      <c r="BC55" s="122">
        <f>'SO 101 - úprava napojení'!F36</f>
        <v>0</v>
      </c>
      <c r="BD55" s="124">
        <f>'SO 101 - úprava napojení'!F37</f>
        <v>0</v>
      </c>
      <c r="BE55" s="7"/>
      <c r="BT55" s="125" t="s">
        <v>81</v>
      </c>
      <c r="BV55" s="125" t="s">
        <v>75</v>
      </c>
      <c r="BW55" s="125" t="s">
        <v>82</v>
      </c>
      <c r="BX55" s="125" t="s">
        <v>5</v>
      </c>
      <c r="CL55" s="125" t="s">
        <v>19</v>
      </c>
      <c r="CM55" s="125" t="s">
        <v>83</v>
      </c>
    </row>
    <row r="56" spans="1:91" s="7" customFormat="1" ht="16.5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102 - odvodnění + prop...'!J30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80</v>
      </c>
      <c r="AR56" s="120"/>
      <c r="AS56" s="121">
        <v>0</v>
      </c>
      <c r="AT56" s="122">
        <f>ROUND(SUM(AV56:AW56),2)</f>
        <v>0</v>
      </c>
      <c r="AU56" s="123">
        <f>'SO 102 - odvodnění + prop...'!P90</f>
        <v>0</v>
      </c>
      <c r="AV56" s="122">
        <f>'SO 102 - odvodnění + prop...'!J33</f>
        <v>0</v>
      </c>
      <c r="AW56" s="122">
        <f>'SO 102 - odvodnění + prop...'!J34</f>
        <v>0</v>
      </c>
      <c r="AX56" s="122">
        <f>'SO 102 - odvodnění + prop...'!J35</f>
        <v>0</v>
      </c>
      <c r="AY56" s="122">
        <f>'SO 102 - odvodnění + prop...'!J36</f>
        <v>0</v>
      </c>
      <c r="AZ56" s="122">
        <f>'SO 102 - odvodnění + prop...'!F33</f>
        <v>0</v>
      </c>
      <c r="BA56" s="122">
        <f>'SO 102 - odvodnění + prop...'!F34</f>
        <v>0</v>
      </c>
      <c r="BB56" s="122">
        <f>'SO 102 - odvodnění + prop...'!F35</f>
        <v>0</v>
      </c>
      <c r="BC56" s="122">
        <f>'SO 102 - odvodnění + prop...'!F36</f>
        <v>0</v>
      </c>
      <c r="BD56" s="124">
        <f>'SO 102 - odvodnění + prop...'!F37</f>
        <v>0</v>
      </c>
      <c r="BE56" s="7"/>
      <c r="BT56" s="125" t="s">
        <v>81</v>
      </c>
      <c r="BV56" s="125" t="s">
        <v>75</v>
      </c>
      <c r="BW56" s="125" t="s">
        <v>86</v>
      </c>
      <c r="BX56" s="125" t="s">
        <v>5</v>
      </c>
      <c r="CL56" s="125" t="s">
        <v>19</v>
      </c>
      <c r="CM56" s="125" t="s">
        <v>83</v>
      </c>
    </row>
    <row r="57" spans="1:91" s="7" customFormat="1" ht="16.5" customHeight="1">
      <c r="A57" s="113" t="s">
        <v>77</v>
      </c>
      <c r="B57" s="114"/>
      <c r="C57" s="115"/>
      <c r="D57" s="116" t="s">
        <v>87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'VRN - VRN'!J30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80</v>
      </c>
      <c r="AR57" s="120"/>
      <c r="AS57" s="126">
        <v>0</v>
      </c>
      <c r="AT57" s="127">
        <f>ROUND(SUM(AV57:AW57),2)</f>
        <v>0</v>
      </c>
      <c r="AU57" s="128">
        <f>'VRN - VRN'!P84</f>
        <v>0</v>
      </c>
      <c r="AV57" s="127">
        <f>'VRN - VRN'!J33</f>
        <v>0</v>
      </c>
      <c r="AW57" s="127">
        <f>'VRN - VRN'!J34</f>
        <v>0</v>
      </c>
      <c r="AX57" s="127">
        <f>'VRN - VRN'!J35</f>
        <v>0</v>
      </c>
      <c r="AY57" s="127">
        <f>'VRN - VRN'!J36</f>
        <v>0</v>
      </c>
      <c r="AZ57" s="127">
        <f>'VRN - VRN'!F33</f>
        <v>0</v>
      </c>
      <c r="BA57" s="127">
        <f>'VRN - VRN'!F34</f>
        <v>0</v>
      </c>
      <c r="BB57" s="127">
        <f>'VRN - VRN'!F35</f>
        <v>0</v>
      </c>
      <c r="BC57" s="127">
        <f>'VRN - VRN'!F36</f>
        <v>0</v>
      </c>
      <c r="BD57" s="129">
        <f>'VRN - VRN'!F37</f>
        <v>0</v>
      </c>
      <c r="BE57" s="7"/>
      <c r="BT57" s="125" t="s">
        <v>81</v>
      </c>
      <c r="BV57" s="125" t="s">
        <v>75</v>
      </c>
      <c r="BW57" s="125" t="s">
        <v>88</v>
      </c>
      <c r="BX57" s="125" t="s">
        <v>5</v>
      </c>
      <c r="CL57" s="125" t="s">
        <v>19</v>
      </c>
      <c r="CM57" s="125" t="s">
        <v>83</v>
      </c>
    </row>
    <row r="58" spans="1:57" s="2" customFormat="1" ht="30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  <row r="59" spans="1:57" s="2" customFormat="1" ht="6.95" customHeight="1">
      <c r="A59" s="40"/>
      <c r="B59" s="61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46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</row>
  </sheetData>
  <sheetProtection password="CB6D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SO 101 - úprava napojení'!C2" display="/"/>
    <hyperlink ref="A56" location="'SO 102 - odvodnění + prop...'!C2" display="/"/>
    <hyperlink ref="A57" location="'VRN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II/201 Mariánský Týnec, Úprava napojení a odvodnění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30. 1. 2024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ROUND((SUM(BE85:BE248)),2)</f>
        <v>0</v>
      </c>
      <c r="G33" s="40"/>
      <c r="H33" s="40"/>
      <c r="I33" s="150">
        <v>0.21</v>
      </c>
      <c r="J33" s="149">
        <f>ROUND(((SUM(BE85:BE248))*I33),2)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ROUND((SUM(BF85:BF248)),2)</f>
        <v>0</v>
      </c>
      <c r="G34" s="40"/>
      <c r="H34" s="40"/>
      <c r="I34" s="150">
        <v>0.12</v>
      </c>
      <c r="J34" s="149">
        <f>ROUND(((SUM(BF85:BF248))*I34),2)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ROUND((SUM(BG85:BG248)),2)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ROUND((SUM(BH85:BH248)),2)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ROUND((SUM(BI85:BI248)),2)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II/201 Mariánský Týnec, Úprava napojení a odvodnění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101 - úprava napojení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Kralovice-Mariánský Týnec</v>
      </c>
      <c r="G52" s="42"/>
      <c r="H52" s="42"/>
      <c r="I52" s="34" t="s">
        <v>23</v>
      </c>
      <c r="J52" s="74" t="str">
        <f>IF(J12="","",J12)</f>
        <v>30. 1. 2024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Správa a údržba silnic Plzeňského kraje, p.o</v>
      </c>
      <c r="G54" s="42"/>
      <c r="H54" s="42"/>
      <c r="I54" s="34" t="s">
        <v>31</v>
      </c>
      <c r="J54" s="38" t="str">
        <f>E21</f>
        <v>WORING s.r.o. ,Na Roudné 1604/93;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98</v>
      </c>
      <c r="E62" s="176"/>
      <c r="F62" s="176"/>
      <c r="G62" s="176"/>
      <c r="H62" s="176"/>
      <c r="I62" s="176"/>
      <c r="J62" s="177">
        <f>J138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99</v>
      </c>
      <c r="E63" s="176"/>
      <c r="F63" s="176"/>
      <c r="G63" s="176"/>
      <c r="H63" s="176"/>
      <c r="I63" s="176"/>
      <c r="J63" s="177">
        <f>J151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100</v>
      </c>
      <c r="E64" s="176"/>
      <c r="F64" s="176"/>
      <c r="G64" s="176"/>
      <c r="H64" s="176"/>
      <c r="I64" s="176"/>
      <c r="J64" s="177">
        <f>J220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101</v>
      </c>
      <c r="E65" s="176"/>
      <c r="F65" s="176"/>
      <c r="G65" s="176"/>
      <c r="H65" s="176"/>
      <c r="I65" s="176"/>
      <c r="J65" s="177">
        <f>J245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102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II/201 Mariánský Týnec, Úprava napojení a odvodnění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90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SO 101 - úprava napojení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Kralovice-Mariánský Týnec</v>
      </c>
      <c r="G79" s="42"/>
      <c r="H79" s="42"/>
      <c r="I79" s="34" t="s">
        <v>23</v>
      </c>
      <c r="J79" s="74" t="str">
        <f>IF(J12="","",J12)</f>
        <v>30. 1. 2024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>Správa a údržba silnic Plzeňského kraje, p.o</v>
      </c>
      <c r="G81" s="42"/>
      <c r="H81" s="42"/>
      <c r="I81" s="34" t="s">
        <v>31</v>
      </c>
      <c r="J81" s="38" t="str">
        <f>E21</f>
        <v>WORING s.r.o. ,Na Roudné 1604/93; Plzeň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35</v>
      </c>
      <c r="J82" s="38" t="str">
        <f>E24</f>
        <v xml:space="preserve">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103</v>
      </c>
      <c r="D84" s="182" t="s">
        <v>58</v>
      </c>
      <c r="E84" s="182" t="s">
        <v>54</v>
      </c>
      <c r="F84" s="182" t="s">
        <v>55</v>
      </c>
      <c r="G84" s="182" t="s">
        <v>104</v>
      </c>
      <c r="H84" s="182" t="s">
        <v>105</v>
      </c>
      <c r="I84" s="182" t="s">
        <v>106</v>
      </c>
      <c r="J84" s="182" t="s">
        <v>94</v>
      </c>
      <c r="K84" s="183" t="s">
        <v>107</v>
      </c>
      <c r="L84" s="184"/>
      <c r="M84" s="94" t="s">
        <v>19</v>
      </c>
      <c r="N84" s="95" t="s">
        <v>43</v>
      </c>
      <c r="O84" s="95" t="s">
        <v>108</v>
      </c>
      <c r="P84" s="95" t="s">
        <v>109</v>
      </c>
      <c r="Q84" s="95" t="s">
        <v>110</v>
      </c>
      <c r="R84" s="95" t="s">
        <v>111</v>
      </c>
      <c r="S84" s="95" t="s">
        <v>112</v>
      </c>
      <c r="T84" s="96" t="s">
        <v>113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114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</f>
        <v>0</v>
      </c>
      <c r="Q85" s="98"/>
      <c r="R85" s="187">
        <f>R86</f>
        <v>182.83253744</v>
      </c>
      <c r="S85" s="98"/>
      <c r="T85" s="188">
        <f>T86</f>
        <v>81.52199999999999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72</v>
      </c>
      <c r="AU85" s="19" t="s">
        <v>95</v>
      </c>
      <c r="BK85" s="189">
        <f>BK86</f>
        <v>0</v>
      </c>
    </row>
    <row r="86" spans="1:63" s="12" customFormat="1" ht="25.9" customHeight="1">
      <c r="A86" s="12"/>
      <c r="B86" s="190"/>
      <c r="C86" s="191"/>
      <c r="D86" s="192" t="s">
        <v>72</v>
      </c>
      <c r="E86" s="193" t="s">
        <v>115</v>
      </c>
      <c r="F86" s="193" t="s">
        <v>116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P87+P138+P151+P220+P245</f>
        <v>0</v>
      </c>
      <c r="Q86" s="198"/>
      <c r="R86" s="199">
        <f>R87+R138+R151+R220+R245</f>
        <v>182.83253744</v>
      </c>
      <c r="S86" s="198"/>
      <c r="T86" s="200">
        <f>T87+T138+T151+T220+T245</f>
        <v>81.52199999999999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81</v>
      </c>
      <c r="AT86" s="202" t="s">
        <v>72</v>
      </c>
      <c r="AU86" s="202" t="s">
        <v>73</v>
      </c>
      <c r="AY86" s="201" t="s">
        <v>117</v>
      </c>
      <c r="BK86" s="203">
        <f>BK87+BK138+BK151+BK220+BK245</f>
        <v>0</v>
      </c>
    </row>
    <row r="87" spans="1:63" s="12" customFormat="1" ht="22.8" customHeight="1">
      <c r="A87" s="12"/>
      <c r="B87" s="190"/>
      <c r="C87" s="191"/>
      <c r="D87" s="192" t="s">
        <v>72</v>
      </c>
      <c r="E87" s="204" t="s">
        <v>81</v>
      </c>
      <c r="F87" s="204" t="s">
        <v>118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SUM(P88:P137)</f>
        <v>0</v>
      </c>
      <c r="Q87" s="198"/>
      <c r="R87" s="199">
        <f>SUM(R88:R137)</f>
        <v>94.51225</v>
      </c>
      <c r="S87" s="198"/>
      <c r="T87" s="200">
        <f>SUM(T88:T137)</f>
        <v>23.29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81</v>
      </c>
      <c r="AT87" s="202" t="s">
        <v>72</v>
      </c>
      <c r="AU87" s="202" t="s">
        <v>81</v>
      </c>
      <c r="AY87" s="201" t="s">
        <v>117</v>
      </c>
      <c r="BK87" s="203">
        <f>SUM(BK88:BK137)</f>
        <v>0</v>
      </c>
    </row>
    <row r="88" spans="1:65" s="2" customFormat="1" ht="24.15" customHeight="1">
      <c r="A88" s="40"/>
      <c r="B88" s="41"/>
      <c r="C88" s="206" t="s">
        <v>81</v>
      </c>
      <c r="D88" s="206" t="s">
        <v>119</v>
      </c>
      <c r="E88" s="207" t="s">
        <v>120</v>
      </c>
      <c r="F88" s="208" t="s">
        <v>121</v>
      </c>
      <c r="G88" s="209" t="s">
        <v>122</v>
      </c>
      <c r="H88" s="210">
        <v>560</v>
      </c>
      <c r="I88" s="211"/>
      <c r="J88" s="212">
        <f>ROUND(I88*H88,2)</f>
        <v>0</v>
      </c>
      <c r="K88" s="208" t="s">
        <v>123</v>
      </c>
      <c r="L88" s="46"/>
      <c r="M88" s="213" t="s">
        <v>19</v>
      </c>
      <c r="N88" s="214" t="s">
        <v>44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124</v>
      </c>
      <c r="AT88" s="217" t="s">
        <v>119</v>
      </c>
      <c r="AU88" s="217" t="s">
        <v>83</v>
      </c>
      <c r="AY88" s="19" t="s">
        <v>117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81</v>
      </c>
      <c r="BK88" s="218">
        <f>ROUND(I88*H88,2)</f>
        <v>0</v>
      </c>
      <c r="BL88" s="19" t="s">
        <v>124</v>
      </c>
      <c r="BM88" s="217" t="s">
        <v>125</v>
      </c>
    </row>
    <row r="89" spans="1:47" s="2" customFormat="1" ht="12">
      <c r="A89" s="40"/>
      <c r="B89" s="41"/>
      <c r="C89" s="42"/>
      <c r="D89" s="219" t="s">
        <v>126</v>
      </c>
      <c r="E89" s="42"/>
      <c r="F89" s="220" t="s">
        <v>127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126</v>
      </c>
      <c r="AU89" s="19" t="s">
        <v>83</v>
      </c>
    </row>
    <row r="90" spans="1:47" s="2" customFormat="1" ht="12">
      <c r="A90" s="40"/>
      <c r="B90" s="41"/>
      <c r="C90" s="42"/>
      <c r="D90" s="224" t="s">
        <v>128</v>
      </c>
      <c r="E90" s="42"/>
      <c r="F90" s="225" t="s">
        <v>129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128</v>
      </c>
      <c r="AU90" s="19" t="s">
        <v>83</v>
      </c>
    </row>
    <row r="91" spans="1:51" s="13" customFormat="1" ht="12">
      <c r="A91" s="13"/>
      <c r="B91" s="226"/>
      <c r="C91" s="227"/>
      <c r="D91" s="219" t="s">
        <v>130</v>
      </c>
      <c r="E91" s="228" t="s">
        <v>19</v>
      </c>
      <c r="F91" s="229" t="s">
        <v>131</v>
      </c>
      <c r="G91" s="227"/>
      <c r="H91" s="230">
        <v>560</v>
      </c>
      <c r="I91" s="231"/>
      <c r="J91" s="227"/>
      <c r="K91" s="227"/>
      <c r="L91" s="232"/>
      <c r="M91" s="233"/>
      <c r="N91" s="234"/>
      <c r="O91" s="234"/>
      <c r="P91" s="234"/>
      <c r="Q91" s="234"/>
      <c r="R91" s="234"/>
      <c r="S91" s="234"/>
      <c r="T91" s="235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6" t="s">
        <v>130</v>
      </c>
      <c r="AU91" s="236" t="s">
        <v>83</v>
      </c>
      <c r="AV91" s="13" t="s">
        <v>83</v>
      </c>
      <c r="AW91" s="13" t="s">
        <v>34</v>
      </c>
      <c r="AX91" s="13" t="s">
        <v>81</v>
      </c>
      <c r="AY91" s="236" t="s">
        <v>117</v>
      </c>
    </row>
    <row r="92" spans="1:65" s="2" customFormat="1" ht="24.15" customHeight="1">
      <c r="A92" s="40"/>
      <c r="B92" s="41"/>
      <c r="C92" s="206" t="s">
        <v>83</v>
      </c>
      <c r="D92" s="206" t="s">
        <v>119</v>
      </c>
      <c r="E92" s="207" t="s">
        <v>132</v>
      </c>
      <c r="F92" s="208" t="s">
        <v>133</v>
      </c>
      <c r="G92" s="209" t="s">
        <v>122</v>
      </c>
      <c r="H92" s="210">
        <v>38</v>
      </c>
      <c r="I92" s="211"/>
      <c r="J92" s="212">
        <f>ROUND(I92*H92,2)</f>
        <v>0</v>
      </c>
      <c r="K92" s="208" t="s">
        <v>123</v>
      </c>
      <c r="L92" s="46"/>
      <c r="M92" s="213" t="s">
        <v>19</v>
      </c>
      <c r="N92" s="214" t="s">
        <v>44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0.58</v>
      </c>
      <c r="T92" s="216">
        <f>S92*H92</f>
        <v>22.04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124</v>
      </c>
      <c r="AT92" s="217" t="s">
        <v>119</v>
      </c>
      <c r="AU92" s="217" t="s">
        <v>83</v>
      </c>
      <c r="AY92" s="19" t="s">
        <v>117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81</v>
      </c>
      <c r="BK92" s="218">
        <f>ROUND(I92*H92,2)</f>
        <v>0</v>
      </c>
      <c r="BL92" s="19" t="s">
        <v>124</v>
      </c>
      <c r="BM92" s="217" t="s">
        <v>134</v>
      </c>
    </row>
    <row r="93" spans="1:47" s="2" customFormat="1" ht="12">
      <c r="A93" s="40"/>
      <c r="B93" s="41"/>
      <c r="C93" s="42"/>
      <c r="D93" s="219" t="s">
        <v>126</v>
      </c>
      <c r="E93" s="42"/>
      <c r="F93" s="220" t="s">
        <v>135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126</v>
      </c>
      <c r="AU93" s="19" t="s">
        <v>83</v>
      </c>
    </row>
    <row r="94" spans="1:47" s="2" customFormat="1" ht="12">
      <c r="A94" s="40"/>
      <c r="B94" s="41"/>
      <c r="C94" s="42"/>
      <c r="D94" s="224" t="s">
        <v>128</v>
      </c>
      <c r="E94" s="42"/>
      <c r="F94" s="225" t="s">
        <v>136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128</v>
      </c>
      <c r="AU94" s="19" t="s">
        <v>83</v>
      </c>
    </row>
    <row r="95" spans="1:51" s="14" customFormat="1" ht="12">
      <c r="A95" s="14"/>
      <c r="B95" s="237"/>
      <c r="C95" s="238"/>
      <c r="D95" s="219" t="s">
        <v>130</v>
      </c>
      <c r="E95" s="239" t="s">
        <v>19</v>
      </c>
      <c r="F95" s="240" t="s">
        <v>137</v>
      </c>
      <c r="G95" s="238"/>
      <c r="H95" s="239" t="s">
        <v>19</v>
      </c>
      <c r="I95" s="241"/>
      <c r="J95" s="238"/>
      <c r="K95" s="238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130</v>
      </c>
      <c r="AU95" s="246" t="s">
        <v>83</v>
      </c>
      <c r="AV95" s="14" t="s">
        <v>81</v>
      </c>
      <c r="AW95" s="14" t="s">
        <v>34</v>
      </c>
      <c r="AX95" s="14" t="s">
        <v>73</v>
      </c>
      <c r="AY95" s="246" t="s">
        <v>117</v>
      </c>
    </row>
    <row r="96" spans="1:51" s="13" customFormat="1" ht="12">
      <c r="A96" s="13"/>
      <c r="B96" s="226"/>
      <c r="C96" s="227"/>
      <c r="D96" s="219" t="s">
        <v>130</v>
      </c>
      <c r="E96" s="228" t="s">
        <v>19</v>
      </c>
      <c r="F96" s="229" t="s">
        <v>138</v>
      </c>
      <c r="G96" s="227"/>
      <c r="H96" s="230">
        <v>38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130</v>
      </c>
      <c r="AU96" s="236" t="s">
        <v>83</v>
      </c>
      <c r="AV96" s="13" t="s">
        <v>83</v>
      </c>
      <c r="AW96" s="13" t="s">
        <v>34</v>
      </c>
      <c r="AX96" s="13" t="s">
        <v>81</v>
      </c>
      <c r="AY96" s="236" t="s">
        <v>117</v>
      </c>
    </row>
    <row r="97" spans="1:65" s="2" customFormat="1" ht="33" customHeight="1">
      <c r="A97" s="40"/>
      <c r="B97" s="41"/>
      <c r="C97" s="206" t="s">
        <v>139</v>
      </c>
      <c r="D97" s="206" t="s">
        <v>119</v>
      </c>
      <c r="E97" s="207" t="s">
        <v>140</v>
      </c>
      <c r="F97" s="208" t="s">
        <v>141</v>
      </c>
      <c r="G97" s="209" t="s">
        <v>142</v>
      </c>
      <c r="H97" s="210">
        <v>7.7</v>
      </c>
      <c r="I97" s="211"/>
      <c r="J97" s="212">
        <f>ROUND(I97*H97,2)</f>
        <v>0</v>
      </c>
      <c r="K97" s="208" t="s">
        <v>123</v>
      </c>
      <c r="L97" s="46"/>
      <c r="M97" s="213" t="s">
        <v>19</v>
      </c>
      <c r="N97" s="214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124</v>
      </c>
      <c r="AT97" s="217" t="s">
        <v>119</v>
      </c>
      <c r="AU97" s="217" t="s">
        <v>83</v>
      </c>
      <c r="AY97" s="19" t="s">
        <v>117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81</v>
      </c>
      <c r="BK97" s="218">
        <f>ROUND(I97*H97,2)</f>
        <v>0</v>
      </c>
      <c r="BL97" s="19" t="s">
        <v>124</v>
      </c>
      <c r="BM97" s="217" t="s">
        <v>143</v>
      </c>
    </row>
    <row r="98" spans="1:47" s="2" customFormat="1" ht="12">
      <c r="A98" s="40"/>
      <c r="B98" s="41"/>
      <c r="C98" s="42"/>
      <c r="D98" s="219" t="s">
        <v>126</v>
      </c>
      <c r="E98" s="42"/>
      <c r="F98" s="220" t="s">
        <v>144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126</v>
      </c>
      <c r="AU98" s="19" t="s">
        <v>83</v>
      </c>
    </row>
    <row r="99" spans="1:47" s="2" customFormat="1" ht="12">
      <c r="A99" s="40"/>
      <c r="B99" s="41"/>
      <c r="C99" s="42"/>
      <c r="D99" s="224" t="s">
        <v>128</v>
      </c>
      <c r="E99" s="42"/>
      <c r="F99" s="225" t="s">
        <v>145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128</v>
      </c>
      <c r="AU99" s="19" t="s">
        <v>83</v>
      </c>
    </row>
    <row r="100" spans="1:51" s="13" customFormat="1" ht="12">
      <c r="A100" s="13"/>
      <c r="B100" s="226"/>
      <c r="C100" s="227"/>
      <c r="D100" s="219" t="s">
        <v>130</v>
      </c>
      <c r="E100" s="228" t="s">
        <v>19</v>
      </c>
      <c r="F100" s="229" t="s">
        <v>146</v>
      </c>
      <c r="G100" s="227"/>
      <c r="H100" s="230">
        <v>7.7</v>
      </c>
      <c r="I100" s="231"/>
      <c r="J100" s="227"/>
      <c r="K100" s="227"/>
      <c r="L100" s="232"/>
      <c r="M100" s="233"/>
      <c r="N100" s="234"/>
      <c r="O100" s="234"/>
      <c r="P100" s="234"/>
      <c r="Q100" s="234"/>
      <c r="R100" s="234"/>
      <c r="S100" s="234"/>
      <c r="T100" s="235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6" t="s">
        <v>130</v>
      </c>
      <c r="AU100" s="236" t="s">
        <v>83</v>
      </c>
      <c r="AV100" s="13" t="s">
        <v>83</v>
      </c>
      <c r="AW100" s="13" t="s">
        <v>34</v>
      </c>
      <c r="AX100" s="13" t="s">
        <v>81</v>
      </c>
      <c r="AY100" s="236" t="s">
        <v>117</v>
      </c>
    </row>
    <row r="101" spans="1:65" s="2" customFormat="1" ht="24.15" customHeight="1">
      <c r="A101" s="40"/>
      <c r="B101" s="41"/>
      <c r="C101" s="206" t="s">
        <v>124</v>
      </c>
      <c r="D101" s="206" t="s">
        <v>119</v>
      </c>
      <c r="E101" s="207" t="s">
        <v>147</v>
      </c>
      <c r="F101" s="208" t="s">
        <v>148</v>
      </c>
      <c r="G101" s="209" t="s">
        <v>142</v>
      </c>
      <c r="H101" s="210">
        <v>0.5</v>
      </c>
      <c r="I101" s="211"/>
      <c r="J101" s="212">
        <f>ROUND(I101*H101,2)</f>
        <v>0</v>
      </c>
      <c r="K101" s="208" t="s">
        <v>123</v>
      </c>
      <c r="L101" s="46"/>
      <c r="M101" s="213" t="s">
        <v>19</v>
      </c>
      <c r="N101" s="214" t="s">
        <v>44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2.5</v>
      </c>
      <c r="T101" s="216">
        <f>S101*H101</f>
        <v>1.25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124</v>
      </c>
      <c r="AT101" s="217" t="s">
        <v>119</v>
      </c>
      <c r="AU101" s="217" t="s">
        <v>83</v>
      </c>
      <c r="AY101" s="19" t="s">
        <v>117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81</v>
      </c>
      <c r="BK101" s="218">
        <f>ROUND(I101*H101,2)</f>
        <v>0</v>
      </c>
      <c r="BL101" s="19" t="s">
        <v>124</v>
      </c>
      <c r="BM101" s="217" t="s">
        <v>149</v>
      </c>
    </row>
    <row r="102" spans="1:47" s="2" customFormat="1" ht="12">
      <c r="A102" s="40"/>
      <c r="B102" s="41"/>
      <c r="C102" s="42"/>
      <c r="D102" s="219" t="s">
        <v>126</v>
      </c>
      <c r="E102" s="42"/>
      <c r="F102" s="220" t="s">
        <v>150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126</v>
      </c>
      <c r="AU102" s="19" t="s">
        <v>83</v>
      </c>
    </row>
    <row r="103" spans="1:47" s="2" customFormat="1" ht="12">
      <c r="A103" s="40"/>
      <c r="B103" s="41"/>
      <c r="C103" s="42"/>
      <c r="D103" s="224" t="s">
        <v>128</v>
      </c>
      <c r="E103" s="42"/>
      <c r="F103" s="225" t="s">
        <v>151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128</v>
      </c>
      <c r="AU103" s="19" t="s">
        <v>83</v>
      </c>
    </row>
    <row r="104" spans="1:51" s="14" customFormat="1" ht="12">
      <c r="A104" s="14"/>
      <c r="B104" s="237"/>
      <c r="C104" s="238"/>
      <c r="D104" s="219" t="s">
        <v>130</v>
      </c>
      <c r="E104" s="239" t="s">
        <v>19</v>
      </c>
      <c r="F104" s="240" t="s">
        <v>152</v>
      </c>
      <c r="G104" s="238"/>
      <c r="H104" s="239" t="s">
        <v>19</v>
      </c>
      <c r="I104" s="241"/>
      <c r="J104" s="238"/>
      <c r="K104" s="238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130</v>
      </c>
      <c r="AU104" s="246" t="s">
        <v>83</v>
      </c>
      <c r="AV104" s="14" t="s">
        <v>81</v>
      </c>
      <c r="AW104" s="14" t="s">
        <v>34</v>
      </c>
      <c r="AX104" s="14" t="s">
        <v>73</v>
      </c>
      <c r="AY104" s="246" t="s">
        <v>117</v>
      </c>
    </row>
    <row r="105" spans="1:51" s="13" customFormat="1" ht="12">
      <c r="A105" s="13"/>
      <c r="B105" s="226"/>
      <c r="C105" s="227"/>
      <c r="D105" s="219" t="s">
        <v>130</v>
      </c>
      <c r="E105" s="228" t="s">
        <v>19</v>
      </c>
      <c r="F105" s="229" t="s">
        <v>153</v>
      </c>
      <c r="G105" s="227"/>
      <c r="H105" s="230">
        <v>0.5</v>
      </c>
      <c r="I105" s="231"/>
      <c r="J105" s="227"/>
      <c r="K105" s="227"/>
      <c r="L105" s="232"/>
      <c r="M105" s="233"/>
      <c r="N105" s="234"/>
      <c r="O105" s="234"/>
      <c r="P105" s="234"/>
      <c r="Q105" s="234"/>
      <c r="R105" s="234"/>
      <c r="S105" s="234"/>
      <c r="T105" s="235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36" t="s">
        <v>130</v>
      </c>
      <c r="AU105" s="236" t="s">
        <v>83</v>
      </c>
      <c r="AV105" s="13" t="s">
        <v>83</v>
      </c>
      <c r="AW105" s="13" t="s">
        <v>34</v>
      </c>
      <c r="AX105" s="13" t="s">
        <v>81</v>
      </c>
      <c r="AY105" s="236" t="s">
        <v>117</v>
      </c>
    </row>
    <row r="106" spans="1:65" s="2" customFormat="1" ht="37.8" customHeight="1">
      <c r="A106" s="40"/>
      <c r="B106" s="41"/>
      <c r="C106" s="206" t="s">
        <v>154</v>
      </c>
      <c r="D106" s="206" t="s">
        <v>119</v>
      </c>
      <c r="E106" s="207" t="s">
        <v>155</v>
      </c>
      <c r="F106" s="208" t="s">
        <v>156</v>
      </c>
      <c r="G106" s="209" t="s">
        <v>142</v>
      </c>
      <c r="H106" s="210">
        <v>91.7</v>
      </c>
      <c r="I106" s="211"/>
      <c r="J106" s="212">
        <f>ROUND(I106*H106,2)</f>
        <v>0</v>
      </c>
      <c r="K106" s="208" t="s">
        <v>123</v>
      </c>
      <c r="L106" s="46"/>
      <c r="M106" s="213" t="s">
        <v>19</v>
      </c>
      <c r="N106" s="214" t="s">
        <v>44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124</v>
      </c>
      <c r="AT106" s="217" t="s">
        <v>119</v>
      </c>
      <c r="AU106" s="217" t="s">
        <v>83</v>
      </c>
      <c r="AY106" s="19" t="s">
        <v>117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81</v>
      </c>
      <c r="BK106" s="218">
        <f>ROUND(I106*H106,2)</f>
        <v>0</v>
      </c>
      <c r="BL106" s="19" t="s">
        <v>124</v>
      </c>
      <c r="BM106" s="217" t="s">
        <v>157</v>
      </c>
    </row>
    <row r="107" spans="1:47" s="2" customFormat="1" ht="12">
      <c r="A107" s="40"/>
      <c r="B107" s="41"/>
      <c r="C107" s="42"/>
      <c r="D107" s="219" t="s">
        <v>126</v>
      </c>
      <c r="E107" s="42"/>
      <c r="F107" s="220" t="s">
        <v>158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126</v>
      </c>
      <c r="AU107" s="19" t="s">
        <v>83</v>
      </c>
    </row>
    <row r="108" spans="1:47" s="2" customFormat="1" ht="12">
      <c r="A108" s="40"/>
      <c r="B108" s="41"/>
      <c r="C108" s="42"/>
      <c r="D108" s="224" t="s">
        <v>128</v>
      </c>
      <c r="E108" s="42"/>
      <c r="F108" s="225" t="s">
        <v>159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128</v>
      </c>
      <c r="AU108" s="19" t="s">
        <v>83</v>
      </c>
    </row>
    <row r="109" spans="1:65" s="2" customFormat="1" ht="37.8" customHeight="1">
      <c r="A109" s="40"/>
      <c r="B109" s="41"/>
      <c r="C109" s="206" t="s">
        <v>160</v>
      </c>
      <c r="D109" s="206" t="s">
        <v>119</v>
      </c>
      <c r="E109" s="207" t="s">
        <v>161</v>
      </c>
      <c r="F109" s="208" t="s">
        <v>162</v>
      </c>
      <c r="G109" s="209" t="s">
        <v>142</v>
      </c>
      <c r="H109" s="210">
        <v>917</v>
      </c>
      <c r="I109" s="211"/>
      <c r="J109" s="212">
        <f>ROUND(I109*H109,2)</f>
        <v>0</v>
      </c>
      <c r="K109" s="208" t="s">
        <v>123</v>
      </c>
      <c r="L109" s="46"/>
      <c r="M109" s="213" t="s">
        <v>19</v>
      </c>
      <c r="N109" s="214" t="s">
        <v>44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124</v>
      </c>
      <c r="AT109" s="217" t="s">
        <v>119</v>
      </c>
      <c r="AU109" s="217" t="s">
        <v>83</v>
      </c>
      <c r="AY109" s="19" t="s">
        <v>117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81</v>
      </c>
      <c r="BK109" s="218">
        <f>ROUND(I109*H109,2)</f>
        <v>0</v>
      </c>
      <c r="BL109" s="19" t="s">
        <v>124</v>
      </c>
      <c r="BM109" s="217" t="s">
        <v>163</v>
      </c>
    </row>
    <row r="110" spans="1:47" s="2" customFormat="1" ht="12">
      <c r="A110" s="40"/>
      <c r="B110" s="41"/>
      <c r="C110" s="42"/>
      <c r="D110" s="219" t="s">
        <v>126</v>
      </c>
      <c r="E110" s="42"/>
      <c r="F110" s="220" t="s">
        <v>164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126</v>
      </c>
      <c r="AU110" s="19" t="s">
        <v>83</v>
      </c>
    </row>
    <row r="111" spans="1:47" s="2" customFormat="1" ht="12">
      <c r="A111" s="40"/>
      <c r="B111" s="41"/>
      <c r="C111" s="42"/>
      <c r="D111" s="224" t="s">
        <v>128</v>
      </c>
      <c r="E111" s="42"/>
      <c r="F111" s="225" t="s">
        <v>165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128</v>
      </c>
      <c r="AU111" s="19" t="s">
        <v>83</v>
      </c>
    </row>
    <row r="112" spans="1:51" s="13" customFormat="1" ht="12">
      <c r="A112" s="13"/>
      <c r="B112" s="226"/>
      <c r="C112" s="227"/>
      <c r="D112" s="219" t="s">
        <v>130</v>
      </c>
      <c r="E112" s="227"/>
      <c r="F112" s="229" t="s">
        <v>166</v>
      </c>
      <c r="G112" s="227"/>
      <c r="H112" s="230">
        <v>917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6" t="s">
        <v>130</v>
      </c>
      <c r="AU112" s="236" t="s">
        <v>83</v>
      </c>
      <c r="AV112" s="13" t="s">
        <v>83</v>
      </c>
      <c r="AW112" s="13" t="s">
        <v>4</v>
      </c>
      <c r="AX112" s="13" t="s">
        <v>81</v>
      </c>
      <c r="AY112" s="236" t="s">
        <v>117</v>
      </c>
    </row>
    <row r="113" spans="1:65" s="2" customFormat="1" ht="33" customHeight="1">
      <c r="A113" s="40"/>
      <c r="B113" s="41"/>
      <c r="C113" s="206" t="s">
        <v>167</v>
      </c>
      <c r="D113" s="206" t="s">
        <v>119</v>
      </c>
      <c r="E113" s="207" t="s">
        <v>168</v>
      </c>
      <c r="F113" s="208" t="s">
        <v>169</v>
      </c>
      <c r="G113" s="209" t="s">
        <v>170</v>
      </c>
      <c r="H113" s="210">
        <v>165.06</v>
      </c>
      <c r="I113" s="211"/>
      <c r="J113" s="212">
        <f>ROUND(I113*H113,2)</f>
        <v>0</v>
      </c>
      <c r="K113" s="208" t="s">
        <v>123</v>
      </c>
      <c r="L113" s="46"/>
      <c r="M113" s="213" t="s">
        <v>19</v>
      </c>
      <c r="N113" s="214" t="s">
        <v>44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124</v>
      </c>
      <c r="AT113" s="217" t="s">
        <v>119</v>
      </c>
      <c r="AU113" s="217" t="s">
        <v>83</v>
      </c>
      <c r="AY113" s="19" t="s">
        <v>117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81</v>
      </c>
      <c r="BK113" s="218">
        <f>ROUND(I113*H113,2)</f>
        <v>0</v>
      </c>
      <c r="BL113" s="19" t="s">
        <v>124</v>
      </c>
      <c r="BM113" s="217" t="s">
        <v>171</v>
      </c>
    </row>
    <row r="114" spans="1:47" s="2" customFormat="1" ht="12">
      <c r="A114" s="40"/>
      <c r="B114" s="41"/>
      <c r="C114" s="42"/>
      <c r="D114" s="219" t="s">
        <v>126</v>
      </c>
      <c r="E114" s="42"/>
      <c r="F114" s="220" t="s">
        <v>172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126</v>
      </c>
      <c r="AU114" s="19" t="s">
        <v>83</v>
      </c>
    </row>
    <row r="115" spans="1:47" s="2" customFormat="1" ht="12">
      <c r="A115" s="40"/>
      <c r="B115" s="41"/>
      <c r="C115" s="42"/>
      <c r="D115" s="224" t="s">
        <v>128</v>
      </c>
      <c r="E115" s="42"/>
      <c r="F115" s="225" t="s">
        <v>173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128</v>
      </c>
      <c r="AU115" s="19" t="s">
        <v>83</v>
      </c>
    </row>
    <row r="116" spans="1:51" s="13" customFormat="1" ht="12">
      <c r="A116" s="13"/>
      <c r="B116" s="226"/>
      <c r="C116" s="227"/>
      <c r="D116" s="219" t="s">
        <v>130</v>
      </c>
      <c r="E116" s="227"/>
      <c r="F116" s="229" t="s">
        <v>174</v>
      </c>
      <c r="G116" s="227"/>
      <c r="H116" s="230">
        <v>165.06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6" t="s">
        <v>130</v>
      </c>
      <c r="AU116" s="236" t="s">
        <v>83</v>
      </c>
      <c r="AV116" s="13" t="s">
        <v>83</v>
      </c>
      <c r="AW116" s="13" t="s">
        <v>4</v>
      </c>
      <c r="AX116" s="13" t="s">
        <v>81</v>
      </c>
      <c r="AY116" s="236" t="s">
        <v>117</v>
      </c>
    </row>
    <row r="117" spans="1:65" s="2" customFormat="1" ht="16.5" customHeight="1">
      <c r="A117" s="40"/>
      <c r="B117" s="41"/>
      <c r="C117" s="206" t="s">
        <v>175</v>
      </c>
      <c r="D117" s="206" t="s">
        <v>119</v>
      </c>
      <c r="E117" s="207" t="s">
        <v>176</v>
      </c>
      <c r="F117" s="208" t="s">
        <v>177</v>
      </c>
      <c r="G117" s="209" t="s">
        <v>142</v>
      </c>
      <c r="H117" s="210">
        <v>91.7</v>
      </c>
      <c r="I117" s="211"/>
      <c r="J117" s="212">
        <f>ROUND(I117*H117,2)</f>
        <v>0</v>
      </c>
      <c r="K117" s="208" t="s">
        <v>123</v>
      </c>
      <c r="L117" s="46"/>
      <c r="M117" s="213" t="s">
        <v>19</v>
      </c>
      <c r="N117" s="214" t="s">
        <v>44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124</v>
      </c>
      <c r="AT117" s="217" t="s">
        <v>119</v>
      </c>
      <c r="AU117" s="217" t="s">
        <v>83</v>
      </c>
      <c r="AY117" s="19" t="s">
        <v>117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81</v>
      </c>
      <c r="BK117" s="218">
        <f>ROUND(I117*H117,2)</f>
        <v>0</v>
      </c>
      <c r="BL117" s="19" t="s">
        <v>124</v>
      </c>
      <c r="BM117" s="217" t="s">
        <v>178</v>
      </c>
    </row>
    <row r="118" spans="1:47" s="2" customFormat="1" ht="12">
      <c r="A118" s="40"/>
      <c r="B118" s="41"/>
      <c r="C118" s="42"/>
      <c r="D118" s="219" t="s">
        <v>126</v>
      </c>
      <c r="E118" s="42"/>
      <c r="F118" s="220" t="s">
        <v>179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126</v>
      </c>
      <c r="AU118" s="19" t="s">
        <v>83</v>
      </c>
    </row>
    <row r="119" spans="1:47" s="2" customFormat="1" ht="12">
      <c r="A119" s="40"/>
      <c r="B119" s="41"/>
      <c r="C119" s="42"/>
      <c r="D119" s="224" t="s">
        <v>128</v>
      </c>
      <c r="E119" s="42"/>
      <c r="F119" s="225" t="s">
        <v>180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128</v>
      </c>
      <c r="AU119" s="19" t="s">
        <v>83</v>
      </c>
    </row>
    <row r="120" spans="1:51" s="13" customFormat="1" ht="12">
      <c r="A120" s="13"/>
      <c r="B120" s="226"/>
      <c r="C120" s="227"/>
      <c r="D120" s="219" t="s">
        <v>130</v>
      </c>
      <c r="E120" s="228" t="s">
        <v>19</v>
      </c>
      <c r="F120" s="229" t="s">
        <v>181</v>
      </c>
      <c r="G120" s="227"/>
      <c r="H120" s="230">
        <v>7.7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130</v>
      </c>
      <c r="AU120" s="236" t="s">
        <v>83</v>
      </c>
      <c r="AV120" s="13" t="s">
        <v>83</v>
      </c>
      <c r="AW120" s="13" t="s">
        <v>34</v>
      </c>
      <c r="AX120" s="13" t="s">
        <v>73</v>
      </c>
      <c r="AY120" s="236" t="s">
        <v>117</v>
      </c>
    </row>
    <row r="121" spans="1:51" s="13" customFormat="1" ht="12">
      <c r="A121" s="13"/>
      <c r="B121" s="226"/>
      <c r="C121" s="227"/>
      <c r="D121" s="219" t="s">
        <v>130</v>
      </c>
      <c r="E121" s="228" t="s">
        <v>19</v>
      </c>
      <c r="F121" s="229" t="s">
        <v>182</v>
      </c>
      <c r="G121" s="227"/>
      <c r="H121" s="230">
        <v>84</v>
      </c>
      <c r="I121" s="231"/>
      <c r="J121" s="227"/>
      <c r="K121" s="227"/>
      <c r="L121" s="232"/>
      <c r="M121" s="233"/>
      <c r="N121" s="234"/>
      <c r="O121" s="234"/>
      <c r="P121" s="234"/>
      <c r="Q121" s="234"/>
      <c r="R121" s="234"/>
      <c r="S121" s="234"/>
      <c r="T121" s="23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6" t="s">
        <v>130</v>
      </c>
      <c r="AU121" s="236" t="s">
        <v>83</v>
      </c>
      <c r="AV121" s="13" t="s">
        <v>83</v>
      </c>
      <c r="AW121" s="13" t="s">
        <v>34</v>
      </c>
      <c r="AX121" s="13" t="s">
        <v>73</v>
      </c>
      <c r="AY121" s="236" t="s">
        <v>117</v>
      </c>
    </row>
    <row r="122" spans="1:51" s="15" customFormat="1" ht="12">
      <c r="A122" s="15"/>
      <c r="B122" s="247"/>
      <c r="C122" s="248"/>
      <c r="D122" s="219" t="s">
        <v>130</v>
      </c>
      <c r="E122" s="249" t="s">
        <v>19</v>
      </c>
      <c r="F122" s="250" t="s">
        <v>183</v>
      </c>
      <c r="G122" s="248"/>
      <c r="H122" s="251">
        <v>91.7</v>
      </c>
      <c r="I122" s="252"/>
      <c r="J122" s="248"/>
      <c r="K122" s="248"/>
      <c r="L122" s="253"/>
      <c r="M122" s="254"/>
      <c r="N122" s="255"/>
      <c r="O122" s="255"/>
      <c r="P122" s="255"/>
      <c r="Q122" s="255"/>
      <c r="R122" s="255"/>
      <c r="S122" s="255"/>
      <c r="T122" s="256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7" t="s">
        <v>130</v>
      </c>
      <c r="AU122" s="257" t="s">
        <v>83</v>
      </c>
      <c r="AV122" s="15" t="s">
        <v>124</v>
      </c>
      <c r="AW122" s="15" t="s">
        <v>34</v>
      </c>
      <c r="AX122" s="15" t="s">
        <v>81</v>
      </c>
      <c r="AY122" s="257" t="s">
        <v>117</v>
      </c>
    </row>
    <row r="123" spans="1:65" s="2" customFormat="1" ht="24.15" customHeight="1">
      <c r="A123" s="40"/>
      <c r="B123" s="41"/>
      <c r="C123" s="206" t="s">
        <v>184</v>
      </c>
      <c r="D123" s="206" t="s">
        <v>119</v>
      </c>
      <c r="E123" s="207" t="s">
        <v>185</v>
      </c>
      <c r="F123" s="208" t="s">
        <v>186</v>
      </c>
      <c r="G123" s="209" t="s">
        <v>122</v>
      </c>
      <c r="H123" s="210">
        <v>350</v>
      </c>
      <c r="I123" s="211"/>
      <c r="J123" s="212">
        <f>ROUND(I123*H123,2)</f>
        <v>0</v>
      </c>
      <c r="K123" s="208" t="s">
        <v>123</v>
      </c>
      <c r="L123" s="46"/>
      <c r="M123" s="213" t="s">
        <v>19</v>
      </c>
      <c r="N123" s="214" t="s">
        <v>44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124</v>
      </c>
      <c r="AT123" s="217" t="s">
        <v>119</v>
      </c>
      <c r="AU123" s="217" t="s">
        <v>83</v>
      </c>
      <c r="AY123" s="19" t="s">
        <v>117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81</v>
      </c>
      <c r="BK123" s="218">
        <f>ROUND(I123*H123,2)</f>
        <v>0</v>
      </c>
      <c r="BL123" s="19" t="s">
        <v>124</v>
      </c>
      <c r="BM123" s="217" t="s">
        <v>187</v>
      </c>
    </row>
    <row r="124" spans="1:47" s="2" customFormat="1" ht="12">
      <c r="A124" s="40"/>
      <c r="B124" s="41"/>
      <c r="C124" s="42"/>
      <c r="D124" s="219" t="s">
        <v>126</v>
      </c>
      <c r="E124" s="42"/>
      <c r="F124" s="220" t="s">
        <v>188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126</v>
      </c>
      <c r="AU124" s="19" t="s">
        <v>83</v>
      </c>
    </row>
    <row r="125" spans="1:47" s="2" customFormat="1" ht="12">
      <c r="A125" s="40"/>
      <c r="B125" s="41"/>
      <c r="C125" s="42"/>
      <c r="D125" s="224" t="s">
        <v>128</v>
      </c>
      <c r="E125" s="42"/>
      <c r="F125" s="225" t="s">
        <v>189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128</v>
      </c>
      <c r="AU125" s="19" t="s">
        <v>83</v>
      </c>
    </row>
    <row r="126" spans="1:65" s="2" customFormat="1" ht="16.5" customHeight="1">
      <c r="A126" s="40"/>
      <c r="B126" s="41"/>
      <c r="C126" s="258" t="s">
        <v>190</v>
      </c>
      <c r="D126" s="258" t="s">
        <v>191</v>
      </c>
      <c r="E126" s="259" t="s">
        <v>192</v>
      </c>
      <c r="F126" s="260" t="s">
        <v>193</v>
      </c>
      <c r="G126" s="261" t="s">
        <v>194</v>
      </c>
      <c r="H126" s="262">
        <v>12.25</v>
      </c>
      <c r="I126" s="263"/>
      <c r="J126" s="264">
        <f>ROUND(I126*H126,2)</f>
        <v>0</v>
      </c>
      <c r="K126" s="260" t="s">
        <v>123</v>
      </c>
      <c r="L126" s="265"/>
      <c r="M126" s="266" t="s">
        <v>19</v>
      </c>
      <c r="N126" s="267" t="s">
        <v>44</v>
      </c>
      <c r="O126" s="86"/>
      <c r="P126" s="215">
        <f>O126*H126</f>
        <v>0</v>
      </c>
      <c r="Q126" s="215">
        <v>0.001</v>
      </c>
      <c r="R126" s="215">
        <f>Q126*H126</f>
        <v>0.01225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175</v>
      </c>
      <c r="AT126" s="217" t="s">
        <v>191</v>
      </c>
      <c r="AU126" s="217" t="s">
        <v>83</v>
      </c>
      <c r="AY126" s="19" t="s">
        <v>117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81</v>
      </c>
      <c r="BK126" s="218">
        <f>ROUND(I126*H126,2)</f>
        <v>0</v>
      </c>
      <c r="BL126" s="19" t="s">
        <v>124</v>
      </c>
      <c r="BM126" s="217" t="s">
        <v>195</v>
      </c>
    </row>
    <row r="127" spans="1:47" s="2" customFormat="1" ht="12">
      <c r="A127" s="40"/>
      <c r="B127" s="41"/>
      <c r="C127" s="42"/>
      <c r="D127" s="219" t="s">
        <v>126</v>
      </c>
      <c r="E127" s="42"/>
      <c r="F127" s="220" t="s">
        <v>193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126</v>
      </c>
      <c r="AU127" s="19" t="s">
        <v>83</v>
      </c>
    </row>
    <row r="128" spans="1:51" s="13" customFormat="1" ht="12">
      <c r="A128" s="13"/>
      <c r="B128" s="226"/>
      <c r="C128" s="227"/>
      <c r="D128" s="219" t="s">
        <v>130</v>
      </c>
      <c r="E128" s="227"/>
      <c r="F128" s="229" t="s">
        <v>196</v>
      </c>
      <c r="G128" s="227"/>
      <c r="H128" s="230">
        <v>12.25</v>
      </c>
      <c r="I128" s="231"/>
      <c r="J128" s="227"/>
      <c r="K128" s="227"/>
      <c r="L128" s="232"/>
      <c r="M128" s="233"/>
      <c r="N128" s="234"/>
      <c r="O128" s="234"/>
      <c r="P128" s="234"/>
      <c r="Q128" s="234"/>
      <c r="R128" s="234"/>
      <c r="S128" s="234"/>
      <c r="T128" s="23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6" t="s">
        <v>130</v>
      </c>
      <c r="AU128" s="236" t="s">
        <v>83</v>
      </c>
      <c r="AV128" s="13" t="s">
        <v>83</v>
      </c>
      <c r="AW128" s="13" t="s">
        <v>4</v>
      </c>
      <c r="AX128" s="13" t="s">
        <v>81</v>
      </c>
      <c r="AY128" s="236" t="s">
        <v>117</v>
      </c>
    </row>
    <row r="129" spans="1:65" s="2" customFormat="1" ht="24.15" customHeight="1">
      <c r="A129" s="40"/>
      <c r="B129" s="41"/>
      <c r="C129" s="206" t="s">
        <v>197</v>
      </c>
      <c r="D129" s="206" t="s">
        <v>119</v>
      </c>
      <c r="E129" s="207" t="s">
        <v>198</v>
      </c>
      <c r="F129" s="208" t="s">
        <v>199</v>
      </c>
      <c r="G129" s="209" t="s">
        <v>122</v>
      </c>
      <c r="H129" s="210">
        <v>60</v>
      </c>
      <c r="I129" s="211"/>
      <c r="J129" s="212">
        <f>ROUND(I129*H129,2)</f>
        <v>0</v>
      </c>
      <c r="K129" s="208" t="s">
        <v>123</v>
      </c>
      <c r="L129" s="46"/>
      <c r="M129" s="213" t="s">
        <v>19</v>
      </c>
      <c r="N129" s="214" t="s">
        <v>44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124</v>
      </c>
      <c r="AT129" s="217" t="s">
        <v>119</v>
      </c>
      <c r="AU129" s="217" t="s">
        <v>83</v>
      </c>
      <c r="AY129" s="19" t="s">
        <v>117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81</v>
      </c>
      <c r="BK129" s="218">
        <f>ROUND(I129*H129,2)</f>
        <v>0</v>
      </c>
      <c r="BL129" s="19" t="s">
        <v>124</v>
      </c>
      <c r="BM129" s="217" t="s">
        <v>200</v>
      </c>
    </row>
    <row r="130" spans="1:47" s="2" customFormat="1" ht="12">
      <c r="A130" s="40"/>
      <c r="B130" s="41"/>
      <c r="C130" s="42"/>
      <c r="D130" s="219" t="s">
        <v>126</v>
      </c>
      <c r="E130" s="42"/>
      <c r="F130" s="220" t="s">
        <v>201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126</v>
      </c>
      <c r="AU130" s="19" t="s">
        <v>83</v>
      </c>
    </row>
    <row r="131" spans="1:47" s="2" customFormat="1" ht="12">
      <c r="A131" s="40"/>
      <c r="B131" s="41"/>
      <c r="C131" s="42"/>
      <c r="D131" s="224" t="s">
        <v>128</v>
      </c>
      <c r="E131" s="42"/>
      <c r="F131" s="225" t="s">
        <v>202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128</v>
      </c>
      <c r="AU131" s="19" t="s">
        <v>83</v>
      </c>
    </row>
    <row r="132" spans="1:65" s="2" customFormat="1" ht="24.15" customHeight="1">
      <c r="A132" s="40"/>
      <c r="B132" s="41"/>
      <c r="C132" s="206" t="s">
        <v>8</v>
      </c>
      <c r="D132" s="206" t="s">
        <v>119</v>
      </c>
      <c r="E132" s="207" t="s">
        <v>203</v>
      </c>
      <c r="F132" s="208" t="s">
        <v>204</v>
      </c>
      <c r="G132" s="209" t="s">
        <v>122</v>
      </c>
      <c r="H132" s="210">
        <v>350</v>
      </c>
      <c r="I132" s="211"/>
      <c r="J132" s="212">
        <f>ROUND(I132*H132,2)</f>
        <v>0</v>
      </c>
      <c r="K132" s="208" t="s">
        <v>123</v>
      </c>
      <c r="L132" s="46"/>
      <c r="M132" s="213" t="s">
        <v>19</v>
      </c>
      <c r="N132" s="214" t="s">
        <v>44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124</v>
      </c>
      <c r="AT132" s="217" t="s">
        <v>119</v>
      </c>
      <c r="AU132" s="217" t="s">
        <v>83</v>
      </c>
      <c r="AY132" s="19" t="s">
        <v>117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81</v>
      </c>
      <c r="BK132" s="218">
        <f>ROUND(I132*H132,2)</f>
        <v>0</v>
      </c>
      <c r="BL132" s="19" t="s">
        <v>124</v>
      </c>
      <c r="BM132" s="217" t="s">
        <v>205</v>
      </c>
    </row>
    <row r="133" spans="1:47" s="2" customFormat="1" ht="12">
      <c r="A133" s="40"/>
      <c r="B133" s="41"/>
      <c r="C133" s="42"/>
      <c r="D133" s="219" t="s">
        <v>126</v>
      </c>
      <c r="E133" s="42"/>
      <c r="F133" s="220" t="s">
        <v>206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126</v>
      </c>
      <c r="AU133" s="19" t="s">
        <v>83</v>
      </c>
    </row>
    <row r="134" spans="1:47" s="2" customFormat="1" ht="12">
      <c r="A134" s="40"/>
      <c r="B134" s="41"/>
      <c r="C134" s="42"/>
      <c r="D134" s="224" t="s">
        <v>128</v>
      </c>
      <c r="E134" s="42"/>
      <c r="F134" s="225" t="s">
        <v>207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128</v>
      </c>
      <c r="AU134" s="19" t="s">
        <v>83</v>
      </c>
    </row>
    <row r="135" spans="1:65" s="2" customFormat="1" ht="16.5" customHeight="1">
      <c r="A135" s="40"/>
      <c r="B135" s="41"/>
      <c r="C135" s="258" t="s">
        <v>208</v>
      </c>
      <c r="D135" s="258" t="s">
        <v>191</v>
      </c>
      <c r="E135" s="259" t="s">
        <v>209</v>
      </c>
      <c r="F135" s="260" t="s">
        <v>210</v>
      </c>
      <c r="G135" s="261" t="s">
        <v>170</v>
      </c>
      <c r="H135" s="262">
        <v>94.5</v>
      </c>
      <c r="I135" s="263"/>
      <c r="J135" s="264">
        <f>ROUND(I135*H135,2)</f>
        <v>0</v>
      </c>
      <c r="K135" s="260" t="s">
        <v>123</v>
      </c>
      <c r="L135" s="265"/>
      <c r="M135" s="266" t="s">
        <v>19</v>
      </c>
      <c r="N135" s="267" t="s">
        <v>44</v>
      </c>
      <c r="O135" s="86"/>
      <c r="P135" s="215">
        <f>O135*H135</f>
        <v>0</v>
      </c>
      <c r="Q135" s="215">
        <v>1</v>
      </c>
      <c r="R135" s="215">
        <f>Q135*H135</f>
        <v>94.5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175</v>
      </c>
      <c r="AT135" s="217" t="s">
        <v>191</v>
      </c>
      <c r="AU135" s="217" t="s">
        <v>83</v>
      </c>
      <c r="AY135" s="19" t="s">
        <v>117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81</v>
      </c>
      <c r="BK135" s="218">
        <f>ROUND(I135*H135,2)</f>
        <v>0</v>
      </c>
      <c r="BL135" s="19" t="s">
        <v>124</v>
      </c>
      <c r="BM135" s="217" t="s">
        <v>211</v>
      </c>
    </row>
    <row r="136" spans="1:47" s="2" customFormat="1" ht="12">
      <c r="A136" s="40"/>
      <c r="B136" s="41"/>
      <c r="C136" s="42"/>
      <c r="D136" s="219" t="s">
        <v>126</v>
      </c>
      <c r="E136" s="42"/>
      <c r="F136" s="220" t="s">
        <v>210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126</v>
      </c>
      <c r="AU136" s="19" t="s">
        <v>83</v>
      </c>
    </row>
    <row r="137" spans="1:51" s="13" customFormat="1" ht="12">
      <c r="A137" s="13"/>
      <c r="B137" s="226"/>
      <c r="C137" s="227"/>
      <c r="D137" s="219" t="s">
        <v>130</v>
      </c>
      <c r="E137" s="228" t="s">
        <v>19</v>
      </c>
      <c r="F137" s="229" t="s">
        <v>212</v>
      </c>
      <c r="G137" s="227"/>
      <c r="H137" s="230">
        <v>94.5</v>
      </c>
      <c r="I137" s="231"/>
      <c r="J137" s="227"/>
      <c r="K137" s="227"/>
      <c r="L137" s="232"/>
      <c r="M137" s="233"/>
      <c r="N137" s="234"/>
      <c r="O137" s="234"/>
      <c r="P137" s="234"/>
      <c r="Q137" s="234"/>
      <c r="R137" s="234"/>
      <c r="S137" s="234"/>
      <c r="T137" s="23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6" t="s">
        <v>130</v>
      </c>
      <c r="AU137" s="236" t="s">
        <v>83</v>
      </c>
      <c r="AV137" s="13" t="s">
        <v>83</v>
      </c>
      <c r="AW137" s="13" t="s">
        <v>34</v>
      </c>
      <c r="AX137" s="13" t="s">
        <v>81</v>
      </c>
      <c r="AY137" s="236" t="s">
        <v>117</v>
      </c>
    </row>
    <row r="138" spans="1:63" s="12" customFormat="1" ht="22.8" customHeight="1">
      <c r="A138" s="12"/>
      <c r="B138" s="190"/>
      <c r="C138" s="191"/>
      <c r="D138" s="192" t="s">
        <v>72</v>
      </c>
      <c r="E138" s="204" t="s">
        <v>154</v>
      </c>
      <c r="F138" s="204" t="s">
        <v>213</v>
      </c>
      <c r="G138" s="191"/>
      <c r="H138" s="191"/>
      <c r="I138" s="194"/>
      <c r="J138" s="205">
        <f>BK138</f>
        <v>0</v>
      </c>
      <c r="K138" s="191"/>
      <c r="L138" s="196"/>
      <c r="M138" s="197"/>
      <c r="N138" s="198"/>
      <c r="O138" s="198"/>
      <c r="P138" s="199">
        <f>SUM(P139:P150)</f>
        <v>0</v>
      </c>
      <c r="Q138" s="198"/>
      <c r="R138" s="199">
        <f>SUM(R139:R150)</f>
        <v>70.155</v>
      </c>
      <c r="S138" s="198"/>
      <c r="T138" s="200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1" t="s">
        <v>81</v>
      </c>
      <c r="AT138" s="202" t="s">
        <v>72</v>
      </c>
      <c r="AU138" s="202" t="s">
        <v>81</v>
      </c>
      <c r="AY138" s="201" t="s">
        <v>117</v>
      </c>
      <c r="BK138" s="203">
        <f>SUM(BK139:BK150)</f>
        <v>0</v>
      </c>
    </row>
    <row r="139" spans="1:65" s="2" customFormat="1" ht="21.75" customHeight="1">
      <c r="A139" s="40"/>
      <c r="B139" s="41"/>
      <c r="C139" s="206" t="s">
        <v>214</v>
      </c>
      <c r="D139" s="206" t="s">
        <v>119</v>
      </c>
      <c r="E139" s="207" t="s">
        <v>215</v>
      </c>
      <c r="F139" s="208" t="s">
        <v>216</v>
      </c>
      <c r="G139" s="209" t="s">
        <v>122</v>
      </c>
      <c r="H139" s="210">
        <v>60</v>
      </c>
      <c r="I139" s="211"/>
      <c r="J139" s="212">
        <f>ROUND(I139*H139,2)</f>
        <v>0</v>
      </c>
      <c r="K139" s="208" t="s">
        <v>123</v>
      </c>
      <c r="L139" s="46"/>
      <c r="M139" s="213" t="s">
        <v>19</v>
      </c>
      <c r="N139" s="214" t="s">
        <v>44</v>
      </c>
      <c r="O139" s="86"/>
      <c r="P139" s="215">
        <f>O139*H139</f>
        <v>0</v>
      </c>
      <c r="Q139" s="215">
        <v>0.575</v>
      </c>
      <c r="R139" s="215">
        <f>Q139*H139</f>
        <v>34.5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124</v>
      </c>
      <c r="AT139" s="217" t="s">
        <v>119</v>
      </c>
      <c r="AU139" s="217" t="s">
        <v>83</v>
      </c>
      <c r="AY139" s="19" t="s">
        <v>117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81</v>
      </c>
      <c r="BK139" s="218">
        <f>ROUND(I139*H139,2)</f>
        <v>0</v>
      </c>
      <c r="BL139" s="19" t="s">
        <v>124</v>
      </c>
      <c r="BM139" s="217" t="s">
        <v>217</v>
      </c>
    </row>
    <row r="140" spans="1:47" s="2" customFormat="1" ht="12">
      <c r="A140" s="40"/>
      <c r="B140" s="41"/>
      <c r="C140" s="42"/>
      <c r="D140" s="219" t="s">
        <v>126</v>
      </c>
      <c r="E140" s="42"/>
      <c r="F140" s="220" t="s">
        <v>218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126</v>
      </c>
      <c r="AU140" s="19" t="s">
        <v>83</v>
      </c>
    </row>
    <row r="141" spans="1:47" s="2" customFormat="1" ht="12">
      <c r="A141" s="40"/>
      <c r="B141" s="41"/>
      <c r="C141" s="42"/>
      <c r="D141" s="224" t="s">
        <v>128</v>
      </c>
      <c r="E141" s="42"/>
      <c r="F141" s="225" t="s">
        <v>219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128</v>
      </c>
      <c r="AU141" s="19" t="s">
        <v>83</v>
      </c>
    </row>
    <row r="142" spans="1:65" s="2" customFormat="1" ht="16.5" customHeight="1">
      <c r="A142" s="40"/>
      <c r="B142" s="41"/>
      <c r="C142" s="206" t="s">
        <v>220</v>
      </c>
      <c r="D142" s="206" t="s">
        <v>119</v>
      </c>
      <c r="E142" s="207" t="s">
        <v>221</v>
      </c>
      <c r="F142" s="208" t="s">
        <v>222</v>
      </c>
      <c r="G142" s="209" t="s">
        <v>122</v>
      </c>
      <c r="H142" s="210">
        <v>42</v>
      </c>
      <c r="I142" s="211"/>
      <c r="J142" s="212">
        <f>ROUND(I142*H142,2)</f>
        <v>0</v>
      </c>
      <c r="K142" s="208" t="s">
        <v>123</v>
      </c>
      <c r="L142" s="46"/>
      <c r="M142" s="213" t="s">
        <v>19</v>
      </c>
      <c r="N142" s="214" t="s">
        <v>44</v>
      </c>
      <c r="O142" s="86"/>
      <c r="P142" s="215">
        <f>O142*H142</f>
        <v>0</v>
      </c>
      <c r="Q142" s="215">
        <v>0.345</v>
      </c>
      <c r="R142" s="215">
        <f>Q142*H142</f>
        <v>14.489999999999998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124</v>
      </c>
      <c r="AT142" s="217" t="s">
        <v>119</v>
      </c>
      <c r="AU142" s="217" t="s">
        <v>83</v>
      </c>
      <c r="AY142" s="19" t="s">
        <v>117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81</v>
      </c>
      <c r="BK142" s="218">
        <f>ROUND(I142*H142,2)</f>
        <v>0</v>
      </c>
      <c r="BL142" s="19" t="s">
        <v>124</v>
      </c>
      <c r="BM142" s="217" t="s">
        <v>223</v>
      </c>
    </row>
    <row r="143" spans="1:47" s="2" customFormat="1" ht="12">
      <c r="A143" s="40"/>
      <c r="B143" s="41"/>
      <c r="C143" s="42"/>
      <c r="D143" s="219" t="s">
        <v>126</v>
      </c>
      <c r="E143" s="42"/>
      <c r="F143" s="220" t="s">
        <v>224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126</v>
      </c>
      <c r="AU143" s="19" t="s">
        <v>83</v>
      </c>
    </row>
    <row r="144" spans="1:47" s="2" customFormat="1" ht="12">
      <c r="A144" s="40"/>
      <c r="B144" s="41"/>
      <c r="C144" s="42"/>
      <c r="D144" s="224" t="s">
        <v>128</v>
      </c>
      <c r="E144" s="42"/>
      <c r="F144" s="225" t="s">
        <v>225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128</v>
      </c>
      <c r="AU144" s="19" t="s">
        <v>83</v>
      </c>
    </row>
    <row r="145" spans="1:65" s="2" customFormat="1" ht="24.15" customHeight="1">
      <c r="A145" s="40"/>
      <c r="B145" s="41"/>
      <c r="C145" s="206" t="s">
        <v>226</v>
      </c>
      <c r="D145" s="206" t="s">
        <v>119</v>
      </c>
      <c r="E145" s="207" t="s">
        <v>227</v>
      </c>
      <c r="F145" s="208" t="s">
        <v>228</v>
      </c>
      <c r="G145" s="209" t="s">
        <v>122</v>
      </c>
      <c r="H145" s="210">
        <v>60</v>
      </c>
      <c r="I145" s="211"/>
      <c r="J145" s="212">
        <f>ROUND(I145*H145,2)</f>
        <v>0</v>
      </c>
      <c r="K145" s="208" t="s">
        <v>123</v>
      </c>
      <c r="L145" s="46"/>
      <c r="M145" s="213" t="s">
        <v>19</v>
      </c>
      <c r="N145" s="214" t="s">
        <v>44</v>
      </c>
      <c r="O145" s="86"/>
      <c r="P145" s="215">
        <f>O145*H145</f>
        <v>0</v>
      </c>
      <c r="Q145" s="215">
        <v>0.1837</v>
      </c>
      <c r="R145" s="215">
        <f>Q145*H145</f>
        <v>11.022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124</v>
      </c>
      <c r="AT145" s="217" t="s">
        <v>119</v>
      </c>
      <c r="AU145" s="217" t="s">
        <v>83</v>
      </c>
      <c r="AY145" s="19" t="s">
        <v>117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81</v>
      </c>
      <c r="BK145" s="218">
        <f>ROUND(I145*H145,2)</f>
        <v>0</v>
      </c>
      <c r="BL145" s="19" t="s">
        <v>124</v>
      </c>
      <c r="BM145" s="217" t="s">
        <v>229</v>
      </c>
    </row>
    <row r="146" spans="1:47" s="2" customFormat="1" ht="12">
      <c r="A146" s="40"/>
      <c r="B146" s="41"/>
      <c r="C146" s="42"/>
      <c r="D146" s="219" t="s">
        <v>126</v>
      </c>
      <c r="E146" s="42"/>
      <c r="F146" s="220" t="s">
        <v>230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126</v>
      </c>
      <c r="AU146" s="19" t="s">
        <v>83</v>
      </c>
    </row>
    <row r="147" spans="1:47" s="2" customFormat="1" ht="12">
      <c r="A147" s="40"/>
      <c r="B147" s="41"/>
      <c r="C147" s="42"/>
      <c r="D147" s="224" t="s">
        <v>128</v>
      </c>
      <c r="E147" s="42"/>
      <c r="F147" s="225" t="s">
        <v>231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128</v>
      </c>
      <c r="AU147" s="19" t="s">
        <v>83</v>
      </c>
    </row>
    <row r="148" spans="1:65" s="2" customFormat="1" ht="16.5" customHeight="1">
      <c r="A148" s="40"/>
      <c r="B148" s="41"/>
      <c r="C148" s="258" t="s">
        <v>232</v>
      </c>
      <c r="D148" s="258" t="s">
        <v>191</v>
      </c>
      <c r="E148" s="259" t="s">
        <v>233</v>
      </c>
      <c r="F148" s="260" t="s">
        <v>234</v>
      </c>
      <c r="G148" s="261" t="s">
        <v>122</v>
      </c>
      <c r="H148" s="262">
        <v>63</v>
      </c>
      <c r="I148" s="263"/>
      <c r="J148" s="264">
        <f>ROUND(I148*H148,2)</f>
        <v>0</v>
      </c>
      <c r="K148" s="260" t="s">
        <v>123</v>
      </c>
      <c r="L148" s="265"/>
      <c r="M148" s="266" t="s">
        <v>19</v>
      </c>
      <c r="N148" s="267" t="s">
        <v>44</v>
      </c>
      <c r="O148" s="86"/>
      <c r="P148" s="215">
        <f>O148*H148</f>
        <v>0</v>
      </c>
      <c r="Q148" s="215">
        <v>0.161</v>
      </c>
      <c r="R148" s="215">
        <f>Q148*H148</f>
        <v>10.143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175</v>
      </c>
      <c r="AT148" s="217" t="s">
        <v>191</v>
      </c>
      <c r="AU148" s="217" t="s">
        <v>83</v>
      </c>
      <c r="AY148" s="19" t="s">
        <v>117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81</v>
      </c>
      <c r="BK148" s="218">
        <f>ROUND(I148*H148,2)</f>
        <v>0</v>
      </c>
      <c r="BL148" s="19" t="s">
        <v>124</v>
      </c>
      <c r="BM148" s="217" t="s">
        <v>235</v>
      </c>
    </row>
    <row r="149" spans="1:47" s="2" customFormat="1" ht="12">
      <c r="A149" s="40"/>
      <c r="B149" s="41"/>
      <c r="C149" s="42"/>
      <c r="D149" s="219" t="s">
        <v>126</v>
      </c>
      <c r="E149" s="42"/>
      <c r="F149" s="220" t="s">
        <v>234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126</v>
      </c>
      <c r="AU149" s="19" t="s">
        <v>83</v>
      </c>
    </row>
    <row r="150" spans="1:51" s="13" customFormat="1" ht="12">
      <c r="A150" s="13"/>
      <c r="B150" s="226"/>
      <c r="C150" s="227"/>
      <c r="D150" s="219" t="s">
        <v>130</v>
      </c>
      <c r="E150" s="227"/>
      <c r="F150" s="229" t="s">
        <v>236</v>
      </c>
      <c r="G150" s="227"/>
      <c r="H150" s="230">
        <v>63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130</v>
      </c>
      <c r="AU150" s="236" t="s">
        <v>83</v>
      </c>
      <c r="AV150" s="13" t="s">
        <v>83</v>
      </c>
      <c r="AW150" s="13" t="s">
        <v>4</v>
      </c>
      <c r="AX150" s="13" t="s">
        <v>81</v>
      </c>
      <c r="AY150" s="236" t="s">
        <v>117</v>
      </c>
    </row>
    <row r="151" spans="1:63" s="12" customFormat="1" ht="22.8" customHeight="1">
      <c r="A151" s="12"/>
      <c r="B151" s="190"/>
      <c r="C151" s="191"/>
      <c r="D151" s="192" t="s">
        <v>72</v>
      </c>
      <c r="E151" s="204" t="s">
        <v>184</v>
      </c>
      <c r="F151" s="204" t="s">
        <v>237</v>
      </c>
      <c r="G151" s="191"/>
      <c r="H151" s="191"/>
      <c r="I151" s="194"/>
      <c r="J151" s="205">
        <f>BK151</f>
        <v>0</v>
      </c>
      <c r="K151" s="191"/>
      <c r="L151" s="196"/>
      <c r="M151" s="197"/>
      <c r="N151" s="198"/>
      <c r="O151" s="198"/>
      <c r="P151" s="199">
        <f>SUM(P152:P219)</f>
        <v>0</v>
      </c>
      <c r="Q151" s="198"/>
      <c r="R151" s="199">
        <f>SUM(R152:R219)</f>
        <v>18.16528744</v>
      </c>
      <c r="S151" s="198"/>
      <c r="T151" s="200">
        <f>SUM(T152:T219)</f>
        <v>58.232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81</v>
      </c>
      <c r="AT151" s="202" t="s">
        <v>72</v>
      </c>
      <c r="AU151" s="202" t="s">
        <v>81</v>
      </c>
      <c r="AY151" s="201" t="s">
        <v>117</v>
      </c>
      <c r="BK151" s="203">
        <f>SUM(BK152:BK219)</f>
        <v>0</v>
      </c>
    </row>
    <row r="152" spans="1:65" s="2" customFormat="1" ht="24.15" customHeight="1">
      <c r="A152" s="40"/>
      <c r="B152" s="41"/>
      <c r="C152" s="206" t="s">
        <v>238</v>
      </c>
      <c r="D152" s="206" t="s">
        <v>119</v>
      </c>
      <c r="E152" s="207" t="s">
        <v>239</v>
      </c>
      <c r="F152" s="208" t="s">
        <v>240</v>
      </c>
      <c r="G152" s="209" t="s">
        <v>241</v>
      </c>
      <c r="H152" s="210">
        <v>3</v>
      </c>
      <c r="I152" s="211"/>
      <c r="J152" s="212">
        <f>ROUND(I152*H152,2)</f>
        <v>0</v>
      </c>
      <c r="K152" s="208" t="s">
        <v>123</v>
      </c>
      <c r="L152" s="46"/>
      <c r="M152" s="213" t="s">
        <v>19</v>
      </c>
      <c r="N152" s="214" t="s">
        <v>44</v>
      </c>
      <c r="O152" s="86"/>
      <c r="P152" s="215">
        <f>O152*H152</f>
        <v>0</v>
      </c>
      <c r="Q152" s="215">
        <v>0.0012</v>
      </c>
      <c r="R152" s="215">
        <f>Q152*H152</f>
        <v>0.0036</v>
      </c>
      <c r="S152" s="215">
        <v>0</v>
      </c>
      <c r="T152" s="216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7" t="s">
        <v>124</v>
      </c>
      <c r="AT152" s="217" t="s">
        <v>119</v>
      </c>
      <c r="AU152" s="217" t="s">
        <v>83</v>
      </c>
      <c r="AY152" s="19" t="s">
        <v>117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9" t="s">
        <v>81</v>
      </c>
      <c r="BK152" s="218">
        <f>ROUND(I152*H152,2)</f>
        <v>0</v>
      </c>
      <c r="BL152" s="19" t="s">
        <v>124</v>
      </c>
      <c r="BM152" s="217" t="s">
        <v>242</v>
      </c>
    </row>
    <row r="153" spans="1:47" s="2" customFormat="1" ht="12">
      <c r="A153" s="40"/>
      <c r="B153" s="41"/>
      <c r="C153" s="42"/>
      <c r="D153" s="219" t="s">
        <v>126</v>
      </c>
      <c r="E153" s="42"/>
      <c r="F153" s="220" t="s">
        <v>243</v>
      </c>
      <c r="G153" s="42"/>
      <c r="H153" s="42"/>
      <c r="I153" s="221"/>
      <c r="J153" s="42"/>
      <c r="K153" s="42"/>
      <c r="L153" s="46"/>
      <c r="M153" s="222"/>
      <c r="N153" s="223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126</v>
      </c>
      <c r="AU153" s="19" t="s">
        <v>83</v>
      </c>
    </row>
    <row r="154" spans="1:47" s="2" customFormat="1" ht="12">
      <c r="A154" s="40"/>
      <c r="B154" s="41"/>
      <c r="C154" s="42"/>
      <c r="D154" s="224" t="s">
        <v>128</v>
      </c>
      <c r="E154" s="42"/>
      <c r="F154" s="225" t="s">
        <v>244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128</v>
      </c>
      <c r="AU154" s="19" t="s">
        <v>83</v>
      </c>
    </row>
    <row r="155" spans="1:65" s="2" customFormat="1" ht="24.15" customHeight="1">
      <c r="A155" s="40"/>
      <c r="B155" s="41"/>
      <c r="C155" s="258" t="s">
        <v>245</v>
      </c>
      <c r="D155" s="258" t="s">
        <v>191</v>
      </c>
      <c r="E155" s="259" t="s">
        <v>246</v>
      </c>
      <c r="F155" s="260" t="s">
        <v>247</v>
      </c>
      <c r="G155" s="261" t="s">
        <v>241</v>
      </c>
      <c r="H155" s="262">
        <v>3</v>
      </c>
      <c r="I155" s="263"/>
      <c r="J155" s="264">
        <f>ROUND(I155*H155,2)</f>
        <v>0</v>
      </c>
      <c r="K155" s="260" t="s">
        <v>123</v>
      </c>
      <c r="L155" s="265"/>
      <c r="M155" s="266" t="s">
        <v>19</v>
      </c>
      <c r="N155" s="267" t="s">
        <v>44</v>
      </c>
      <c r="O155" s="86"/>
      <c r="P155" s="215">
        <f>O155*H155</f>
        <v>0</v>
      </c>
      <c r="Q155" s="215">
        <v>0.006</v>
      </c>
      <c r="R155" s="215">
        <f>Q155*H155</f>
        <v>0.018000000000000002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175</v>
      </c>
      <c r="AT155" s="217" t="s">
        <v>191</v>
      </c>
      <c r="AU155" s="217" t="s">
        <v>83</v>
      </c>
      <c r="AY155" s="19" t="s">
        <v>117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81</v>
      </c>
      <c r="BK155" s="218">
        <f>ROUND(I155*H155,2)</f>
        <v>0</v>
      </c>
      <c r="BL155" s="19" t="s">
        <v>124</v>
      </c>
      <c r="BM155" s="217" t="s">
        <v>248</v>
      </c>
    </row>
    <row r="156" spans="1:47" s="2" customFormat="1" ht="12">
      <c r="A156" s="40"/>
      <c r="B156" s="41"/>
      <c r="C156" s="42"/>
      <c r="D156" s="219" t="s">
        <v>126</v>
      </c>
      <c r="E156" s="42"/>
      <c r="F156" s="220" t="s">
        <v>247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126</v>
      </c>
      <c r="AU156" s="19" t="s">
        <v>83</v>
      </c>
    </row>
    <row r="157" spans="1:65" s="2" customFormat="1" ht="24.15" customHeight="1">
      <c r="A157" s="40"/>
      <c r="B157" s="41"/>
      <c r="C157" s="206" t="s">
        <v>249</v>
      </c>
      <c r="D157" s="206" t="s">
        <v>119</v>
      </c>
      <c r="E157" s="207" t="s">
        <v>250</v>
      </c>
      <c r="F157" s="208" t="s">
        <v>251</v>
      </c>
      <c r="G157" s="209" t="s">
        <v>241</v>
      </c>
      <c r="H157" s="210">
        <v>2</v>
      </c>
      <c r="I157" s="211"/>
      <c r="J157" s="212">
        <f>ROUND(I157*H157,2)</f>
        <v>0</v>
      </c>
      <c r="K157" s="208" t="s">
        <v>123</v>
      </c>
      <c r="L157" s="46"/>
      <c r="M157" s="213" t="s">
        <v>19</v>
      </c>
      <c r="N157" s="214" t="s">
        <v>44</v>
      </c>
      <c r="O157" s="86"/>
      <c r="P157" s="215">
        <f>O157*H157</f>
        <v>0</v>
      </c>
      <c r="Q157" s="215">
        <v>0.0007</v>
      </c>
      <c r="R157" s="215">
        <f>Q157*H157</f>
        <v>0.0014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124</v>
      </c>
      <c r="AT157" s="217" t="s">
        <v>119</v>
      </c>
      <c r="AU157" s="217" t="s">
        <v>83</v>
      </c>
      <c r="AY157" s="19" t="s">
        <v>117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81</v>
      </c>
      <c r="BK157" s="218">
        <f>ROUND(I157*H157,2)</f>
        <v>0</v>
      </c>
      <c r="BL157" s="19" t="s">
        <v>124</v>
      </c>
      <c r="BM157" s="217" t="s">
        <v>252</v>
      </c>
    </row>
    <row r="158" spans="1:47" s="2" customFormat="1" ht="12">
      <c r="A158" s="40"/>
      <c r="B158" s="41"/>
      <c r="C158" s="42"/>
      <c r="D158" s="219" t="s">
        <v>126</v>
      </c>
      <c r="E158" s="42"/>
      <c r="F158" s="220" t="s">
        <v>253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126</v>
      </c>
      <c r="AU158" s="19" t="s">
        <v>83</v>
      </c>
    </row>
    <row r="159" spans="1:47" s="2" customFormat="1" ht="12">
      <c r="A159" s="40"/>
      <c r="B159" s="41"/>
      <c r="C159" s="42"/>
      <c r="D159" s="224" t="s">
        <v>128</v>
      </c>
      <c r="E159" s="42"/>
      <c r="F159" s="225" t="s">
        <v>254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128</v>
      </c>
      <c r="AU159" s="19" t="s">
        <v>83</v>
      </c>
    </row>
    <row r="160" spans="1:51" s="14" customFormat="1" ht="12">
      <c r="A160" s="14"/>
      <c r="B160" s="237"/>
      <c r="C160" s="238"/>
      <c r="D160" s="219" t="s">
        <v>130</v>
      </c>
      <c r="E160" s="239" t="s">
        <v>19</v>
      </c>
      <c r="F160" s="240" t="s">
        <v>255</v>
      </c>
      <c r="G160" s="238"/>
      <c r="H160" s="239" t="s">
        <v>19</v>
      </c>
      <c r="I160" s="241"/>
      <c r="J160" s="238"/>
      <c r="K160" s="238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130</v>
      </c>
      <c r="AU160" s="246" t="s">
        <v>83</v>
      </c>
      <c r="AV160" s="14" t="s">
        <v>81</v>
      </c>
      <c r="AW160" s="14" t="s">
        <v>34</v>
      </c>
      <c r="AX160" s="14" t="s">
        <v>73</v>
      </c>
      <c r="AY160" s="246" t="s">
        <v>117</v>
      </c>
    </row>
    <row r="161" spans="1:51" s="13" customFormat="1" ht="12">
      <c r="A161" s="13"/>
      <c r="B161" s="226"/>
      <c r="C161" s="227"/>
      <c r="D161" s="219" t="s">
        <v>130</v>
      </c>
      <c r="E161" s="228" t="s">
        <v>19</v>
      </c>
      <c r="F161" s="229" t="s">
        <v>83</v>
      </c>
      <c r="G161" s="227"/>
      <c r="H161" s="230">
        <v>2</v>
      </c>
      <c r="I161" s="231"/>
      <c r="J161" s="227"/>
      <c r="K161" s="227"/>
      <c r="L161" s="232"/>
      <c r="M161" s="233"/>
      <c r="N161" s="234"/>
      <c r="O161" s="234"/>
      <c r="P161" s="234"/>
      <c r="Q161" s="234"/>
      <c r="R161" s="234"/>
      <c r="S161" s="234"/>
      <c r="T161" s="235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6" t="s">
        <v>130</v>
      </c>
      <c r="AU161" s="236" t="s">
        <v>83</v>
      </c>
      <c r="AV161" s="13" t="s">
        <v>83</v>
      </c>
      <c r="AW161" s="13" t="s">
        <v>34</v>
      </c>
      <c r="AX161" s="13" t="s">
        <v>81</v>
      </c>
      <c r="AY161" s="236" t="s">
        <v>117</v>
      </c>
    </row>
    <row r="162" spans="1:65" s="2" customFormat="1" ht="24.15" customHeight="1">
      <c r="A162" s="40"/>
      <c r="B162" s="41"/>
      <c r="C162" s="206" t="s">
        <v>7</v>
      </c>
      <c r="D162" s="206" t="s">
        <v>119</v>
      </c>
      <c r="E162" s="207" t="s">
        <v>256</v>
      </c>
      <c r="F162" s="208" t="s">
        <v>257</v>
      </c>
      <c r="G162" s="209" t="s">
        <v>241</v>
      </c>
      <c r="H162" s="210">
        <v>2</v>
      </c>
      <c r="I162" s="211"/>
      <c r="J162" s="212">
        <f>ROUND(I162*H162,2)</f>
        <v>0</v>
      </c>
      <c r="K162" s="208" t="s">
        <v>123</v>
      </c>
      <c r="L162" s="46"/>
      <c r="M162" s="213" t="s">
        <v>19</v>
      </c>
      <c r="N162" s="214" t="s">
        <v>44</v>
      </c>
      <c r="O162" s="86"/>
      <c r="P162" s="215">
        <f>O162*H162</f>
        <v>0</v>
      </c>
      <c r="Q162" s="215">
        <v>0.10941</v>
      </c>
      <c r="R162" s="215">
        <f>Q162*H162</f>
        <v>0.21882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124</v>
      </c>
      <c r="AT162" s="217" t="s">
        <v>119</v>
      </c>
      <c r="AU162" s="217" t="s">
        <v>83</v>
      </c>
      <c r="AY162" s="19" t="s">
        <v>117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81</v>
      </c>
      <c r="BK162" s="218">
        <f>ROUND(I162*H162,2)</f>
        <v>0</v>
      </c>
      <c r="BL162" s="19" t="s">
        <v>124</v>
      </c>
      <c r="BM162" s="217" t="s">
        <v>258</v>
      </c>
    </row>
    <row r="163" spans="1:47" s="2" customFormat="1" ht="12">
      <c r="A163" s="40"/>
      <c r="B163" s="41"/>
      <c r="C163" s="42"/>
      <c r="D163" s="219" t="s">
        <v>126</v>
      </c>
      <c r="E163" s="42"/>
      <c r="F163" s="220" t="s">
        <v>259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126</v>
      </c>
      <c r="AU163" s="19" t="s">
        <v>83</v>
      </c>
    </row>
    <row r="164" spans="1:47" s="2" customFormat="1" ht="12">
      <c r="A164" s="40"/>
      <c r="B164" s="41"/>
      <c r="C164" s="42"/>
      <c r="D164" s="224" t="s">
        <v>128</v>
      </c>
      <c r="E164" s="42"/>
      <c r="F164" s="225" t="s">
        <v>260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128</v>
      </c>
      <c r="AU164" s="19" t="s">
        <v>83</v>
      </c>
    </row>
    <row r="165" spans="1:65" s="2" customFormat="1" ht="21.75" customHeight="1">
      <c r="A165" s="40"/>
      <c r="B165" s="41"/>
      <c r="C165" s="258" t="s">
        <v>261</v>
      </c>
      <c r="D165" s="258" t="s">
        <v>191</v>
      </c>
      <c r="E165" s="259" t="s">
        <v>262</v>
      </c>
      <c r="F165" s="260" t="s">
        <v>263</v>
      </c>
      <c r="G165" s="261" t="s">
        <v>241</v>
      </c>
      <c r="H165" s="262">
        <v>2</v>
      </c>
      <c r="I165" s="263"/>
      <c r="J165" s="264">
        <f>ROUND(I165*H165,2)</f>
        <v>0</v>
      </c>
      <c r="K165" s="260" t="s">
        <v>123</v>
      </c>
      <c r="L165" s="265"/>
      <c r="M165" s="266" t="s">
        <v>19</v>
      </c>
      <c r="N165" s="267" t="s">
        <v>44</v>
      </c>
      <c r="O165" s="86"/>
      <c r="P165" s="215">
        <f>O165*H165</f>
        <v>0</v>
      </c>
      <c r="Q165" s="215">
        <v>0.0061</v>
      </c>
      <c r="R165" s="215">
        <f>Q165*H165</f>
        <v>0.0122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175</v>
      </c>
      <c r="AT165" s="217" t="s">
        <v>191</v>
      </c>
      <c r="AU165" s="217" t="s">
        <v>83</v>
      </c>
      <c r="AY165" s="19" t="s">
        <v>117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81</v>
      </c>
      <c r="BK165" s="218">
        <f>ROUND(I165*H165,2)</f>
        <v>0</v>
      </c>
      <c r="BL165" s="19" t="s">
        <v>124</v>
      </c>
      <c r="BM165" s="217" t="s">
        <v>264</v>
      </c>
    </row>
    <row r="166" spans="1:47" s="2" customFormat="1" ht="12">
      <c r="A166" s="40"/>
      <c r="B166" s="41"/>
      <c r="C166" s="42"/>
      <c r="D166" s="219" t="s">
        <v>126</v>
      </c>
      <c r="E166" s="42"/>
      <c r="F166" s="220" t="s">
        <v>263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126</v>
      </c>
      <c r="AU166" s="19" t="s">
        <v>83</v>
      </c>
    </row>
    <row r="167" spans="1:65" s="2" customFormat="1" ht="21.75" customHeight="1">
      <c r="A167" s="40"/>
      <c r="B167" s="41"/>
      <c r="C167" s="258" t="s">
        <v>265</v>
      </c>
      <c r="D167" s="258" t="s">
        <v>191</v>
      </c>
      <c r="E167" s="259" t="s">
        <v>266</v>
      </c>
      <c r="F167" s="260" t="s">
        <v>267</v>
      </c>
      <c r="G167" s="261" t="s">
        <v>241</v>
      </c>
      <c r="H167" s="262">
        <v>2</v>
      </c>
      <c r="I167" s="263"/>
      <c r="J167" s="264">
        <f>ROUND(I167*H167,2)</f>
        <v>0</v>
      </c>
      <c r="K167" s="260" t="s">
        <v>123</v>
      </c>
      <c r="L167" s="265"/>
      <c r="M167" s="266" t="s">
        <v>19</v>
      </c>
      <c r="N167" s="267" t="s">
        <v>44</v>
      </c>
      <c r="O167" s="86"/>
      <c r="P167" s="215">
        <f>O167*H167</f>
        <v>0</v>
      </c>
      <c r="Q167" s="215">
        <v>0.00035</v>
      </c>
      <c r="R167" s="215">
        <f>Q167*H167</f>
        <v>0.0007</v>
      </c>
      <c r="S167" s="215">
        <v>0</v>
      </c>
      <c r="T167" s="216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17" t="s">
        <v>175</v>
      </c>
      <c r="AT167" s="217" t="s">
        <v>191</v>
      </c>
      <c r="AU167" s="217" t="s">
        <v>83</v>
      </c>
      <c r="AY167" s="19" t="s">
        <v>117</v>
      </c>
      <c r="BE167" s="218">
        <f>IF(N167="základní",J167,0)</f>
        <v>0</v>
      </c>
      <c r="BF167" s="218">
        <f>IF(N167="snížená",J167,0)</f>
        <v>0</v>
      </c>
      <c r="BG167" s="218">
        <f>IF(N167="zákl. přenesená",J167,0)</f>
        <v>0</v>
      </c>
      <c r="BH167" s="218">
        <f>IF(N167="sníž. přenesená",J167,0)</f>
        <v>0</v>
      </c>
      <c r="BI167" s="218">
        <f>IF(N167="nulová",J167,0)</f>
        <v>0</v>
      </c>
      <c r="BJ167" s="19" t="s">
        <v>81</v>
      </c>
      <c r="BK167" s="218">
        <f>ROUND(I167*H167,2)</f>
        <v>0</v>
      </c>
      <c r="BL167" s="19" t="s">
        <v>124</v>
      </c>
      <c r="BM167" s="217" t="s">
        <v>268</v>
      </c>
    </row>
    <row r="168" spans="1:47" s="2" customFormat="1" ht="12">
      <c r="A168" s="40"/>
      <c r="B168" s="41"/>
      <c r="C168" s="42"/>
      <c r="D168" s="219" t="s">
        <v>126</v>
      </c>
      <c r="E168" s="42"/>
      <c r="F168" s="220" t="s">
        <v>267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126</v>
      </c>
      <c r="AU168" s="19" t="s">
        <v>83</v>
      </c>
    </row>
    <row r="169" spans="1:65" s="2" customFormat="1" ht="16.5" customHeight="1">
      <c r="A169" s="40"/>
      <c r="B169" s="41"/>
      <c r="C169" s="258" t="s">
        <v>269</v>
      </c>
      <c r="D169" s="258" t="s">
        <v>191</v>
      </c>
      <c r="E169" s="259" t="s">
        <v>270</v>
      </c>
      <c r="F169" s="260" t="s">
        <v>271</v>
      </c>
      <c r="G169" s="261" t="s">
        <v>241</v>
      </c>
      <c r="H169" s="262">
        <v>2</v>
      </c>
      <c r="I169" s="263"/>
      <c r="J169" s="264">
        <f>ROUND(I169*H169,2)</f>
        <v>0</v>
      </c>
      <c r="K169" s="260" t="s">
        <v>123</v>
      </c>
      <c r="L169" s="265"/>
      <c r="M169" s="266" t="s">
        <v>19</v>
      </c>
      <c r="N169" s="267" t="s">
        <v>44</v>
      </c>
      <c r="O169" s="86"/>
      <c r="P169" s="215">
        <f>O169*H169</f>
        <v>0</v>
      </c>
      <c r="Q169" s="215">
        <v>0.0001</v>
      </c>
      <c r="R169" s="215">
        <f>Q169*H169</f>
        <v>0.0002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175</v>
      </c>
      <c r="AT169" s="217" t="s">
        <v>191</v>
      </c>
      <c r="AU169" s="217" t="s">
        <v>83</v>
      </c>
      <c r="AY169" s="19" t="s">
        <v>117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81</v>
      </c>
      <c r="BK169" s="218">
        <f>ROUND(I169*H169,2)</f>
        <v>0</v>
      </c>
      <c r="BL169" s="19" t="s">
        <v>124</v>
      </c>
      <c r="BM169" s="217" t="s">
        <v>272</v>
      </c>
    </row>
    <row r="170" spans="1:47" s="2" customFormat="1" ht="12">
      <c r="A170" s="40"/>
      <c r="B170" s="41"/>
      <c r="C170" s="42"/>
      <c r="D170" s="219" t="s">
        <v>126</v>
      </c>
      <c r="E170" s="42"/>
      <c r="F170" s="220" t="s">
        <v>271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126</v>
      </c>
      <c r="AU170" s="19" t="s">
        <v>83</v>
      </c>
    </row>
    <row r="171" spans="1:65" s="2" customFormat="1" ht="24.15" customHeight="1">
      <c r="A171" s="40"/>
      <c r="B171" s="41"/>
      <c r="C171" s="206" t="s">
        <v>273</v>
      </c>
      <c r="D171" s="206" t="s">
        <v>119</v>
      </c>
      <c r="E171" s="207" t="s">
        <v>274</v>
      </c>
      <c r="F171" s="208" t="s">
        <v>275</v>
      </c>
      <c r="G171" s="209" t="s">
        <v>276</v>
      </c>
      <c r="H171" s="210">
        <v>43.6</v>
      </c>
      <c r="I171" s="211"/>
      <c r="J171" s="212">
        <f>ROUND(I171*H171,2)</f>
        <v>0</v>
      </c>
      <c r="K171" s="208" t="s">
        <v>123</v>
      </c>
      <c r="L171" s="46"/>
      <c r="M171" s="213" t="s">
        <v>19</v>
      </c>
      <c r="N171" s="214" t="s">
        <v>44</v>
      </c>
      <c r="O171" s="86"/>
      <c r="P171" s="215">
        <f>O171*H171</f>
        <v>0</v>
      </c>
      <c r="Q171" s="215">
        <v>0.16849</v>
      </c>
      <c r="R171" s="215">
        <f>Q171*H171</f>
        <v>7.346164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124</v>
      </c>
      <c r="AT171" s="217" t="s">
        <v>119</v>
      </c>
      <c r="AU171" s="217" t="s">
        <v>83</v>
      </c>
      <c r="AY171" s="19" t="s">
        <v>117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81</v>
      </c>
      <c r="BK171" s="218">
        <f>ROUND(I171*H171,2)</f>
        <v>0</v>
      </c>
      <c r="BL171" s="19" t="s">
        <v>124</v>
      </c>
      <c r="BM171" s="217" t="s">
        <v>277</v>
      </c>
    </row>
    <row r="172" spans="1:47" s="2" customFormat="1" ht="12">
      <c r="A172" s="40"/>
      <c r="B172" s="41"/>
      <c r="C172" s="42"/>
      <c r="D172" s="219" t="s">
        <v>126</v>
      </c>
      <c r="E172" s="42"/>
      <c r="F172" s="220" t="s">
        <v>278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126</v>
      </c>
      <c r="AU172" s="19" t="s">
        <v>83</v>
      </c>
    </row>
    <row r="173" spans="1:47" s="2" customFormat="1" ht="12">
      <c r="A173" s="40"/>
      <c r="B173" s="41"/>
      <c r="C173" s="42"/>
      <c r="D173" s="224" t="s">
        <v>128</v>
      </c>
      <c r="E173" s="42"/>
      <c r="F173" s="225" t="s">
        <v>279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128</v>
      </c>
      <c r="AU173" s="19" t="s">
        <v>83</v>
      </c>
    </row>
    <row r="174" spans="1:51" s="13" customFormat="1" ht="12">
      <c r="A174" s="13"/>
      <c r="B174" s="226"/>
      <c r="C174" s="227"/>
      <c r="D174" s="219" t="s">
        <v>130</v>
      </c>
      <c r="E174" s="228" t="s">
        <v>19</v>
      </c>
      <c r="F174" s="229" t="s">
        <v>280</v>
      </c>
      <c r="G174" s="227"/>
      <c r="H174" s="230">
        <v>24</v>
      </c>
      <c r="I174" s="231"/>
      <c r="J174" s="227"/>
      <c r="K174" s="227"/>
      <c r="L174" s="232"/>
      <c r="M174" s="233"/>
      <c r="N174" s="234"/>
      <c r="O174" s="234"/>
      <c r="P174" s="234"/>
      <c r="Q174" s="234"/>
      <c r="R174" s="234"/>
      <c r="S174" s="234"/>
      <c r="T174" s="235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6" t="s">
        <v>130</v>
      </c>
      <c r="AU174" s="236" t="s">
        <v>83</v>
      </c>
      <c r="AV174" s="13" t="s">
        <v>83</v>
      </c>
      <c r="AW174" s="13" t="s">
        <v>34</v>
      </c>
      <c r="AX174" s="13" t="s">
        <v>73</v>
      </c>
      <c r="AY174" s="236" t="s">
        <v>117</v>
      </c>
    </row>
    <row r="175" spans="1:51" s="13" customFormat="1" ht="12">
      <c r="A175" s="13"/>
      <c r="B175" s="226"/>
      <c r="C175" s="227"/>
      <c r="D175" s="219" t="s">
        <v>130</v>
      </c>
      <c r="E175" s="228" t="s">
        <v>19</v>
      </c>
      <c r="F175" s="229" t="s">
        <v>281</v>
      </c>
      <c r="G175" s="227"/>
      <c r="H175" s="230">
        <v>19.6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130</v>
      </c>
      <c r="AU175" s="236" t="s">
        <v>83</v>
      </c>
      <c r="AV175" s="13" t="s">
        <v>83</v>
      </c>
      <c r="AW175" s="13" t="s">
        <v>34</v>
      </c>
      <c r="AX175" s="13" t="s">
        <v>73</v>
      </c>
      <c r="AY175" s="236" t="s">
        <v>117</v>
      </c>
    </row>
    <row r="176" spans="1:51" s="15" customFormat="1" ht="12">
      <c r="A176" s="15"/>
      <c r="B176" s="247"/>
      <c r="C176" s="248"/>
      <c r="D176" s="219" t="s">
        <v>130</v>
      </c>
      <c r="E176" s="249" t="s">
        <v>19</v>
      </c>
      <c r="F176" s="250" t="s">
        <v>183</v>
      </c>
      <c r="G176" s="248"/>
      <c r="H176" s="251">
        <v>43.6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7" t="s">
        <v>130</v>
      </c>
      <c r="AU176" s="257" t="s">
        <v>83</v>
      </c>
      <c r="AV176" s="15" t="s">
        <v>124</v>
      </c>
      <c r="AW176" s="15" t="s">
        <v>34</v>
      </c>
      <c r="AX176" s="15" t="s">
        <v>81</v>
      </c>
      <c r="AY176" s="257" t="s">
        <v>117</v>
      </c>
    </row>
    <row r="177" spans="1:65" s="2" customFormat="1" ht="16.5" customHeight="1">
      <c r="A177" s="40"/>
      <c r="B177" s="41"/>
      <c r="C177" s="258" t="s">
        <v>282</v>
      </c>
      <c r="D177" s="258" t="s">
        <v>191</v>
      </c>
      <c r="E177" s="259" t="s">
        <v>283</v>
      </c>
      <c r="F177" s="260" t="s">
        <v>284</v>
      </c>
      <c r="G177" s="261" t="s">
        <v>276</v>
      </c>
      <c r="H177" s="262">
        <v>44.472</v>
      </c>
      <c r="I177" s="263"/>
      <c r="J177" s="264">
        <f>ROUND(I177*H177,2)</f>
        <v>0</v>
      </c>
      <c r="K177" s="260" t="s">
        <v>19</v>
      </c>
      <c r="L177" s="265"/>
      <c r="M177" s="266" t="s">
        <v>19</v>
      </c>
      <c r="N177" s="267" t="s">
        <v>44</v>
      </c>
      <c r="O177" s="86"/>
      <c r="P177" s="215">
        <f>O177*H177</f>
        <v>0</v>
      </c>
      <c r="Q177" s="215">
        <v>0.104</v>
      </c>
      <c r="R177" s="215">
        <f>Q177*H177</f>
        <v>4.625088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175</v>
      </c>
      <c r="AT177" s="217" t="s">
        <v>191</v>
      </c>
      <c r="AU177" s="217" t="s">
        <v>83</v>
      </c>
      <c r="AY177" s="19" t="s">
        <v>117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81</v>
      </c>
      <c r="BK177" s="218">
        <f>ROUND(I177*H177,2)</f>
        <v>0</v>
      </c>
      <c r="BL177" s="19" t="s">
        <v>124</v>
      </c>
      <c r="BM177" s="217" t="s">
        <v>285</v>
      </c>
    </row>
    <row r="178" spans="1:47" s="2" customFormat="1" ht="12">
      <c r="A178" s="40"/>
      <c r="B178" s="41"/>
      <c r="C178" s="42"/>
      <c r="D178" s="219" t="s">
        <v>126</v>
      </c>
      <c r="E178" s="42"/>
      <c r="F178" s="220" t="s">
        <v>284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126</v>
      </c>
      <c r="AU178" s="19" t="s">
        <v>83</v>
      </c>
    </row>
    <row r="179" spans="1:51" s="13" customFormat="1" ht="12">
      <c r="A179" s="13"/>
      <c r="B179" s="226"/>
      <c r="C179" s="227"/>
      <c r="D179" s="219" t="s">
        <v>130</v>
      </c>
      <c r="E179" s="227"/>
      <c r="F179" s="229" t="s">
        <v>286</v>
      </c>
      <c r="G179" s="227"/>
      <c r="H179" s="230">
        <v>44.472</v>
      </c>
      <c r="I179" s="231"/>
      <c r="J179" s="227"/>
      <c r="K179" s="227"/>
      <c r="L179" s="232"/>
      <c r="M179" s="233"/>
      <c r="N179" s="234"/>
      <c r="O179" s="234"/>
      <c r="P179" s="234"/>
      <c r="Q179" s="234"/>
      <c r="R179" s="234"/>
      <c r="S179" s="234"/>
      <c r="T179" s="23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6" t="s">
        <v>130</v>
      </c>
      <c r="AU179" s="236" t="s">
        <v>83</v>
      </c>
      <c r="AV179" s="13" t="s">
        <v>83</v>
      </c>
      <c r="AW179" s="13" t="s">
        <v>4</v>
      </c>
      <c r="AX179" s="13" t="s">
        <v>81</v>
      </c>
      <c r="AY179" s="236" t="s">
        <v>117</v>
      </c>
    </row>
    <row r="180" spans="1:65" s="2" customFormat="1" ht="24.15" customHeight="1">
      <c r="A180" s="40"/>
      <c r="B180" s="41"/>
      <c r="C180" s="206" t="s">
        <v>287</v>
      </c>
      <c r="D180" s="206" t="s">
        <v>119</v>
      </c>
      <c r="E180" s="207" t="s">
        <v>288</v>
      </c>
      <c r="F180" s="208" t="s">
        <v>289</v>
      </c>
      <c r="G180" s="209" t="s">
        <v>142</v>
      </c>
      <c r="H180" s="210">
        <v>2.616</v>
      </c>
      <c r="I180" s="211"/>
      <c r="J180" s="212">
        <f>ROUND(I180*H180,2)</f>
        <v>0</v>
      </c>
      <c r="K180" s="208" t="s">
        <v>123</v>
      </c>
      <c r="L180" s="46"/>
      <c r="M180" s="213" t="s">
        <v>19</v>
      </c>
      <c r="N180" s="214" t="s">
        <v>44</v>
      </c>
      <c r="O180" s="86"/>
      <c r="P180" s="215">
        <f>O180*H180</f>
        <v>0</v>
      </c>
      <c r="Q180" s="215">
        <v>2.25634</v>
      </c>
      <c r="R180" s="215">
        <f>Q180*H180</f>
        <v>5.902585439999999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124</v>
      </c>
      <c r="AT180" s="217" t="s">
        <v>119</v>
      </c>
      <c r="AU180" s="217" t="s">
        <v>83</v>
      </c>
      <c r="AY180" s="19" t="s">
        <v>117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81</v>
      </c>
      <c r="BK180" s="218">
        <f>ROUND(I180*H180,2)</f>
        <v>0</v>
      </c>
      <c r="BL180" s="19" t="s">
        <v>124</v>
      </c>
      <c r="BM180" s="217" t="s">
        <v>290</v>
      </c>
    </row>
    <row r="181" spans="1:47" s="2" customFormat="1" ht="12">
      <c r="A181" s="40"/>
      <c r="B181" s="41"/>
      <c r="C181" s="42"/>
      <c r="D181" s="219" t="s">
        <v>126</v>
      </c>
      <c r="E181" s="42"/>
      <c r="F181" s="220" t="s">
        <v>289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126</v>
      </c>
      <c r="AU181" s="19" t="s">
        <v>83</v>
      </c>
    </row>
    <row r="182" spans="1:47" s="2" customFormat="1" ht="12">
      <c r="A182" s="40"/>
      <c r="B182" s="41"/>
      <c r="C182" s="42"/>
      <c r="D182" s="224" t="s">
        <v>128</v>
      </c>
      <c r="E182" s="42"/>
      <c r="F182" s="225" t="s">
        <v>291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128</v>
      </c>
      <c r="AU182" s="19" t="s">
        <v>83</v>
      </c>
    </row>
    <row r="183" spans="1:51" s="13" customFormat="1" ht="12">
      <c r="A183" s="13"/>
      <c r="B183" s="226"/>
      <c r="C183" s="227"/>
      <c r="D183" s="219" t="s">
        <v>130</v>
      </c>
      <c r="E183" s="228" t="s">
        <v>19</v>
      </c>
      <c r="F183" s="229" t="s">
        <v>292</v>
      </c>
      <c r="G183" s="227"/>
      <c r="H183" s="230">
        <v>2.616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130</v>
      </c>
      <c r="AU183" s="236" t="s">
        <v>83</v>
      </c>
      <c r="AV183" s="13" t="s">
        <v>83</v>
      </c>
      <c r="AW183" s="13" t="s">
        <v>34</v>
      </c>
      <c r="AX183" s="13" t="s">
        <v>81</v>
      </c>
      <c r="AY183" s="236" t="s">
        <v>117</v>
      </c>
    </row>
    <row r="184" spans="1:65" s="2" customFormat="1" ht="33" customHeight="1">
      <c r="A184" s="40"/>
      <c r="B184" s="41"/>
      <c r="C184" s="206" t="s">
        <v>293</v>
      </c>
      <c r="D184" s="206" t="s">
        <v>119</v>
      </c>
      <c r="E184" s="207" t="s">
        <v>294</v>
      </c>
      <c r="F184" s="208" t="s">
        <v>295</v>
      </c>
      <c r="G184" s="209" t="s">
        <v>276</v>
      </c>
      <c r="H184" s="210">
        <v>17</v>
      </c>
      <c r="I184" s="211"/>
      <c r="J184" s="212">
        <f>ROUND(I184*H184,2)</f>
        <v>0</v>
      </c>
      <c r="K184" s="208" t="s">
        <v>123</v>
      </c>
      <c r="L184" s="46"/>
      <c r="M184" s="213" t="s">
        <v>19</v>
      </c>
      <c r="N184" s="214" t="s">
        <v>44</v>
      </c>
      <c r="O184" s="86"/>
      <c r="P184" s="215">
        <f>O184*H184</f>
        <v>0</v>
      </c>
      <c r="Q184" s="215">
        <v>0.00061</v>
      </c>
      <c r="R184" s="215">
        <f>Q184*H184</f>
        <v>0.010369999999999999</v>
      </c>
      <c r="S184" s="215">
        <v>0</v>
      </c>
      <c r="T184" s="216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17" t="s">
        <v>124</v>
      </c>
      <c r="AT184" s="217" t="s">
        <v>119</v>
      </c>
      <c r="AU184" s="217" t="s">
        <v>83</v>
      </c>
      <c r="AY184" s="19" t="s">
        <v>117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9" t="s">
        <v>81</v>
      </c>
      <c r="BK184" s="218">
        <f>ROUND(I184*H184,2)</f>
        <v>0</v>
      </c>
      <c r="BL184" s="19" t="s">
        <v>124</v>
      </c>
      <c r="BM184" s="217" t="s">
        <v>296</v>
      </c>
    </row>
    <row r="185" spans="1:47" s="2" customFormat="1" ht="12">
      <c r="A185" s="40"/>
      <c r="B185" s="41"/>
      <c r="C185" s="42"/>
      <c r="D185" s="219" t="s">
        <v>126</v>
      </c>
      <c r="E185" s="42"/>
      <c r="F185" s="220" t="s">
        <v>297</v>
      </c>
      <c r="G185" s="42"/>
      <c r="H185" s="42"/>
      <c r="I185" s="221"/>
      <c r="J185" s="42"/>
      <c r="K185" s="42"/>
      <c r="L185" s="46"/>
      <c r="M185" s="222"/>
      <c r="N185" s="223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126</v>
      </c>
      <c r="AU185" s="19" t="s">
        <v>83</v>
      </c>
    </row>
    <row r="186" spans="1:47" s="2" customFormat="1" ht="12">
      <c r="A186" s="40"/>
      <c r="B186" s="41"/>
      <c r="C186" s="42"/>
      <c r="D186" s="224" t="s">
        <v>128</v>
      </c>
      <c r="E186" s="42"/>
      <c r="F186" s="225" t="s">
        <v>298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128</v>
      </c>
      <c r="AU186" s="19" t="s">
        <v>83</v>
      </c>
    </row>
    <row r="187" spans="1:65" s="2" customFormat="1" ht="33" customHeight="1">
      <c r="A187" s="40"/>
      <c r="B187" s="41"/>
      <c r="C187" s="206" t="s">
        <v>299</v>
      </c>
      <c r="D187" s="206" t="s">
        <v>119</v>
      </c>
      <c r="E187" s="207" t="s">
        <v>300</v>
      </c>
      <c r="F187" s="208" t="s">
        <v>301</v>
      </c>
      <c r="G187" s="209" t="s">
        <v>276</v>
      </c>
      <c r="H187" s="210">
        <v>43.6</v>
      </c>
      <c r="I187" s="211"/>
      <c r="J187" s="212">
        <f>ROUND(I187*H187,2)</f>
        <v>0</v>
      </c>
      <c r="K187" s="208" t="s">
        <v>123</v>
      </c>
      <c r="L187" s="46"/>
      <c r="M187" s="213" t="s">
        <v>19</v>
      </c>
      <c r="N187" s="214" t="s">
        <v>44</v>
      </c>
      <c r="O187" s="86"/>
      <c r="P187" s="215">
        <f>O187*H187</f>
        <v>0</v>
      </c>
      <c r="Q187" s="215">
        <v>0.0006</v>
      </c>
      <c r="R187" s="215">
        <f>Q187*H187</f>
        <v>0.02616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124</v>
      </c>
      <c r="AT187" s="217" t="s">
        <v>119</v>
      </c>
      <c r="AU187" s="217" t="s">
        <v>83</v>
      </c>
      <c r="AY187" s="19" t="s">
        <v>117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81</v>
      </c>
      <c r="BK187" s="218">
        <f>ROUND(I187*H187,2)</f>
        <v>0</v>
      </c>
      <c r="BL187" s="19" t="s">
        <v>124</v>
      </c>
      <c r="BM187" s="217" t="s">
        <v>302</v>
      </c>
    </row>
    <row r="188" spans="1:47" s="2" customFormat="1" ht="12">
      <c r="A188" s="40"/>
      <c r="B188" s="41"/>
      <c r="C188" s="42"/>
      <c r="D188" s="219" t="s">
        <v>126</v>
      </c>
      <c r="E188" s="42"/>
      <c r="F188" s="220" t="s">
        <v>303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126</v>
      </c>
      <c r="AU188" s="19" t="s">
        <v>83</v>
      </c>
    </row>
    <row r="189" spans="1:47" s="2" customFormat="1" ht="12">
      <c r="A189" s="40"/>
      <c r="B189" s="41"/>
      <c r="C189" s="42"/>
      <c r="D189" s="224" t="s">
        <v>128</v>
      </c>
      <c r="E189" s="42"/>
      <c r="F189" s="225" t="s">
        <v>304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128</v>
      </c>
      <c r="AU189" s="19" t="s">
        <v>83</v>
      </c>
    </row>
    <row r="190" spans="1:51" s="13" customFormat="1" ht="12">
      <c r="A190" s="13"/>
      <c r="B190" s="226"/>
      <c r="C190" s="227"/>
      <c r="D190" s="219" t="s">
        <v>130</v>
      </c>
      <c r="E190" s="228" t="s">
        <v>19</v>
      </c>
      <c r="F190" s="229" t="s">
        <v>305</v>
      </c>
      <c r="G190" s="227"/>
      <c r="H190" s="230">
        <v>43.6</v>
      </c>
      <c r="I190" s="231"/>
      <c r="J190" s="227"/>
      <c r="K190" s="227"/>
      <c r="L190" s="232"/>
      <c r="M190" s="233"/>
      <c r="N190" s="234"/>
      <c r="O190" s="234"/>
      <c r="P190" s="234"/>
      <c r="Q190" s="234"/>
      <c r="R190" s="234"/>
      <c r="S190" s="234"/>
      <c r="T190" s="23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6" t="s">
        <v>130</v>
      </c>
      <c r="AU190" s="236" t="s">
        <v>83</v>
      </c>
      <c r="AV190" s="13" t="s">
        <v>83</v>
      </c>
      <c r="AW190" s="13" t="s">
        <v>34</v>
      </c>
      <c r="AX190" s="13" t="s">
        <v>81</v>
      </c>
      <c r="AY190" s="236" t="s">
        <v>117</v>
      </c>
    </row>
    <row r="191" spans="1:65" s="2" customFormat="1" ht="24.15" customHeight="1">
      <c r="A191" s="40"/>
      <c r="B191" s="41"/>
      <c r="C191" s="206" t="s">
        <v>306</v>
      </c>
      <c r="D191" s="206" t="s">
        <v>119</v>
      </c>
      <c r="E191" s="207" t="s">
        <v>307</v>
      </c>
      <c r="F191" s="208" t="s">
        <v>308</v>
      </c>
      <c r="G191" s="209" t="s">
        <v>276</v>
      </c>
      <c r="H191" s="210">
        <v>65</v>
      </c>
      <c r="I191" s="211"/>
      <c r="J191" s="212">
        <f>ROUND(I191*H191,2)</f>
        <v>0</v>
      </c>
      <c r="K191" s="208" t="s">
        <v>123</v>
      </c>
      <c r="L191" s="46"/>
      <c r="M191" s="213" t="s">
        <v>19</v>
      </c>
      <c r="N191" s="214" t="s">
        <v>44</v>
      </c>
      <c r="O191" s="86"/>
      <c r="P191" s="215">
        <f>O191*H191</f>
        <v>0</v>
      </c>
      <c r="Q191" s="215">
        <v>0</v>
      </c>
      <c r="R191" s="215">
        <f>Q191*H191</f>
        <v>0</v>
      </c>
      <c r="S191" s="215">
        <v>0</v>
      </c>
      <c r="T191" s="216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7" t="s">
        <v>124</v>
      </c>
      <c r="AT191" s="217" t="s">
        <v>119</v>
      </c>
      <c r="AU191" s="217" t="s">
        <v>83</v>
      </c>
      <c r="AY191" s="19" t="s">
        <v>117</v>
      </c>
      <c r="BE191" s="218">
        <f>IF(N191="základní",J191,0)</f>
        <v>0</v>
      </c>
      <c r="BF191" s="218">
        <f>IF(N191="snížená",J191,0)</f>
        <v>0</v>
      </c>
      <c r="BG191" s="218">
        <f>IF(N191="zákl. přenesená",J191,0)</f>
        <v>0</v>
      </c>
      <c r="BH191" s="218">
        <f>IF(N191="sníž. přenesená",J191,0)</f>
        <v>0</v>
      </c>
      <c r="BI191" s="218">
        <f>IF(N191="nulová",J191,0)</f>
        <v>0</v>
      </c>
      <c r="BJ191" s="19" t="s">
        <v>81</v>
      </c>
      <c r="BK191" s="218">
        <f>ROUND(I191*H191,2)</f>
        <v>0</v>
      </c>
      <c r="BL191" s="19" t="s">
        <v>124</v>
      </c>
      <c r="BM191" s="217" t="s">
        <v>309</v>
      </c>
    </row>
    <row r="192" spans="1:47" s="2" customFormat="1" ht="12">
      <c r="A192" s="40"/>
      <c r="B192" s="41"/>
      <c r="C192" s="42"/>
      <c r="D192" s="219" t="s">
        <v>126</v>
      </c>
      <c r="E192" s="42"/>
      <c r="F192" s="220" t="s">
        <v>310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126</v>
      </c>
      <c r="AU192" s="19" t="s">
        <v>83</v>
      </c>
    </row>
    <row r="193" spans="1:47" s="2" customFormat="1" ht="12">
      <c r="A193" s="40"/>
      <c r="B193" s="41"/>
      <c r="C193" s="42"/>
      <c r="D193" s="224" t="s">
        <v>128</v>
      </c>
      <c r="E193" s="42"/>
      <c r="F193" s="225" t="s">
        <v>311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128</v>
      </c>
      <c r="AU193" s="19" t="s">
        <v>83</v>
      </c>
    </row>
    <row r="194" spans="1:51" s="14" customFormat="1" ht="12">
      <c r="A194" s="14"/>
      <c r="B194" s="237"/>
      <c r="C194" s="238"/>
      <c r="D194" s="219" t="s">
        <v>130</v>
      </c>
      <c r="E194" s="239" t="s">
        <v>19</v>
      </c>
      <c r="F194" s="240" t="s">
        <v>312</v>
      </c>
      <c r="G194" s="238"/>
      <c r="H194" s="239" t="s">
        <v>19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130</v>
      </c>
      <c r="AU194" s="246" t="s">
        <v>83</v>
      </c>
      <c r="AV194" s="14" t="s">
        <v>81</v>
      </c>
      <c r="AW194" s="14" t="s">
        <v>34</v>
      </c>
      <c r="AX194" s="14" t="s">
        <v>73</v>
      </c>
      <c r="AY194" s="246" t="s">
        <v>117</v>
      </c>
    </row>
    <row r="195" spans="1:51" s="13" customFormat="1" ht="12">
      <c r="A195" s="13"/>
      <c r="B195" s="226"/>
      <c r="C195" s="227"/>
      <c r="D195" s="219" t="s">
        <v>130</v>
      </c>
      <c r="E195" s="228" t="s">
        <v>19</v>
      </c>
      <c r="F195" s="229" t="s">
        <v>313</v>
      </c>
      <c r="G195" s="227"/>
      <c r="H195" s="230">
        <v>65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130</v>
      </c>
      <c r="AU195" s="236" t="s">
        <v>83</v>
      </c>
      <c r="AV195" s="13" t="s">
        <v>83</v>
      </c>
      <c r="AW195" s="13" t="s">
        <v>34</v>
      </c>
      <c r="AX195" s="13" t="s">
        <v>81</v>
      </c>
      <c r="AY195" s="236" t="s">
        <v>117</v>
      </c>
    </row>
    <row r="196" spans="1:65" s="2" customFormat="1" ht="24.15" customHeight="1">
      <c r="A196" s="40"/>
      <c r="B196" s="41"/>
      <c r="C196" s="206" t="s">
        <v>314</v>
      </c>
      <c r="D196" s="206" t="s">
        <v>119</v>
      </c>
      <c r="E196" s="207" t="s">
        <v>315</v>
      </c>
      <c r="F196" s="208" t="s">
        <v>316</v>
      </c>
      <c r="G196" s="209" t="s">
        <v>276</v>
      </c>
      <c r="H196" s="210">
        <v>12.4</v>
      </c>
      <c r="I196" s="211"/>
      <c r="J196" s="212">
        <f>ROUND(I196*H196,2)</f>
        <v>0</v>
      </c>
      <c r="K196" s="208" t="s">
        <v>123</v>
      </c>
      <c r="L196" s="46"/>
      <c r="M196" s="213" t="s">
        <v>19</v>
      </c>
      <c r="N196" s="214" t="s">
        <v>44</v>
      </c>
      <c r="O196" s="86"/>
      <c r="P196" s="215">
        <f>O196*H196</f>
        <v>0</v>
      </c>
      <c r="Q196" s="215">
        <v>0</v>
      </c>
      <c r="R196" s="215">
        <f>Q196*H196</f>
        <v>0</v>
      </c>
      <c r="S196" s="215">
        <v>0.035</v>
      </c>
      <c r="T196" s="216">
        <f>S196*H196</f>
        <v>0.43400000000000005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124</v>
      </c>
      <c r="AT196" s="217" t="s">
        <v>119</v>
      </c>
      <c r="AU196" s="217" t="s">
        <v>83</v>
      </c>
      <c r="AY196" s="19" t="s">
        <v>117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81</v>
      </c>
      <c r="BK196" s="218">
        <f>ROUND(I196*H196,2)</f>
        <v>0</v>
      </c>
      <c r="BL196" s="19" t="s">
        <v>124</v>
      </c>
      <c r="BM196" s="217" t="s">
        <v>317</v>
      </c>
    </row>
    <row r="197" spans="1:47" s="2" customFormat="1" ht="12">
      <c r="A197" s="40"/>
      <c r="B197" s="41"/>
      <c r="C197" s="42"/>
      <c r="D197" s="219" t="s">
        <v>126</v>
      </c>
      <c r="E197" s="42"/>
      <c r="F197" s="220" t="s">
        <v>318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126</v>
      </c>
      <c r="AU197" s="19" t="s">
        <v>83</v>
      </c>
    </row>
    <row r="198" spans="1:47" s="2" customFormat="1" ht="12">
      <c r="A198" s="40"/>
      <c r="B198" s="41"/>
      <c r="C198" s="42"/>
      <c r="D198" s="224" t="s">
        <v>128</v>
      </c>
      <c r="E198" s="42"/>
      <c r="F198" s="225" t="s">
        <v>319</v>
      </c>
      <c r="G198" s="42"/>
      <c r="H198" s="42"/>
      <c r="I198" s="221"/>
      <c r="J198" s="42"/>
      <c r="K198" s="42"/>
      <c r="L198" s="46"/>
      <c r="M198" s="222"/>
      <c r="N198" s="223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128</v>
      </c>
      <c r="AU198" s="19" t="s">
        <v>83</v>
      </c>
    </row>
    <row r="199" spans="1:65" s="2" customFormat="1" ht="24.15" customHeight="1">
      <c r="A199" s="40"/>
      <c r="B199" s="41"/>
      <c r="C199" s="206" t="s">
        <v>320</v>
      </c>
      <c r="D199" s="206" t="s">
        <v>119</v>
      </c>
      <c r="E199" s="207" t="s">
        <v>321</v>
      </c>
      <c r="F199" s="208" t="s">
        <v>322</v>
      </c>
      <c r="G199" s="209" t="s">
        <v>241</v>
      </c>
      <c r="H199" s="210">
        <v>3</v>
      </c>
      <c r="I199" s="211"/>
      <c r="J199" s="212">
        <f>ROUND(I199*H199,2)</f>
        <v>0</v>
      </c>
      <c r="K199" s="208" t="s">
        <v>123</v>
      </c>
      <c r="L199" s="46"/>
      <c r="M199" s="213" t="s">
        <v>19</v>
      </c>
      <c r="N199" s="214" t="s">
        <v>44</v>
      </c>
      <c r="O199" s="86"/>
      <c r="P199" s="215">
        <f>O199*H199</f>
        <v>0</v>
      </c>
      <c r="Q199" s="215">
        <v>0</v>
      </c>
      <c r="R199" s="215">
        <f>Q199*H199</f>
        <v>0</v>
      </c>
      <c r="S199" s="215">
        <v>0.082</v>
      </c>
      <c r="T199" s="216">
        <f>S199*H199</f>
        <v>0.246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17" t="s">
        <v>124</v>
      </c>
      <c r="AT199" s="217" t="s">
        <v>119</v>
      </c>
      <c r="AU199" s="217" t="s">
        <v>83</v>
      </c>
      <c r="AY199" s="19" t="s">
        <v>117</v>
      </c>
      <c r="BE199" s="218">
        <f>IF(N199="základní",J199,0)</f>
        <v>0</v>
      </c>
      <c r="BF199" s="218">
        <f>IF(N199="snížená",J199,0)</f>
        <v>0</v>
      </c>
      <c r="BG199" s="218">
        <f>IF(N199="zákl. přenesená",J199,0)</f>
        <v>0</v>
      </c>
      <c r="BH199" s="218">
        <f>IF(N199="sníž. přenesená",J199,0)</f>
        <v>0</v>
      </c>
      <c r="BI199" s="218">
        <f>IF(N199="nulová",J199,0)</f>
        <v>0</v>
      </c>
      <c r="BJ199" s="19" t="s">
        <v>81</v>
      </c>
      <c r="BK199" s="218">
        <f>ROUND(I199*H199,2)</f>
        <v>0</v>
      </c>
      <c r="BL199" s="19" t="s">
        <v>124</v>
      </c>
      <c r="BM199" s="217" t="s">
        <v>323</v>
      </c>
    </row>
    <row r="200" spans="1:47" s="2" customFormat="1" ht="12">
      <c r="A200" s="40"/>
      <c r="B200" s="41"/>
      <c r="C200" s="42"/>
      <c r="D200" s="219" t="s">
        <v>126</v>
      </c>
      <c r="E200" s="42"/>
      <c r="F200" s="220" t="s">
        <v>324</v>
      </c>
      <c r="G200" s="42"/>
      <c r="H200" s="42"/>
      <c r="I200" s="221"/>
      <c r="J200" s="42"/>
      <c r="K200" s="42"/>
      <c r="L200" s="46"/>
      <c r="M200" s="222"/>
      <c r="N200" s="223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126</v>
      </c>
      <c r="AU200" s="19" t="s">
        <v>83</v>
      </c>
    </row>
    <row r="201" spans="1:47" s="2" customFormat="1" ht="12">
      <c r="A201" s="40"/>
      <c r="B201" s="41"/>
      <c r="C201" s="42"/>
      <c r="D201" s="224" t="s">
        <v>128</v>
      </c>
      <c r="E201" s="42"/>
      <c r="F201" s="225" t="s">
        <v>325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128</v>
      </c>
      <c r="AU201" s="19" t="s">
        <v>83</v>
      </c>
    </row>
    <row r="202" spans="1:51" s="14" customFormat="1" ht="12">
      <c r="A202" s="14"/>
      <c r="B202" s="237"/>
      <c r="C202" s="238"/>
      <c r="D202" s="219" t="s">
        <v>130</v>
      </c>
      <c r="E202" s="239" t="s">
        <v>19</v>
      </c>
      <c r="F202" s="240" t="s">
        <v>255</v>
      </c>
      <c r="G202" s="238"/>
      <c r="H202" s="239" t="s">
        <v>19</v>
      </c>
      <c r="I202" s="241"/>
      <c r="J202" s="238"/>
      <c r="K202" s="238"/>
      <c r="L202" s="242"/>
      <c r="M202" s="243"/>
      <c r="N202" s="244"/>
      <c r="O202" s="244"/>
      <c r="P202" s="244"/>
      <c r="Q202" s="244"/>
      <c r="R202" s="244"/>
      <c r="S202" s="244"/>
      <c r="T202" s="24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6" t="s">
        <v>130</v>
      </c>
      <c r="AU202" s="246" t="s">
        <v>83</v>
      </c>
      <c r="AV202" s="14" t="s">
        <v>81</v>
      </c>
      <c r="AW202" s="14" t="s">
        <v>34</v>
      </c>
      <c r="AX202" s="14" t="s">
        <v>73</v>
      </c>
      <c r="AY202" s="246" t="s">
        <v>117</v>
      </c>
    </row>
    <row r="203" spans="1:51" s="13" customFormat="1" ht="12">
      <c r="A203" s="13"/>
      <c r="B203" s="226"/>
      <c r="C203" s="227"/>
      <c r="D203" s="219" t="s">
        <v>130</v>
      </c>
      <c r="E203" s="228" t="s">
        <v>19</v>
      </c>
      <c r="F203" s="229" t="s">
        <v>83</v>
      </c>
      <c r="G203" s="227"/>
      <c r="H203" s="230">
        <v>2</v>
      </c>
      <c r="I203" s="231"/>
      <c r="J203" s="227"/>
      <c r="K203" s="227"/>
      <c r="L203" s="232"/>
      <c r="M203" s="233"/>
      <c r="N203" s="234"/>
      <c r="O203" s="234"/>
      <c r="P203" s="234"/>
      <c r="Q203" s="234"/>
      <c r="R203" s="234"/>
      <c r="S203" s="234"/>
      <c r="T203" s="235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6" t="s">
        <v>130</v>
      </c>
      <c r="AU203" s="236" t="s">
        <v>83</v>
      </c>
      <c r="AV203" s="13" t="s">
        <v>83</v>
      </c>
      <c r="AW203" s="13" t="s">
        <v>34</v>
      </c>
      <c r="AX203" s="13" t="s">
        <v>73</v>
      </c>
      <c r="AY203" s="236" t="s">
        <v>117</v>
      </c>
    </row>
    <row r="204" spans="1:51" s="14" customFormat="1" ht="12">
      <c r="A204" s="14"/>
      <c r="B204" s="237"/>
      <c r="C204" s="238"/>
      <c r="D204" s="219" t="s">
        <v>130</v>
      </c>
      <c r="E204" s="239" t="s">
        <v>19</v>
      </c>
      <c r="F204" s="240" t="s">
        <v>326</v>
      </c>
      <c r="G204" s="238"/>
      <c r="H204" s="239" t="s">
        <v>19</v>
      </c>
      <c r="I204" s="241"/>
      <c r="J204" s="238"/>
      <c r="K204" s="238"/>
      <c r="L204" s="242"/>
      <c r="M204" s="243"/>
      <c r="N204" s="244"/>
      <c r="O204" s="244"/>
      <c r="P204" s="244"/>
      <c r="Q204" s="244"/>
      <c r="R204" s="244"/>
      <c r="S204" s="244"/>
      <c r="T204" s="24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46" t="s">
        <v>130</v>
      </c>
      <c r="AU204" s="246" t="s">
        <v>83</v>
      </c>
      <c r="AV204" s="14" t="s">
        <v>81</v>
      </c>
      <c r="AW204" s="14" t="s">
        <v>34</v>
      </c>
      <c r="AX204" s="14" t="s">
        <v>73</v>
      </c>
      <c r="AY204" s="246" t="s">
        <v>117</v>
      </c>
    </row>
    <row r="205" spans="1:51" s="13" customFormat="1" ht="12">
      <c r="A205" s="13"/>
      <c r="B205" s="226"/>
      <c r="C205" s="227"/>
      <c r="D205" s="219" t="s">
        <v>130</v>
      </c>
      <c r="E205" s="228" t="s">
        <v>19</v>
      </c>
      <c r="F205" s="229" t="s">
        <v>81</v>
      </c>
      <c r="G205" s="227"/>
      <c r="H205" s="230">
        <v>1</v>
      </c>
      <c r="I205" s="231"/>
      <c r="J205" s="227"/>
      <c r="K205" s="227"/>
      <c r="L205" s="232"/>
      <c r="M205" s="233"/>
      <c r="N205" s="234"/>
      <c r="O205" s="234"/>
      <c r="P205" s="234"/>
      <c r="Q205" s="234"/>
      <c r="R205" s="234"/>
      <c r="S205" s="234"/>
      <c r="T205" s="23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6" t="s">
        <v>130</v>
      </c>
      <c r="AU205" s="236" t="s">
        <v>83</v>
      </c>
      <c r="AV205" s="13" t="s">
        <v>83</v>
      </c>
      <c r="AW205" s="13" t="s">
        <v>34</v>
      </c>
      <c r="AX205" s="13" t="s">
        <v>73</v>
      </c>
      <c r="AY205" s="236" t="s">
        <v>117</v>
      </c>
    </row>
    <row r="206" spans="1:51" s="15" customFormat="1" ht="12">
      <c r="A206" s="15"/>
      <c r="B206" s="247"/>
      <c r="C206" s="248"/>
      <c r="D206" s="219" t="s">
        <v>130</v>
      </c>
      <c r="E206" s="249" t="s">
        <v>19</v>
      </c>
      <c r="F206" s="250" t="s">
        <v>183</v>
      </c>
      <c r="G206" s="248"/>
      <c r="H206" s="251">
        <v>3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7" t="s">
        <v>130</v>
      </c>
      <c r="AU206" s="257" t="s">
        <v>83</v>
      </c>
      <c r="AV206" s="15" t="s">
        <v>124</v>
      </c>
      <c r="AW206" s="15" t="s">
        <v>34</v>
      </c>
      <c r="AX206" s="15" t="s">
        <v>81</v>
      </c>
      <c r="AY206" s="257" t="s">
        <v>117</v>
      </c>
    </row>
    <row r="207" spans="1:65" s="2" customFormat="1" ht="24.15" customHeight="1">
      <c r="A207" s="40"/>
      <c r="B207" s="41"/>
      <c r="C207" s="206" t="s">
        <v>327</v>
      </c>
      <c r="D207" s="206" t="s">
        <v>119</v>
      </c>
      <c r="E207" s="207" t="s">
        <v>328</v>
      </c>
      <c r="F207" s="208" t="s">
        <v>329</v>
      </c>
      <c r="G207" s="209" t="s">
        <v>142</v>
      </c>
      <c r="H207" s="210">
        <v>16.5</v>
      </c>
      <c r="I207" s="211"/>
      <c r="J207" s="212">
        <f>ROUND(I207*H207,2)</f>
        <v>0</v>
      </c>
      <c r="K207" s="208" t="s">
        <v>123</v>
      </c>
      <c r="L207" s="46"/>
      <c r="M207" s="213" t="s">
        <v>19</v>
      </c>
      <c r="N207" s="214" t="s">
        <v>44</v>
      </c>
      <c r="O207" s="86"/>
      <c r="P207" s="215">
        <f>O207*H207</f>
        <v>0</v>
      </c>
      <c r="Q207" s="215">
        <v>0</v>
      </c>
      <c r="R207" s="215">
        <f>Q207*H207</f>
        <v>0</v>
      </c>
      <c r="S207" s="215">
        <v>2.5</v>
      </c>
      <c r="T207" s="216">
        <f>S207*H207</f>
        <v>41.25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124</v>
      </c>
      <c r="AT207" s="217" t="s">
        <v>119</v>
      </c>
      <c r="AU207" s="217" t="s">
        <v>83</v>
      </c>
      <c r="AY207" s="19" t="s">
        <v>117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81</v>
      </c>
      <c r="BK207" s="218">
        <f>ROUND(I207*H207,2)</f>
        <v>0</v>
      </c>
      <c r="BL207" s="19" t="s">
        <v>124</v>
      </c>
      <c r="BM207" s="217" t="s">
        <v>330</v>
      </c>
    </row>
    <row r="208" spans="1:47" s="2" customFormat="1" ht="12">
      <c r="A208" s="40"/>
      <c r="B208" s="41"/>
      <c r="C208" s="42"/>
      <c r="D208" s="219" t="s">
        <v>126</v>
      </c>
      <c r="E208" s="42"/>
      <c r="F208" s="220" t="s">
        <v>331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126</v>
      </c>
      <c r="AU208" s="19" t="s">
        <v>83</v>
      </c>
    </row>
    <row r="209" spans="1:47" s="2" customFormat="1" ht="12">
      <c r="A209" s="40"/>
      <c r="B209" s="41"/>
      <c r="C209" s="42"/>
      <c r="D209" s="224" t="s">
        <v>128</v>
      </c>
      <c r="E209" s="42"/>
      <c r="F209" s="225" t="s">
        <v>332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128</v>
      </c>
      <c r="AU209" s="19" t="s">
        <v>83</v>
      </c>
    </row>
    <row r="210" spans="1:51" s="14" customFormat="1" ht="12">
      <c r="A210" s="14"/>
      <c r="B210" s="237"/>
      <c r="C210" s="238"/>
      <c r="D210" s="219" t="s">
        <v>130</v>
      </c>
      <c r="E210" s="239" t="s">
        <v>19</v>
      </c>
      <c r="F210" s="240" t="s">
        <v>333</v>
      </c>
      <c r="G210" s="238"/>
      <c r="H210" s="239" t="s">
        <v>19</v>
      </c>
      <c r="I210" s="241"/>
      <c r="J210" s="238"/>
      <c r="K210" s="238"/>
      <c r="L210" s="242"/>
      <c r="M210" s="243"/>
      <c r="N210" s="244"/>
      <c r="O210" s="244"/>
      <c r="P210" s="244"/>
      <c r="Q210" s="244"/>
      <c r="R210" s="244"/>
      <c r="S210" s="244"/>
      <c r="T210" s="24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6" t="s">
        <v>130</v>
      </c>
      <c r="AU210" s="246" t="s">
        <v>83</v>
      </c>
      <c r="AV210" s="14" t="s">
        <v>81</v>
      </c>
      <c r="AW210" s="14" t="s">
        <v>34</v>
      </c>
      <c r="AX210" s="14" t="s">
        <v>73</v>
      </c>
      <c r="AY210" s="246" t="s">
        <v>117</v>
      </c>
    </row>
    <row r="211" spans="1:51" s="13" customFormat="1" ht="12">
      <c r="A211" s="13"/>
      <c r="B211" s="226"/>
      <c r="C211" s="227"/>
      <c r="D211" s="219" t="s">
        <v>130</v>
      </c>
      <c r="E211" s="228" t="s">
        <v>19</v>
      </c>
      <c r="F211" s="229" t="s">
        <v>334</v>
      </c>
      <c r="G211" s="227"/>
      <c r="H211" s="230">
        <v>16.5</v>
      </c>
      <c r="I211" s="231"/>
      <c r="J211" s="227"/>
      <c r="K211" s="227"/>
      <c r="L211" s="232"/>
      <c r="M211" s="233"/>
      <c r="N211" s="234"/>
      <c r="O211" s="234"/>
      <c r="P211" s="234"/>
      <c r="Q211" s="234"/>
      <c r="R211" s="234"/>
      <c r="S211" s="234"/>
      <c r="T211" s="235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6" t="s">
        <v>130</v>
      </c>
      <c r="AU211" s="236" t="s">
        <v>83</v>
      </c>
      <c r="AV211" s="13" t="s">
        <v>83</v>
      </c>
      <c r="AW211" s="13" t="s">
        <v>34</v>
      </c>
      <c r="AX211" s="13" t="s">
        <v>81</v>
      </c>
      <c r="AY211" s="236" t="s">
        <v>117</v>
      </c>
    </row>
    <row r="212" spans="1:65" s="2" customFormat="1" ht="24.15" customHeight="1">
      <c r="A212" s="40"/>
      <c r="B212" s="41"/>
      <c r="C212" s="206" t="s">
        <v>335</v>
      </c>
      <c r="D212" s="206" t="s">
        <v>119</v>
      </c>
      <c r="E212" s="207" t="s">
        <v>336</v>
      </c>
      <c r="F212" s="208" t="s">
        <v>337</v>
      </c>
      <c r="G212" s="209" t="s">
        <v>142</v>
      </c>
      <c r="H212" s="210">
        <v>7.41</v>
      </c>
      <c r="I212" s="211"/>
      <c r="J212" s="212">
        <f>ROUND(I212*H212,2)</f>
        <v>0</v>
      </c>
      <c r="K212" s="208" t="s">
        <v>123</v>
      </c>
      <c r="L212" s="46"/>
      <c r="M212" s="213" t="s">
        <v>19</v>
      </c>
      <c r="N212" s="214" t="s">
        <v>44</v>
      </c>
      <c r="O212" s="86"/>
      <c r="P212" s="215">
        <f>O212*H212</f>
        <v>0</v>
      </c>
      <c r="Q212" s="215">
        <v>0</v>
      </c>
      <c r="R212" s="215">
        <f>Q212*H212</f>
        <v>0</v>
      </c>
      <c r="S212" s="215">
        <v>2.2</v>
      </c>
      <c r="T212" s="216">
        <f>S212*H212</f>
        <v>16.302000000000003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17" t="s">
        <v>124</v>
      </c>
      <c r="AT212" s="217" t="s">
        <v>119</v>
      </c>
      <c r="AU212" s="217" t="s">
        <v>83</v>
      </c>
      <c r="AY212" s="19" t="s">
        <v>117</v>
      </c>
      <c r="BE212" s="218">
        <f>IF(N212="základní",J212,0)</f>
        <v>0</v>
      </c>
      <c r="BF212" s="218">
        <f>IF(N212="snížená",J212,0)</f>
        <v>0</v>
      </c>
      <c r="BG212" s="218">
        <f>IF(N212="zákl. přenesená",J212,0)</f>
        <v>0</v>
      </c>
      <c r="BH212" s="218">
        <f>IF(N212="sníž. přenesená",J212,0)</f>
        <v>0</v>
      </c>
      <c r="BI212" s="218">
        <f>IF(N212="nulová",J212,0)</f>
        <v>0</v>
      </c>
      <c r="BJ212" s="19" t="s">
        <v>81</v>
      </c>
      <c r="BK212" s="218">
        <f>ROUND(I212*H212,2)</f>
        <v>0</v>
      </c>
      <c r="BL212" s="19" t="s">
        <v>124</v>
      </c>
      <c r="BM212" s="217" t="s">
        <v>338</v>
      </c>
    </row>
    <row r="213" spans="1:47" s="2" customFormat="1" ht="12">
      <c r="A213" s="40"/>
      <c r="B213" s="41"/>
      <c r="C213" s="42"/>
      <c r="D213" s="219" t="s">
        <v>126</v>
      </c>
      <c r="E213" s="42"/>
      <c r="F213" s="220" t="s">
        <v>339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126</v>
      </c>
      <c r="AU213" s="19" t="s">
        <v>83</v>
      </c>
    </row>
    <row r="214" spans="1:47" s="2" customFormat="1" ht="12">
      <c r="A214" s="40"/>
      <c r="B214" s="41"/>
      <c r="C214" s="42"/>
      <c r="D214" s="224" t="s">
        <v>128</v>
      </c>
      <c r="E214" s="42"/>
      <c r="F214" s="225" t="s">
        <v>340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128</v>
      </c>
      <c r="AU214" s="19" t="s">
        <v>83</v>
      </c>
    </row>
    <row r="215" spans="1:51" s="14" customFormat="1" ht="12">
      <c r="A215" s="14"/>
      <c r="B215" s="237"/>
      <c r="C215" s="238"/>
      <c r="D215" s="219" t="s">
        <v>130</v>
      </c>
      <c r="E215" s="239" t="s">
        <v>19</v>
      </c>
      <c r="F215" s="240" t="s">
        <v>341</v>
      </c>
      <c r="G215" s="238"/>
      <c r="H215" s="239" t="s">
        <v>19</v>
      </c>
      <c r="I215" s="241"/>
      <c r="J215" s="238"/>
      <c r="K215" s="238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130</v>
      </c>
      <c r="AU215" s="246" t="s">
        <v>83</v>
      </c>
      <c r="AV215" s="14" t="s">
        <v>81</v>
      </c>
      <c r="AW215" s="14" t="s">
        <v>34</v>
      </c>
      <c r="AX215" s="14" t="s">
        <v>73</v>
      </c>
      <c r="AY215" s="246" t="s">
        <v>117</v>
      </c>
    </row>
    <row r="216" spans="1:51" s="13" customFormat="1" ht="12">
      <c r="A216" s="13"/>
      <c r="B216" s="226"/>
      <c r="C216" s="227"/>
      <c r="D216" s="219" t="s">
        <v>130</v>
      </c>
      <c r="E216" s="228" t="s">
        <v>19</v>
      </c>
      <c r="F216" s="229" t="s">
        <v>342</v>
      </c>
      <c r="G216" s="227"/>
      <c r="H216" s="230">
        <v>4.2</v>
      </c>
      <c r="I216" s="231"/>
      <c r="J216" s="227"/>
      <c r="K216" s="227"/>
      <c r="L216" s="232"/>
      <c r="M216" s="233"/>
      <c r="N216" s="234"/>
      <c r="O216" s="234"/>
      <c r="P216" s="234"/>
      <c r="Q216" s="234"/>
      <c r="R216" s="234"/>
      <c r="S216" s="234"/>
      <c r="T216" s="235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6" t="s">
        <v>130</v>
      </c>
      <c r="AU216" s="236" t="s">
        <v>83</v>
      </c>
      <c r="AV216" s="13" t="s">
        <v>83</v>
      </c>
      <c r="AW216" s="13" t="s">
        <v>34</v>
      </c>
      <c r="AX216" s="13" t="s">
        <v>73</v>
      </c>
      <c r="AY216" s="236" t="s">
        <v>117</v>
      </c>
    </row>
    <row r="217" spans="1:51" s="14" customFormat="1" ht="12">
      <c r="A217" s="14"/>
      <c r="B217" s="237"/>
      <c r="C217" s="238"/>
      <c r="D217" s="219" t="s">
        <v>130</v>
      </c>
      <c r="E217" s="239" t="s">
        <v>19</v>
      </c>
      <c r="F217" s="240" t="s">
        <v>343</v>
      </c>
      <c r="G217" s="238"/>
      <c r="H217" s="239" t="s">
        <v>19</v>
      </c>
      <c r="I217" s="241"/>
      <c r="J217" s="238"/>
      <c r="K217" s="238"/>
      <c r="L217" s="242"/>
      <c r="M217" s="243"/>
      <c r="N217" s="244"/>
      <c r="O217" s="244"/>
      <c r="P217" s="244"/>
      <c r="Q217" s="244"/>
      <c r="R217" s="244"/>
      <c r="S217" s="244"/>
      <c r="T217" s="24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6" t="s">
        <v>130</v>
      </c>
      <c r="AU217" s="246" t="s">
        <v>83</v>
      </c>
      <c r="AV217" s="14" t="s">
        <v>81</v>
      </c>
      <c r="AW217" s="14" t="s">
        <v>34</v>
      </c>
      <c r="AX217" s="14" t="s">
        <v>73</v>
      </c>
      <c r="AY217" s="246" t="s">
        <v>117</v>
      </c>
    </row>
    <row r="218" spans="1:51" s="13" customFormat="1" ht="12">
      <c r="A218" s="13"/>
      <c r="B218" s="226"/>
      <c r="C218" s="227"/>
      <c r="D218" s="219" t="s">
        <v>130</v>
      </c>
      <c r="E218" s="228" t="s">
        <v>19</v>
      </c>
      <c r="F218" s="229" t="s">
        <v>344</v>
      </c>
      <c r="G218" s="227"/>
      <c r="H218" s="230">
        <v>3.21</v>
      </c>
      <c r="I218" s="231"/>
      <c r="J218" s="227"/>
      <c r="K218" s="227"/>
      <c r="L218" s="232"/>
      <c r="M218" s="233"/>
      <c r="N218" s="234"/>
      <c r="O218" s="234"/>
      <c r="P218" s="234"/>
      <c r="Q218" s="234"/>
      <c r="R218" s="234"/>
      <c r="S218" s="234"/>
      <c r="T218" s="235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6" t="s">
        <v>130</v>
      </c>
      <c r="AU218" s="236" t="s">
        <v>83</v>
      </c>
      <c r="AV218" s="13" t="s">
        <v>83</v>
      </c>
      <c r="AW218" s="13" t="s">
        <v>34</v>
      </c>
      <c r="AX218" s="13" t="s">
        <v>73</v>
      </c>
      <c r="AY218" s="236" t="s">
        <v>117</v>
      </c>
    </row>
    <row r="219" spans="1:51" s="15" customFormat="1" ht="12">
      <c r="A219" s="15"/>
      <c r="B219" s="247"/>
      <c r="C219" s="248"/>
      <c r="D219" s="219" t="s">
        <v>130</v>
      </c>
      <c r="E219" s="249" t="s">
        <v>19</v>
      </c>
      <c r="F219" s="250" t="s">
        <v>183</v>
      </c>
      <c r="G219" s="248"/>
      <c r="H219" s="251">
        <v>7.41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7" t="s">
        <v>130</v>
      </c>
      <c r="AU219" s="257" t="s">
        <v>83</v>
      </c>
      <c r="AV219" s="15" t="s">
        <v>124</v>
      </c>
      <c r="AW219" s="15" t="s">
        <v>34</v>
      </c>
      <c r="AX219" s="15" t="s">
        <v>81</v>
      </c>
      <c r="AY219" s="257" t="s">
        <v>117</v>
      </c>
    </row>
    <row r="220" spans="1:63" s="12" customFormat="1" ht="22.8" customHeight="1">
      <c r="A220" s="12"/>
      <c r="B220" s="190"/>
      <c r="C220" s="191"/>
      <c r="D220" s="192" t="s">
        <v>72</v>
      </c>
      <c r="E220" s="204" t="s">
        <v>345</v>
      </c>
      <c r="F220" s="204" t="s">
        <v>346</v>
      </c>
      <c r="G220" s="191"/>
      <c r="H220" s="191"/>
      <c r="I220" s="194"/>
      <c r="J220" s="205">
        <f>BK220</f>
        <v>0</v>
      </c>
      <c r="K220" s="191"/>
      <c r="L220" s="196"/>
      <c r="M220" s="197"/>
      <c r="N220" s="198"/>
      <c r="O220" s="198"/>
      <c r="P220" s="199">
        <f>SUM(P221:P244)</f>
        <v>0</v>
      </c>
      <c r="Q220" s="198"/>
      <c r="R220" s="199">
        <f>SUM(R221:R244)</f>
        <v>0</v>
      </c>
      <c r="S220" s="198"/>
      <c r="T220" s="200">
        <f>SUM(T221:T244)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01" t="s">
        <v>81</v>
      </c>
      <c r="AT220" s="202" t="s">
        <v>72</v>
      </c>
      <c r="AU220" s="202" t="s">
        <v>81</v>
      </c>
      <c r="AY220" s="201" t="s">
        <v>117</v>
      </c>
      <c r="BK220" s="203">
        <f>SUM(BK221:BK244)</f>
        <v>0</v>
      </c>
    </row>
    <row r="221" spans="1:65" s="2" customFormat="1" ht="44.25" customHeight="1">
      <c r="A221" s="40"/>
      <c r="B221" s="41"/>
      <c r="C221" s="206" t="s">
        <v>347</v>
      </c>
      <c r="D221" s="206" t="s">
        <v>119</v>
      </c>
      <c r="E221" s="207" t="s">
        <v>348</v>
      </c>
      <c r="F221" s="208" t="s">
        <v>349</v>
      </c>
      <c r="G221" s="209" t="s">
        <v>170</v>
      </c>
      <c r="H221" s="210">
        <v>43.18</v>
      </c>
      <c r="I221" s="211"/>
      <c r="J221" s="212">
        <f>ROUND(I221*H221,2)</f>
        <v>0</v>
      </c>
      <c r="K221" s="208" t="s">
        <v>123</v>
      </c>
      <c r="L221" s="46"/>
      <c r="M221" s="213" t="s">
        <v>19</v>
      </c>
      <c r="N221" s="214" t="s">
        <v>44</v>
      </c>
      <c r="O221" s="86"/>
      <c r="P221" s="215">
        <f>O221*H221</f>
        <v>0</v>
      </c>
      <c r="Q221" s="215">
        <v>0</v>
      </c>
      <c r="R221" s="215">
        <f>Q221*H221</f>
        <v>0</v>
      </c>
      <c r="S221" s="215">
        <v>0</v>
      </c>
      <c r="T221" s="216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7" t="s">
        <v>124</v>
      </c>
      <c r="AT221" s="217" t="s">
        <v>119</v>
      </c>
      <c r="AU221" s="217" t="s">
        <v>83</v>
      </c>
      <c r="AY221" s="19" t="s">
        <v>117</v>
      </c>
      <c r="BE221" s="218">
        <f>IF(N221="základní",J221,0)</f>
        <v>0</v>
      </c>
      <c r="BF221" s="218">
        <f>IF(N221="snížená",J221,0)</f>
        <v>0</v>
      </c>
      <c r="BG221" s="218">
        <f>IF(N221="zákl. přenesená",J221,0)</f>
        <v>0</v>
      </c>
      <c r="BH221" s="218">
        <f>IF(N221="sníž. přenesená",J221,0)</f>
        <v>0</v>
      </c>
      <c r="BI221" s="218">
        <f>IF(N221="nulová",J221,0)</f>
        <v>0</v>
      </c>
      <c r="BJ221" s="19" t="s">
        <v>81</v>
      </c>
      <c r="BK221" s="218">
        <f>ROUND(I221*H221,2)</f>
        <v>0</v>
      </c>
      <c r="BL221" s="19" t="s">
        <v>124</v>
      </c>
      <c r="BM221" s="217" t="s">
        <v>350</v>
      </c>
    </row>
    <row r="222" spans="1:47" s="2" customFormat="1" ht="12">
      <c r="A222" s="40"/>
      <c r="B222" s="41"/>
      <c r="C222" s="42"/>
      <c r="D222" s="219" t="s">
        <v>126</v>
      </c>
      <c r="E222" s="42"/>
      <c r="F222" s="220" t="s">
        <v>351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126</v>
      </c>
      <c r="AU222" s="19" t="s">
        <v>83</v>
      </c>
    </row>
    <row r="223" spans="1:47" s="2" customFormat="1" ht="12">
      <c r="A223" s="40"/>
      <c r="B223" s="41"/>
      <c r="C223" s="42"/>
      <c r="D223" s="224" t="s">
        <v>128</v>
      </c>
      <c r="E223" s="42"/>
      <c r="F223" s="225" t="s">
        <v>352</v>
      </c>
      <c r="G223" s="42"/>
      <c r="H223" s="42"/>
      <c r="I223" s="221"/>
      <c r="J223" s="42"/>
      <c r="K223" s="42"/>
      <c r="L223" s="46"/>
      <c r="M223" s="222"/>
      <c r="N223" s="223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128</v>
      </c>
      <c r="AU223" s="19" t="s">
        <v>83</v>
      </c>
    </row>
    <row r="224" spans="1:51" s="13" customFormat="1" ht="12">
      <c r="A224" s="13"/>
      <c r="B224" s="226"/>
      <c r="C224" s="227"/>
      <c r="D224" s="219" t="s">
        <v>130</v>
      </c>
      <c r="E224" s="228" t="s">
        <v>19</v>
      </c>
      <c r="F224" s="229" t="s">
        <v>353</v>
      </c>
      <c r="G224" s="227"/>
      <c r="H224" s="230">
        <v>1.25</v>
      </c>
      <c r="I224" s="231"/>
      <c r="J224" s="227"/>
      <c r="K224" s="227"/>
      <c r="L224" s="232"/>
      <c r="M224" s="233"/>
      <c r="N224" s="234"/>
      <c r="O224" s="234"/>
      <c r="P224" s="234"/>
      <c r="Q224" s="234"/>
      <c r="R224" s="234"/>
      <c r="S224" s="234"/>
      <c r="T224" s="235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6" t="s">
        <v>130</v>
      </c>
      <c r="AU224" s="236" t="s">
        <v>83</v>
      </c>
      <c r="AV224" s="13" t="s">
        <v>83</v>
      </c>
      <c r="AW224" s="13" t="s">
        <v>34</v>
      </c>
      <c r="AX224" s="13" t="s">
        <v>73</v>
      </c>
      <c r="AY224" s="236" t="s">
        <v>117</v>
      </c>
    </row>
    <row r="225" spans="1:51" s="13" customFormat="1" ht="12">
      <c r="A225" s="13"/>
      <c r="B225" s="226"/>
      <c r="C225" s="227"/>
      <c r="D225" s="219" t="s">
        <v>130</v>
      </c>
      <c r="E225" s="228" t="s">
        <v>19</v>
      </c>
      <c r="F225" s="229" t="s">
        <v>354</v>
      </c>
      <c r="G225" s="227"/>
      <c r="H225" s="230">
        <v>0.434</v>
      </c>
      <c r="I225" s="231"/>
      <c r="J225" s="227"/>
      <c r="K225" s="227"/>
      <c r="L225" s="232"/>
      <c r="M225" s="233"/>
      <c r="N225" s="234"/>
      <c r="O225" s="234"/>
      <c r="P225" s="234"/>
      <c r="Q225" s="234"/>
      <c r="R225" s="234"/>
      <c r="S225" s="234"/>
      <c r="T225" s="23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6" t="s">
        <v>130</v>
      </c>
      <c r="AU225" s="236" t="s">
        <v>83</v>
      </c>
      <c r="AV225" s="13" t="s">
        <v>83</v>
      </c>
      <c r="AW225" s="13" t="s">
        <v>34</v>
      </c>
      <c r="AX225" s="13" t="s">
        <v>73</v>
      </c>
      <c r="AY225" s="236" t="s">
        <v>117</v>
      </c>
    </row>
    <row r="226" spans="1:51" s="13" customFormat="1" ht="12">
      <c r="A226" s="13"/>
      <c r="B226" s="226"/>
      <c r="C226" s="227"/>
      <c r="D226" s="219" t="s">
        <v>130</v>
      </c>
      <c r="E226" s="228" t="s">
        <v>19</v>
      </c>
      <c r="F226" s="229" t="s">
        <v>355</v>
      </c>
      <c r="G226" s="227"/>
      <c r="H226" s="230">
        <v>0.246</v>
      </c>
      <c r="I226" s="231"/>
      <c r="J226" s="227"/>
      <c r="K226" s="227"/>
      <c r="L226" s="232"/>
      <c r="M226" s="233"/>
      <c r="N226" s="234"/>
      <c r="O226" s="234"/>
      <c r="P226" s="234"/>
      <c r="Q226" s="234"/>
      <c r="R226" s="234"/>
      <c r="S226" s="234"/>
      <c r="T226" s="235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6" t="s">
        <v>130</v>
      </c>
      <c r="AU226" s="236" t="s">
        <v>83</v>
      </c>
      <c r="AV226" s="13" t="s">
        <v>83</v>
      </c>
      <c r="AW226" s="13" t="s">
        <v>34</v>
      </c>
      <c r="AX226" s="13" t="s">
        <v>73</v>
      </c>
      <c r="AY226" s="236" t="s">
        <v>117</v>
      </c>
    </row>
    <row r="227" spans="1:51" s="13" customFormat="1" ht="12">
      <c r="A227" s="13"/>
      <c r="B227" s="226"/>
      <c r="C227" s="227"/>
      <c r="D227" s="219" t="s">
        <v>130</v>
      </c>
      <c r="E227" s="228" t="s">
        <v>19</v>
      </c>
      <c r="F227" s="229" t="s">
        <v>356</v>
      </c>
      <c r="G227" s="227"/>
      <c r="H227" s="230">
        <v>41.25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130</v>
      </c>
      <c r="AU227" s="236" t="s">
        <v>83</v>
      </c>
      <c r="AV227" s="13" t="s">
        <v>83</v>
      </c>
      <c r="AW227" s="13" t="s">
        <v>34</v>
      </c>
      <c r="AX227" s="13" t="s">
        <v>73</v>
      </c>
      <c r="AY227" s="236" t="s">
        <v>117</v>
      </c>
    </row>
    <row r="228" spans="1:51" s="15" customFormat="1" ht="12">
      <c r="A228" s="15"/>
      <c r="B228" s="247"/>
      <c r="C228" s="248"/>
      <c r="D228" s="219" t="s">
        <v>130</v>
      </c>
      <c r="E228" s="249" t="s">
        <v>19</v>
      </c>
      <c r="F228" s="250" t="s">
        <v>183</v>
      </c>
      <c r="G228" s="248"/>
      <c r="H228" s="251">
        <v>43.18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7" t="s">
        <v>130</v>
      </c>
      <c r="AU228" s="257" t="s">
        <v>83</v>
      </c>
      <c r="AV228" s="15" t="s">
        <v>124</v>
      </c>
      <c r="AW228" s="15" t="s">
        <v>34</v>
      </c>
      <c r="AX228" s="15" t="s">
        <v>81</v>
      </c>
      <c r="AY228" s="257" t="s">
        <v>117</v>
      </c>
    </row>
    <row r="229" spans="1:65" s="2" customFormat="1" ht="21.75" customHeight="1">
      <c r="A229" s="40"/>
      <c r="B229" s="41"/>
      <c r="C229" s="206" t="s">
        <v>357</v>
      </c>
      <c r="D229" s="206" t="s">
        <v>119</v>
      </c>
      <c r="E229" s="207" t="s">
        <v>358</v>
      </c>
      <c r="F229" s="208" t="s">
        <v>359</v>
      </c>
      <c r="G229" s="209" t="s">
        <v>170</v>
      </c>
      <c r="H229" s="210">
        <v>81.522</v>
      </c>
      <c r="I229" s="211"/>
      <c r="J229" s="212">
        <f>ROUND(I229*H229,2)</f>
        <v>0</v>
      </c>
      <c r="K229" s="208" t="s">
        <v>123</v>
      </c>
      <c r="L229" s="46"/>
      <c r="M229" s="213" t="s">
        <v>19</v>
      </c>
      <c r="N229" s="214" t="s">
        <v>44</v>
      </c>
      <c r="O229" s="86"/>
      <c r="P229" s="215">
        <f>O229*H229</f>
        <v>0</v>
      </c>
      <c r="Q229" s="215">
        <v>0</v>
      </c>
      <c r="R229" s="215">
        <f>Q229*H229</f>
        <v>0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124</v>
      </c>
      <c r="AT229" s="217" t="s">
        <v>119</v>
      </c>
      <c r="AU229" s="217" t="s">
        <v>83</v>
      </c>
      <c r="AY229" s="19" t="s">
        <v>117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81</v>
      </c>
      <c r="BK229" s="218">
        <f>ROUND(I229*H229,2)</f>
        <v>0</v>
      </c>
      <c r="BL229" s="19" t="s">
        <v>124</v>
      </c>
      <c r="BM229" s="217" t="s">
        <v>360</v>
      </c>
    </row>
    <row r="230" spans="1:47" s="2" customFormat="1" ht="12">
      <c r="A230" s="40"/>
      <c r="B230" s="41"/>
      <c r="C230" s="42"/>
      <c r="D230" s="219" t="s">
        <v>126</v>
      </c>
      <c r="E230" s="42"/>
      <c r="F230" s="220" t="s">
        <v>361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126</v>
      </c>
      <c r="AU230" s="19" t="s">
        <v>83</v>
      </c>
    </row>
    <row r="231" spans="1:47" s="2" customFormat="1" ht="12">
      <c r="A231" s="40"/>
      <c r="B231" s="41"/>
      <c r="C231" s="42"/>
      <c r="D231" s="224" t="s">
        <v>128</v>
      </c>
      <c r="E231" s="42"/>
      <c r="F231" s="225" t="s">
        <v>362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128</v>
      </c>
      <c r="AU231" s="19" t="s">
        <v>83</v>
      </c>
    </row>
    <row r="232" spans="1:65" s="2" customFormat="1" ht="24.15" customHeight="1">
      <c r="A232" s="40"/>
      <c r="B232" s="41"/>
      <c r="C232" s="206" t="s">
        <v>363</v>
      </c>
      <c r="D232" s="206" t="s">
        <v>119</v>
      </c>
      <c r="E232" s="207" t="s">
        <v>364</v>
      </c>
      <c r="F232" s="208" t="s">
        <v>365</v>
      </c>
      <c r="G232" s="209" t="s">
        <v>170</v>
      </c>
      <c r="H232" s="210">
        <v>1548.918</v>
      </c>
      <c r="I232" s="211"/>
      <c r="J232" s="212">
        <f>ROUND(I232*H232,2)</f>
        <v>0</v>
      </c>
      <c r="K232" s="208" t="s">
        <v>123</v>
      </c>
      <c r="L232" s="46"/>
      <c r="M232" s="213" t="s">
        <v>19</v>
      </c>
      <c r="N232" s="214" t="s">
        <v>44</v>
      </c>
      <c r="O232" s="86"/>
      <c r="P232" s="215">
        <f>O232*H232</f>
        <v>0</v>
      </c>
      <c r="Q232" s="215">
        <v>0</v>
      </c>
      <c r="R232" s="215">
        <f>Q232*H232</f>
        <v>0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124</v>
      </c>
      <c r="AT232" s="217" t="s">
        <v>119</v>
      </c>
      <c r="AU232" s="217" t="s">
        <v>83</v>
      </c>
      <c r="AY232" s="19" t="s">
        <v>117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81</v>
      </c>
      <c r="BK232" s="218">
        <f>ROUND(I232*H232,2)</f>
        <v>0</v>
      </c>
      <c r="BL232" s="19" t="s">
        <v>124</v>
      </c>
      <c r="BM232" s="217" t="s">
        <v>366</v>
      </c>
    </row>
    <row r="233" spans="1:47" s="2" customFormat="1" ht="12">
      <c r="A233" s="40"/>
      <c r="B233" s="41"/>
      <c r="C233" s="42"/>
      <c r="D233" s="219" t="s">
        <v>126</v>
      </c>
      <c r="E233" s="42"/>
      <c r="F233" s="220" t="s">
        <v>367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126</v>
      </c>
      <c r="AU233" s="19" t="s">
        <v>83</v>
      </c>
    </row>
    <row r="234" spans="1:47" s="2" customFormat="1" ht="12">
      <c r="A234" s="40"/>
      <c r="B234" s="41"/>
      <c r="C234" s="42"/>
      <c r="D234" s="224" t="s">
        <v>128</v>
      </c>
      <c r="E234" s="42"/>
      <c r="F234" s="225" t="s">
        <v>368</v>
      </c>
      <c r="G234" s="42"/>
      <c r="H234" s="42"/>
      <c r="I234" s="221"/>
      <c r="J234" s="42"/>
      <c r="K234" s="42"/>
      <c r="L234" s="46"/>
      <c r="M234" s="222"/>
      <c r="N234" s="223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128</v>
      </c>
      <c r="AU234" s="19" t="s">
        <v>83</v>
      </c>
    </row>
    <row r="235" spans="1:51" s="13" customFormat="1" ht="12">
      <c r="A235" s="13"/>
      <c r="B235" s="226"/>
      <c r="C235" s="227"/>
      <c r="D235" s="219" t="s">
        <v>130</v>
      </c>
      <c r="E235" s="227"/>
      <c r="F235" s="229" t="s">
        <v>369</v>
      </c>
      <c r="G235" s="227"/>
      <c r="H235" s="230">
        <v>1548.918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130</v>
      </c>
      <c r="AU235" s="236" t="s">
        <v>83</v>
      </c>
      <c r="AV235" s="13" t="s">
        <v>83</v>
      </c>
      <c r="AW235" s="13" t="s">
        <v>4</v>
      </c>
      <c r="AX235" s="13" t="s">
        <v>81</v>
      </c>
      <c r="AY235" s="236" t="s">
        <v>117</v>
      </c>
    </row>
    <row r="236" spans="1:65" s="2" customFormat="1" ht="24.15" customHeight="1">
      <c r="A236" s="40"/>
      <c r="B236" s="41"/>
      <c r="C236" s="206" t="s">
        <v>138</v>
      </c>
      <c r="D236" s="206" t="s">
        <v>119</v>
      </c>
      <c r="E236" s="207" t="s">
        <v>370</v>
      </c>
      <c r="F236" s="208" t="s">
        <v>371</v>
      </c>
      <c r="G236" s="209" t="s">
        <v>170</v>
      </c>
      <c r="H236" s="210">
        <v>81.522</v>
      </c>
      <c r="I236" s="211"/>
      <c r="J236" s="212">
        <f>ROUND(I236*H236,2)</f>
        <v>0</v>
      </c>
      <c r="K236" s="208" t="s">
        <v>123</v>
      </c>
      <c r="L236" s="46"/>
      <c r="M236" s="213" t="s">
        <v>19</v>
      </c>
      <c r="N236" s="214" t="s">
        <v>44</v>
      </c>
      <c r="O236" s="86"/>
      <c r="P236" s="215">
        <f>O236*H236</f>
        <v>0</v>
      </c>
      <c r="Q236" s="215">
        <v>0</v>
      </c>
      <c r="R236" s="215">
        <f>Q236*H236</f>
        <v>0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124</v>
      </c>
      <c r="AT236" s="217" t="s">
        <v>119</v>
      </c>
      <c r="AU236" s="217" t="s">
        <v>83</v>
      </c>
      <c r="AY236" s="19" t="s">
        <v>117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81</v>
      </c>
      <c r="BK236" s="218">
        <f>ROUND(I236*H236,2)</f>
        <v>0</v>
      </c>
      <c r="BL236" s="19" t="s">
        <v>124</v>
      </c>
      <c r="BM236" s="217" t="s">
        <v>372</v>
      </c>
    </row>
    <row r="237" spans="1:47" s="2" customFormat="1" ht="12">
      <c r="A237" s="40"/>
      <c r="B237" s="41"/>
      <c r="C237" s="42"/>
      <c r="D237" s="219" t="s">
        <v>126</v>
      </c>
      <c r="E237" s="42"/>
      <c r="F237" s="220" t="s">
        <v>373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126</v>
      </c>
      <c r="AU237" s="19" t="s">
        <v>83</v>
      </c>
    </row>
    <row r="238" spans="1:47" s="2" customFormat="1" ht="12">
      <c r="A238" s="40"/>
      <c r="B238" s="41"/>
      <c r="C238" s="42"/>
      <c r="D238" s="224" t="s">
        <v>128</v>
      </c>
      <c r="E238" s="42"/>
      <c r="F238" s="225" t="s">
        <v>374</v>
      </c>
      <c r="G238" s="42"/>
      <c r="H238" s="42"/>
      <c r="I238" s="221"/>
      <c r="J238" s="42"/>
      <c r="K238" s="42"/>
      <c r="L238" s="46"/>
      <c r="M238" s="222"/>
      <c r="N238" s="223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128</v>
      </c>
      <c r="AU238" s="19" t="s">
        <v>83</v>
      </c>
    </row>
    <row r="239" spans="1:65" s="2" customFormat="1" ht="37.8" customHeight="1">
      <c r="A239" s="40"/>
      <c r="B239" s="41"/>
      <c r="C239" s="206" t="s">
        <v>375</v>
      </c>
      <c r="D239" s="206" t="s">
        <v>119</v>
      </c>
      <c r="E239" s="207" t="s">
        <v>376</v>
      </c>
      <c r="F239" s="208" t="s">
        <v>377</v>
      </c>
      <c r="G239" s="209" t="s">
        <v>170</v>
      </c>
      <c r="H239" s="210">
        <v>16.302</v>
      </c>
      <c r="I239" s="211"/>
      <c r="J239" s="212">
        <f>ROUND(I239*H239,2)</f>
        <v>0</v>
      </c>
      <c r="K239" s="208" t="s">
        <v>123</v>
      </c>
      <c r="L239" s="46"/>
      <c r="M239" s="213" t="s">
        <v>19</v>
      </c>
      <c r="N239" s="214" t="s">
        <v>44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124</v>
      </c>
      <c r="AT239" s="217" t="s">
        <v>119</v>
      </c>
      <c r="AU239" s="217" t="s">
        <v>83</v>
      </c>
      <c r="AY239" s="19" t="s">
        <v>117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81</v>
      </c>
      <c r="BK239" s="218">
        <f>ROUND(I239*H239,2)</f>
        <v>0</v>
      </c>
      <c r="BL239" s="19" t="s">
        <v>124</v>
      </c>
      <c r="BM239" s="217" t="s">
        <v>378</v>
      </c>
    </row>
    <row r="240" spans="1:47" s="2" customFormat="1" ht="12">
      <c r="A240" s="40"/>
      <c r="B240" s="41"/>
      <c r="C240" s="42"/>
      <c r="D240" s="219" t="s">
        <v>126</v>
      </c>
      <c r="E240" s="42"/>
      <c r="F240" s="220" t="s">
        <v>379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126</v>
      </c>
      <c r="AU240" s="19" t="s">
        <v>83</v>
      </c>
    </row>
    <row r="241" spans="1:47" s="2" customFormat="1" ht="12">
      <c r="A241" s="40"/>
      <c r="B241" s="41"/>
      <c r="C241" s="42"/>
      <c r="D241" s="224" t="s">
        <v>128</v>
      </c>
      <c r="E241" s="42"/>
      <c r="F241" s="225" t="s">
        <v>380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128</v>
      </c>
      <c r="AU241" s="19" t="s">
        <v>83</v>
      </c>
    </row>
    <row r="242" spans="1:65" s="2" customFormat="1" ht="44.25" customHeight="1">
      <c r="A242" s="40"/>
      <c r="B242" s="41"/>
      <c r="C242" s="206" t="s">
        <v>381</v>
      </c>
      <c r="D242" s="206" t="s">
        <v>119</v>
      </c>
      <c r="E242" s="207" t="s">
        <v>382</v>
      </c>
      <c r="F242" s="208" t="s">
        <v>383</v>
      </c>
      <c r="G242" s="209" t="s">
        <v>170</v>
      </c>
      <c r="H242" s="210">
        <v>22.04</v>
      </c>
      <c r="I242" s="211"/>
      <c r="J242" s="212">
        <f>ROUND(I242*H242,2)</f>
        <v>0</v>
      </c>
      <c r="K242" s="208" t="s">
        <v>123</v>
      </c>
      <c r="L242" s="46"/>
      <c r="M242" s="213" t="s">
        <v>19</v>
      </c>
      <c r="N242" s="214" t="s">
        <v>44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124</v>
      </c>
      <c r="AT242" s="217" t="s">
        <v>119</v>
      </c>
      <c r="AU242" s="217" t="s">
        <v>83</v>
      </c>
      <c r="AY242" s="19" t="s">
        <v>117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81</v>
      </c>
      <c r="BK242" s="218">
        <f>ROUND(I242*H242,2)</f>
        <v>0</v>
      </c>
      <c r="BL242" s="19" t="s">
        <v>124</v>
      </c>
      <c r="BM242" s="217" t="s">
        <v>384</v>
      </c>
    </row>
    <row r="243" spans="1:47" s="2" customFormat="1" ht="12">
      <c r="A243" s="40"/>
      <c r="B243" s="41"/>
      <c r="C243" s="42"/>
      <c r="D243" s="219" t="s">
        <v>126</v>
      </c>
      <c r="E243" s="42"/>
      <c r="F243" s="220" t="s">
        <v>172</v>
      </c>
      <c r="G243" s="42"/>
      <c r="H243" s="42"/>
      <c r="I243" s="221"/>
      <c r="J243" s="42"/>
      <c r="K243" s="42"/>
      <c r="L243" s="46"/>
      <c r="M243" s="222"/>
      <c r="N243" s="223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126</v>
      </c>
      <c r="AU243" s="19" t="s">
        <v>83</v>
      </c>
    </row>
    <row r="244" spans="1:47" s="2" customFormat="1" ht="12">
      <c r="A244" s="40"/>
      <c r="B244" s="41"/>
      <c r="C244" s="42"/>
      <c r="D244" s="224" t="s">
        <v>128</v>
      </c>
      <c r="E244" s="42"/>
      <c r="F244" s="225" t="s">
        <v>385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128</v>
      </c>
      <c r="AU244" s="19" t="s">
        <v>83</v>
      </c>
    </row>
    <row r="245" spans="1:63" s="12" customFormat="1" ht="22.8" customHeight="1">
      <c r="A245" s="12"/>
      <c r="B245" s="190"/>
      <c r="C245" s="191"/>
      <c r="D245" s="192" t="s">
        <v>72</v>
      </c>
      <c r="E245" s="204" t="s">
        <v>386</v>
      </c>
      <c r="F245" s="204" t="s">
        <v>387</v>
      </c>
      <c r="G245" s="191"/>
      <c r="H245" s="191"/>
      <c r="I245" s="194"/>
      <c r="J245" s="205">
        <f>BK245</f>
        <v>0</v>
      </c>
      <c r="K245" s="191"/>
      <c r="L245" s="196"/>
      <c r="M245" s="197"/>
      <c r="N245" s="198"/>
      <c r="O245" s="198"/>
      <c r="P245" s="199">
        <f>SUM(P246:P248)</f>
        <v>0</v>
      </c>
      <c r="Q245" s="198"/>
      <c r="R245" s="199">
        <f>SUM(R246:R248)</f>
        <v>0</v>
      </c>
      <c r="S245" s="198"/>
      <c r="T245" s="200">
        <f>SUM(T246:T248)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01" t="s">
        <v>81</v>
      </c>
      <c r="AT245" s="202" t="s">
        <v>72</v>
      </c>
      <c r="AU245" s="202" t="s">
        <v>81</v>
      </c>
      <c r="AY245" s="201" t="s">
        <v>117</v>
      </c>
      <c r="BK245" s="203">
        <f>SUM(BK246:BK248)</f>
        <v>0</v>
      </c>
    </row>
    <row r="246" spans="1:65" s="2" customFormat="1" ht="24.15" customHeight="1">
      <c r="A246" s="40"/>
      <c r="B246" s="41"/>
      <c r="C246" s="206" t="s">
        <v>388</v>
      </c>
      <c r="D246" s="206" t="s">
        <v>119</v>
      </c>
      <c r="E246" s="207" t="s">
        <v>389</v>
      </c>
      <c r="F246" s="208" t="s">
        <v>390</v>
      </c>
      <c r="G246" s="209" t="s">
        <v>170</v>
      </c>
      <c r="H246" s="210">
        <v>182.833</v>
      </c>
      <c r="I246" s="211"/>
      <c r="J246" s="212">
        <f>ROUND(I246*H246,2)</f>
        <v>0</v>
      </c>
      <c r="K246" s="208" t="s">
        <v>123</v>
      </c>
      <c r="L246" s="46"/>
      <c r="M246" s="213" t="s">
        <v>19</v>
      </c>
      <c r="N246" s="214" t="s">
        <v>44</v>
      </c>
      <c r="O246" s="86"/>
      <c r="P246" s="215">
        <f>O246*H246</f>
        <v>0</v>
      </c>
      <c r="Q246" s="215">
        <v>0</v>
      </c>
      <c r="R246" s="215">
        <f>Q246*H246</f>
        <v>0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124</v>
      </c>
      <c r="AT246" s="217" t="s">
        <v>119</v>
      </c>
      <c r="AU246" s="217" t="s">
        <v>83</v>
      </c>
      <c r="AY246" s="19" t="s">
        <v>117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81</v>
      </c>
      <c r="BK246" s="218">
        <f>ROUND(I246*H246,2)</f>
        <v>0</v>
      </c>
      <c r="BL246" s="19" t="s">
        <v>124</v>
      </c>
      <c r="BM246" s="217" t="s">
        <v>391</v>
      </c>
    </row>
    <row r="247" spans="1:47" s="2" customFormat="1" ht="12">
      <c r="A247" s="40"/>
      <c r="B247" s="41"/>
      <c r="C247" s="42"/>
      <c r="D247" s="219" t="s">
        <v>126</v>
      </c>
      <c r="E247" s="42"/>
      <c r="F247" s="220" t="s">
        <v>392</v>
      </c>
      <c r="G247" s="42"/>
      <c r="H247" s="42"/>
      <c r="I247" s="221"/>
      <c r="J247" s="42"/>
      <c r="K247" s="42"/>
      <c r="L247" s="46"/>
      <c r="M247" s="222"/>
      <c r="N247" s="223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126</v>
      </c>
      <c r="AU247" s="19" t="s">
        <v>83</v>
      </c>
    </row>
    <row r="248" spans="1:47" s="2" customFormat="1" ht="12">
      <c r="A248" s="40"/>
      <c r="B248" s="41"/>
      <c r="C248" s="42"/>
      <c r="D248" s="224" t="s">
        <v>128</v>
      </c>
      <c r="E248" s="42"/>
      <c r="F248" s="225" t="s">
        <v>393</v>
      </c>
      <c r="G248" s="42"/>
      <c r="H248" s="42"/>
      <c r="I248" s="221"/>
      <c r="J248" s="42"/>
      <c r="K248" s="42"/>
      <c r="L248" s="46"/>
      <c r="M248" s="268"/>
      <c r="N248" s="269"/>
      <c r="O248" s="270"/>
      <c r="P248" s="270"/>
      <c r="Q248" s="270"/>
      <c r="R248" s="270"/>
      <c r="S248" s="270"/>
      <c r="T248" s="271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128</v>
      </c>
      <c r="AU248" s="19" t="s">
        <v>83</v>
      </c>
    </row>
    <row r="249" spans="1:31" s="2" customFormat="1" ht="6.95" customHeight="1">
      <c r="A249" s="40"/>
      <c r="B249" s="61"/>
      <c r="C249" s="62"/>
      <c r="D249" s="62"/>
      <c r="E249" s="62"/>
      <c r="F249" s="62"/>
      <c r="G249" s="62"/>
      <c r="H249" s="62"/>
      <c r="I249" s="62"/>
      <c r="J249" s="62"/>
      <c r="K249" s="62"/>
      <c r="L249" s="46"/>
      <c r="M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</row>
  </sheetData>
  <sheetProtection password="CB6D" sheet="1" objects="1" scenarios="1" formatColumns="0" formatRows="0" autoFilter="0"/>
  <autoFilter ref="C84:K24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4_01/111301111"/>
    <hyperlink ref="F94" r:id="rId2" display="https://podminky.urs.cz/item/CS_URS_2024_01/113107324"/>
    <hyperlink ref="F99" r:id="rId3" display="https://podminky.urs.cz/item/CS_URS_2024_01/122251101"/>
    <hyperlink ref="F103" r:id="rId4" display="https://podminky.urs.cz/item/CS_URS_2024_01/139911113"/>
    <hyperlink ref="F108" r:id="rId5" display="https://podminky.urs.cz/item/CS_URS_2024_01/162751117"/>
    <hyperlink ref="F111" r:id="rId6" display="https://podminky.urs.cz/item/CS_URS_2024_01/162751119"/>
    <hyperlink ref="F115" r:id="rId7" display="https://podminky.urs.cz/item/CS_URS_2024_01/171201231"/>
    <hyperlink ref="F119" r:id="rId8" display="https://podminky.urs.cz/item/CS_URS_2024_01/171251201"/>
    <hyperlink ref="F125" r:id="rId9" display="https://podminky.urs.cz/item/CS_URS_2024_01/181411122"/>
    <hyperlink ref="F131" r:id="rId10" display="https://podminky.urs.cz/item/CS_URS_2024_01/181951112"/>
    <hyperlink ref="F134" r:id="rId11" display="https://podminky.urs.cz/item/CS_URS_2024_01/182351123"/>
    <hyperlink ref="F141" r:id="rId12" display="https://podminky.urs.cz/item/CS_URS_2024_01/564871011"/>
    <hyperlink ref="F144" r:id="rId13" display="https://podminky.urs.cz/item/CS_URS_2024_01/569851111"/>
    <hyperlink ref="F147" r:id="rId14" display="https://podminky.urs.cz/item/CS_URS_2024_01/591211111"/>
    <hyperlink ref="F154" r:id="rId15" display="https://podminky.urs.cz/item/CS_URS_2024_01/912111113"/>
    <hyperlink ref="F159" r:id="rId16" display="https://podminky.urs.cz/item/CS_URS_2024_01/914111111"/>
    <hyperlink ref="F164" r:id="rId17" display="https://podminky.urs.cz/item/CS_URS_2024_01/914511111"/>
    <hyperlink ref="F173" r:id="rId18" display="https://podminky.urs.cz/item/CS_URS_2024_01/916241113"/>
    <hyperlink ref="F182" r:id="rId19" display="https://podminky.urs.cz/item/CS_URS_2024_01/916991121"/>
    <hyperlink ref="F186" r:id="rId20" display="https://podminky.urs.cz/item/CS_URS_2024_01/919732211"/>
    <hyperlink ref="F189" r:id="rId21" display="https://podminky.urs.cz/item/CS_URS_2024_01/919732221"/>
    <hyperlink ref="F193" r:id="rId22" display="https://podminky.urs.cz/item/CS_URS_2024_01/919735114"/>
    <hyperlink ref="F198" r:id="rId23" display="https://podminky.urs.cz/item/CS_URS_2024_01/966005111"/>
    <hyperlink ref="F201" r:id="rId24" display="https://podminky.urs.cz/item/CS_URS_2024_01/966006132"/>
    <hyperlink ref="F209" r:id="rId25" display="https://podminky.urs.cz/item/CS_URS_2024_01/981511113"/>
    <hyperlink ref="F214" r:id="rId26" display="https://podminky.urs.cz/item/CS_URS_2024_01/981511116"/>
    <hyperlink ref="F223" r:id="rId27" display="https://podminky.urs.cz/item/CS_URS_2024_01/997013871"/>
    <hyperlink ref="F231" r:id="rId28" display="https://podminky.urs.cz/item/CS_URS_2024_01/997221561"/>
    <hyperlink ref="F234" r:id="rId29" display="https://podminky.urs.cz/item/CS_URS_2024_01/997221569"/>
    <hyperlink ref="F238" r:id="rId30" display="https://podminky.urs.cz/item/CS_URS_2024_01/997221611"/>
    <hyperlink ref="F241" r:id="rId31" display="https://podminky.urs.cz/item/CS_URS_2024_01/997221861"/>
    <hyperlink ref="F244" r:id="rId32" display="https://podminky.urs.cz/item/CS_URS_2024_01/997221873"/>
    <hyperlink ref="F248" r:id="rId33" display="https://podminky.urs.cz/item/CS_URS_2024_01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II/201 Mariánský Týnec, Úprava napojení a odvodnění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30. 1. 2024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ROUND(J90,2)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ROUND((SUM(BE90:BE381)),2)</f>
        <v>0</v>
      </c>
      <c r="G33" s="40"/>
      <c r="H33" s="40"/>
      <c r="I33" s="150">
        <v>0.21</v>
      </c>
      <c r="J33" s="149">
        <f>ROUND(((SUM(BE90:BE381))*I33),2)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ROUND((SUM(BF90:BF381)),2)</f>
        <v>0</v>
      </c>
      <c r="G34" s="40"/>
      <c r="H34" s="40"/>
      <c r="I34" s="150">
        <v>0.12</v>
      </c>
      <c r="J34" s="149">
        <f>ROUND(((SUM(BF90:BF381))*I34),2)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ROUND((SUM(BG90:BG381)),2)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ROUND((SUM(BH90:BH381)),2)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ROUND((SUM(BI90:BI381)),2)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II/201 Mariánský Týnec, Úprava napojení a odvodnění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 102 - odvodnění + propustek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Kralovice-Mariánský Týnec</v>
      </c>
      <c r="G52" s="42"/>
      <c r="H52" s="42"/>
      <c r="I52" s="34" t="s">
        <v>23</v>
      </c>
      <c r="J52" s="74" t="str">
        <f>IF(J12="","",J12)</f>
        <v>30. 1. 2024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Správa a údržba silnic Plzeňského kraje, p.o</v>
      </c>
      <c r="G54" s="42"/>
      <c r="H54" s="42"/>
      <c r="I54" s="34" t="s">
        <v>31</v>
      </c>
      <c r="J54" s="38" t="str">
        <f>E21</f>
        <v>WORING s.r.o. ,Na Roudné 1604/93;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J90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96</v>
      </c>
      <c r="E60" s="170"/>
      <c r="F60" s="170"/>
      <c r="G60" s="170"/>
      <c r="H60" s="170"/>
      <c r="I60" s="170"/>
      <c r="J60" s="171">
        <f>J91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97</v>
      </c>
      <c r="E61" s="176"/>
      <c r="F61" s="176"/>
      <c r="G61" s="176"/>
      <c r="H61" s="176"/>
      <c r="I61" s="176"/>
      <c r="J61" s="177">
        <f>J92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395</v>
      </c>
      <c r="E62" s="176"/>
      <c r="F62" s="176"/>
      <c r="G62" s="176"/>
      <c r="H62" s="176"/>
      <c r="I62" s="176"/>
      <c r="J62" s="177">
        <f>J153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396</v>
      </c>
      <c r="E63" s="176"/>
      <c r="F63" s="176"/>
      <c r="G63" s="176"/>
      <c r="H63" s="176"/>
      <c r="I63" s="176"/>
      <c r="J63" s="177">
        <f>J176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397</v>
      </c>
      <c r="E64" s="176"/>
      <c r="F64" s="176"/>
      <c r="G64" s="176"/>
      <c r="H64" s="176"/>
      <c r="I64" s="176"/>
      <c r="J64" s="177">
        <f>J219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98</v>
      </c>
      <c r="E65" s="176"/>
      <c r="F65" s="176"/>
      <c r="G65" s="176"/>
      <c r="H65" s="176"/>
      <c r="I65" s="176"/>
      <c r="J65" s="177">
        <f>J255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398</v>
      </c>
      <c r="E66" s="176"/>
      <c r="F66" s="176"/>
      <c r="G66" s="176"/>
      <c r="H66" s="176"/>
      <c r="I66" s="176"/>
      <c r="J66" s="177">
        <f>J264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99</v>
      </c>
      <c r="E67" s="176"/>
      <c r="F67" s="176"/>
      <c r="G67" s="176"/>
      <c r="H67" s="176"/>
      <c r="I67" s="176"/>
      <c r="J67" s="177">
        <f>J320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101</v>
      </c>
      <c r="E68" s="176"/>
      <c r="F68" s="176"/>
      <c r="G68" s="176"/>
      <c r="H68" s="176"/>
      <c r="I68" s="176"/>
      <c r="J68" s="177">
        <f>J342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7"/>
      <c r="C69" s="168"/>
      <c r="D69" s="169" t="s">
        <v>399</v>
      </c>
      <c r="E69" s="170"/>
      <c r="F69" s="170"/>
      <c r="G69" s="170"/>
      <c r="H69" s="170"/>
      <c r="I69" s="170"/>
      <c r="J69" s="171">
        <f>J346</f>
        <v>0</v>
      </c>
      <c r="K69" s="168"/>
      <c r="L69" s="172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3"/>
      <c r="C70" s="174"/>
      <c r="D70" s="175" t="s">
        <v>400</v>
      </c>
      <c r="E70" s="176"/>
      <c r="F70" s="176"/>
      <c r="G70" s="176"/>
      <c r="H70" s="176"/>
      <c r="I70" s="176"/>
      <c r="J70" s="177">
        <f>J347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102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62" t="str">
        <f>E7</f>
        <v>II/201 Mariánský Týnec, Úprava napojení a odvodnění</v>
      </c>
      <c r="F80" s="34"/>
      <c r="G80" s="34"/>
      <c r="H80" s="34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90</v>
      </c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E9</f>
        <v>SO 102 - odvodnění + propustek</v>
      </c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F12</f>
        <v>Kralovice-Mariánský Týnec</v>
      </c>
      <c r="G84" s="42"/>
      <c r="H84" s="42"/>
      <c r="I84" s="34" t="s">
        <v>23</v>
      </c>
      <c r="J84" s="74" t="str">
        <f>IF(J12="","",J12)</f>
        <v>30. 1. 2024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40.05" customHeight="1">
      <c r="A86" s="40"/>
      <c r="B86" s="41"/>
      <c r="C86" s="34" t="s">
        <v>25</v>
      </c>
      <c r="D86" s="42"/>
      <c r="E86" s="42"/>
      <c r="F86" s="29" t="str">
        <f>E15</f>
        <v>Správa a údržba silnic Plzeňského kraje, p.o</v>
      </c>
      <c r="G86" s="42"/>
      <c r="H86" s="42"/>
      <c r="I86" s="34" t="s">
        <v>31</v>
      </c>
      <c r="J86" s="38" t="str">
        <f>E21</f>
        <v>WORING s.r.o. ,Na Roudné 1604/93; Plzeň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IF(E18="","",E18)</f>
        <v>Vyplň údaj</v>
      </c>
      <c r="G87" s="42"/>
      <c r="H87" s="42"/>
      <c r="I87" s="34" t="s">
        <v>35</v>
      </c>
      <c r="J87" s="38" t="str">
        <f>E24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79"/>
      <c r="B89" s="180"/>
      <c r="C89" s="181" t="s">
        <v>103</v>
      </c>
      <c r="D89" s="182" t="s">
        <v>58</v>
      </c>
      <c r="E89" s="182" t="s">
        <v>54</v>
      </c>
      <c r="F89" s="182" t="s">
        <v>55</v>
      </c>
      <c r="G89" s="182" t="s">
        <v>104</v>
      </c>
      <c r="H89" s="182" t="s">
        <v>105</v>
      </c>
      <c r="I89" s="182" t="s">
        <v>106</v>
      </c>
      <c r="J89" s="182" t="s">
        <v>94</v>
      </c>
      <c r="K89" s="183" t="s">
        <v>107</v>
      </c>
      <c r="L89" s="184"/>
      <c r="M89" s="94" t="s">
        <v>19</v>
      </c>
      <c r="N89" s="95" t="s">
        <v>43</v>
      </c>
      <c r="O89" s="95" t="s">
        <v>108</v>
      </c>
      <c r="P89" s="95" t="s">
        <v>109</v>
      </c>
      <c r="Q89" s="95" t="s">
        <v>110</v>
      </c>
      <c r="R89" s="95" t="s">
        <v>111</v>
      </c>
      <c r="S89" s="95" t="s">
        <v>112</v>
      </c>
      <c r="T89" s="96" t="s">
        <v>113</v>
      </c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</row>
    <row r="90" spans="1:63" s="2" customFormat="1" ht="22.8" customHeight="1">
      <c r="A90" s="40"/>
      <c r="B90" s="41"/>
      <c r="C90" s="101" t="s">
        <v>114</v>
      </c>
      <c r="D90" s="42"/>
      <c r="E90" s="42"/>
      <c r="F90" s="42"/>
      <c r="G90" s="42"/>
      <c r="H90" s="42"/>
      <c r="I90" s="42"/>
      <c r="J90" s="185">
        <f>BK90</f>
        <v>0</v>
      </c>
      <c r="K90" s="42"/>
      <c r="L90" s="46"/>
      <c r="M90" s="97"/>
      <c r="N90" s="186"/>
      <c r="O90" s="98"/>
      <c r="P90" s="187">
        <f>P91+P346</f>
        <v>0</v>
      </c>
      <c r="Q90" s="98"/>
      <c r="R90" s="187">
        <f>R91+R346</f>
        <v>223.79026126000002</v>
      </c>
      <c r="S90" s="98"/>
      <c r="T90" s="188">
        <f>T91+T346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72</v>
      </c>
      <c r="AU90" s="19" t="s">
        <v>95</v>
      </c>
      <c r="BK90" s="189">
        <f>BK91+BK346</f>
        <v>0</v>
      </c>
    </row>
    <row r="91" spans="1:63" s="12" customFormat="1" ht="25.9" customHeight="1">
      <c r="A91" s="12"/>
      <c r="B91" s="190"/>
      <c r="C91" s="191"/>
      <c r="D91" s="192" t="s">
        <v>72</v>
      </c>
      <c r="E91" s="193" t="s">
        <v>115</v>
      </c>
      <c r="F91" s="193" t="s">
        <v>116</v>
      </c>
      <c r="G91" s="191"/>
      <c r="H91" s="191"/>
      <c r="I91" s="194"/>
      <c r="J91" s="195">
        <f>BK91</f>
        <v>0</v>
      </c>
      <c r="K91" s="191"/>
      <c r="L91" s="196"/>
      <c r="M91" s="197"/>
      <c r="N91" s="198"/>
      <c r="O91" s="198"/>
      <c r="P91" s="199">
        <f>P92+P153+P176+P219+P255+P264+P320+P342</f>
        <v>0</v>
      </c>
      <c r="Q91" s="198"/>
      <c r="R91" s="199">
        <f>R92+R153+R176+R219+R255+R264+R320+R342</f>
        <v>223.68826126000002</v>
      </c>
      <c r="S91" s="198"/>
      <c r="T91" s="200">
        <f>T92+T153+T176+T219+T255+T264+T320+T342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81</v>
      </c>
      <c r="AT91" s="202" t="s">
        <v>72</v>
      </c>
      <c r="AU91" s="202" t="s">
        <v>73</v>
      </c>
      <c r="AY91" s="201" t="s">
        <v>117</v>
      </c>
      <c r="BK91" s="203">
        <f>BK92+BK153+BK176+BK219+BK255+BK264+BK320+BK342</f>
        <v>0</v>
      </c>
    </row>
    <row r="92" spans="1:63" s="12" customFormat="1" ht="22.8" customHeight="1">
      <c r="A92" s="12"/>
      <c r="B92" s="190"/>
      <c r="C92" s="191"/>
      <c r="D92" s="192" t="s">
        <v>72</v>
      </c>
      <c r="E92" s="204" t="s">
        <v>81</v>
      </c>
      <c r="F92" s="204" t="s">
        <v>118</v>
      </c>
      <c r="G92" s="191"/>
      <c r="H92" s="191"/>
      <c r="I92" s="194"/>
      <c r="J92" s="205">
        <f>BK92</f>
        <v>0</v>
      </c>
      <c r="K92" s="191"/>
      <c r="L92" s="196"/>
      <c r="M92" s="197"/>
      <c r="N92" s="198"/>
      <c r="O92" s="198"/>
      <c r="P92" s="199">
        <f>SUM(P93:P152)</f>
        <v>0</v>
      </c>
      <c r="Q92" s="198"/>
      <c r="R92" s="199">
        <f>SUM(R93:R152)</f>
        <v>0.16809600000000002</v>
      </c>
      <c r="S92" s="198"/>
      <c r="T92" s="200">
        <f>SUM(T93:T152)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81</v>
      </c>
      <c r="AT92" s="202" t="s">
        <v>72</v>
      </c>
      <c r="AU92" s="202" t="s">
        <v>81</v>
      </c>
      <c r="AY92" s="201" t="s">
        <v>117</v>
      </c>
      <c r="BK92" s="203">
        <f>SUM(BK93:BK152)</f>
        <v>0</v>
      </c>
    </row>
    <row r="93" spans="1:65" s="2" customFormat="1" ht="33" customHeight="1">
      <c r="A93" s="40"/>
      <c r="B93" s="41"/>
      <c r="C93" s="206" t="s">
        <v>81</v>
      </c>
      <c r="D93" s="206" t="s">
        <v>119</v>
      </c>
      <c r="E93" s="207" t="s">
        <v>401</v>
      </c>
      <c r="F93" s="208" t="s">
        <v>402</v>
      </c>
      <c r="G93" s="209" t="s">
        <v>142</v>
      </c>
      <c r="H93" s="210">
        <v>99.825</v>
      </c>
      <c r="I93" s="211"/>
      <c r="J93" s="212">
        <f>ROUND(I93*H93,2)</f>
        <v>0</v>
      </c>
      <c r="K93" s="208" t="s">
        <v>123</v>
      </c>
      <c r="L93" s="46"/>
      <c r="M93" s="213" t="s">
        <v>19</v>
      </c>
      <c r="N93" s="214" t="s">
        <v>44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124</v>
      </c>
      <c r="AT93" s="217" t="s">
        <v>119</v>
      </c>
      <c r="AU93" s="217" t="s">
        <v>83</v>
      </c>
      <c r="AY93" s="19" t="s">
        <v>117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81</v>
      </c>
      <c r="BK93" s="218">
        <f>ROUND(I93*H93,2)</f>
        <v>0</v>
      </c>
      <c r="BL93" s="19" t="s">
        <v>124</v>
      </c>
      <c r="BM93" s="217" t="s">
        <v>403</v>
      </c>
    </row>
    <row r="94" spans="1:47" s="2" customFormat="1" ht="12">
      <c r="A94" s="40"/>
      <c r="B94" s="41"/>
      <c r="C94" s="42"/>
      <c r="D94" s="219" t="s">
        <v>126</v>
      </c>
      <c r="E94" s="42"/>
      <c r="F94" s="220" t="s">
        <v>404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126</v>
      </c>
      <c r="AU94" s="19" t="s">
        <v>83</v>
      </c>
    </row>
    <row r="95" spans="1:47" s="2" customFormat="1" ht="12">
      <c r="A95" s="40"/>
      <c r="B95" s="41"/>
      <c r="C95" s="42"/>
      <c r="D95" s="224" t="s">
        <v>128</v>
      </c>
      <c r="E95" s="42"/>
      <c r="F95" s="225" t="s">
        <v>405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128</v>
      </c>
      <c r="AU95" s="19" t="s">
        <v>83</v>
      </c>
    </row>
    <row r="96" spans="1:51" s="13" customFormat="1" ht="12">
      <c r="A96" s="13"/>
      <c r="B96" s="226"/>
      <c r="C96" s="227"/>
      <c r="D96" s="219" t="s">
        <v>130</v>
      </c>
      <c r="E96" s="228" t="s">
        <v>19</v>
      </c>
      <c r="F96" s="229" t="s">
        <v>406</v>
      </c>
      <c r="G96" s="227"/>
      <c r="H96" s="230">
        <v>99.825</v>
      </c>
      <c r="I96" s="231"/>
      <c r="J96" s="227"/>
      <c r="K96" s="227"/>
      <c r="L96" s="232"/>
      <c r="M96" s="233"/>
      <c r="N96" s="234"/>
      <c r="O96" s="234"/>
      <c r="P96" s="234"/>
      <c r="Q96" s="234"/>
      <c r="R96" s="234"/>
      <c r="S96" s="234"/>
      <c r="T96" s="23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6" t="s">
        <v>130</v>
      </c>
      <c r="AU96" s="236" t="s">
        <v>83</v>
      </c>
      <c r="AV96" s="13" t="s">
        <v>83</v>
      </c>
      <c r="AW96" s="13" t="s">
        <v>34</v>
      </c>
      <c r="AX96" s="13" t="s">
        <v>81</v>
      </c>
      <c r="AY96" s="236" t="s">
        <v>117</v>
      </c>
    </row>
    <row r="97" spans="1:65" s="2" customFormat="1" ht="37.8" customHeight="1">
      <c r="A97" s="40"/>
      <c r="B97" s="41"/>
      <c r="C97" s="206" t="s">
        <v>83</v>
      </c>
      <c r="D97" s="206" t="s">
        <v>119</v>
      </c>
      <c r="E97" s="207" t="s">
        <v>407</v>
      </c>
      <c r="F97" s="208" t="s">
        <v>408</v>
      </c>
      <c r="G97" s="209" t="s">
        <v>142</v>
      </c>
      <c r="H97" s="210">
        <v>0.36</v>
      </c>
      <c r="I97" s="211"/>
      <c r="J97" s="212">
        <f>ROUND(I97*H97,2)</f>
        <v>0</v>
      </c>
      <c r="K97" s="208" t="s">
        <v>123</v>
      </c>
      <c r="L97" s="46"/>
      <c r="M97" s="213" t="s">
        <v>19</v>
      </c>
      <c r="N97" s="214" t="s">
        <v>44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124</v>
      </c>
      <c r="AT97" s="217" t="s">
        <v>119</v>
      </c>
      <c r="AU97" s="217" t="s">
        <v>83</v>
      </c>
      <c r="AY97" s="19" t="s">
        <v>117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81</v>
      </c>
      <c r="BK97" s="218">
        <f>ROUND(I97*H97,2)</f>
        <v>0</v>
      </c>
      <c r="BL97" s="19" t="s">
        <v>124</v>
      </c>
      <c r="BM97" s="217" t="s">
        <v>409</v>
      </c>
    </row>
    <row r="98" spans="1:47" s="2" customFormat="1" ht="12">
      <c r="A98" s="40"/>
      <c r="B98" s="41"/>
      <c r="C98" s="42"/>
      <c r="D98" s="219" t="s">
        <v>126</v>
      </c>
      <c r="E98" s="42"/>
      <c r="F98" s="220" t="s">
        <v>410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126</v>
      </c>
      <c r="AU98" s="19" t="s">
        <v>83</v>
      </c>
    </row>
    <row r="99" spans="1:47" s="2" customFormat="1" ht="12">
      <c r="A99" s="40"/>
      <c r="B99" s="41"/>
      <c r="C99" s="42"/>
      <c r="D99" s="224" t="s">
        <v>128</v>
      </c>
      <c r="E99" s="42"/>
      <c r="F99" s="225" t="s">
        <v>411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128</v>
      </c>
      <c r="AU99" s="19" t="s">
        <v>83</v>
      </c>
    </row>
    <row r="100" spans="1:51" s="14" customFormat="1" ht="12">
      <c r="A100" s="14"/>
      <c r="B100" s="237"/>
      <c r="C100" s="238"/>
      <c r="D100" s="219" t="s">
        <v>130</v>
      </c>
      <c r="E100" s="239" t="s">
        <v>19</v>
      </c>
      <c r="F100" s="240" t="s">
        <v>412</v>
      </c>
      <c r="G100" s="238"/>
      <c r="H100" s="239" t="s">
        <v>19</v>
      </c>
      <c r="I100" s="241"/>
      <c r="J100" s="238"/>
      <c r="K100" s="238"/>
      <c r="L100" s="242"/>
      <c r="M100" s="243"/>
      <c r="N100" s="244"/>
      <c r="O100" s="244"/>
      <c r="P100" s="244"/>
      <c r="Q100" s="244"/>
      <c r="R100" s="244"/>
      <c r="S100" s="244"/>
      <c r="T100" s="245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6" t="s">
        <v>130</v>
      </c>
      <c r="AU100" s="246" t="s">
        <v>83</v>
      </c>
      <c r="AV100" s="14" t="s">
        <v>81</v>
      </c>
      <c r="AW100" s="14" t="s">
        <v>34</v>
      </c>
      <c r="AX100" s="14" t="s">
        <v>73</v>
      </c>
      <c r="AY100" s="246" t="s">
        <v>117</v>
      </c>
    </row>
    <row r="101" spans="1:51" s="13" customFormat="1" ht="12">
      <c r="A101" s="13"/>
      <c r="B101" s="226"/>
      <c r="C101" s="227"/>
      <c r="D101" s="219" t="s">
        <v>130</v>
      </c>
      <c r="E101" s="228" t="s">
        <v>19</v>
      </c>
      <c r="F101" s="229" t="s">
        <v>413</v>
      </c>
      <c r="G101" s="227"/>
      <c r="H101" s="230">
        <v>0.36</v>
      </c>
      <c r="I101" s="231"/>
      <c r="J101" s="227"/>
      <c r="K101" s="227"/>
      <c r="L101" s="232"/>
      <c r="M101" s="233"/>
      <c r="N101" s="234"/>
      <c r="O101" s="234"/>
      <c r="P101" s="234"/>
      <c r="Q101" s="234"/>
      <c r="R101" s="234"/>
      <c r="S101" s="234"/>
      <c r="T101" s="235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6" t="s">
        <v>130</v>
      </c>
      <c r="AU101" s="236" t="s">
        <v>83</v>
      </c>
      <c r="AV101" s="13" t="s">
        <v>83</v>
      </c>
      <c r="AW101" s="13" t="s">
        <v>34</v>
      </c>
      <c r="AX101" s="13" t="s">
        <v>81</v>
      </c>
      <c r="AY101" s="236" t="s">
        <v>117</v>
      </c>
    </row>
    <row r="102" spans="1:65" s="2" customFormat="1" ht="33" customHeight="1">
      <c r="A102" s="40"/>
      <c r="B102" s="41"/>
      <c r="C102" s="206" t="s">
        <v>139</v>
      </c>
      <c r="D102" s="206" t="s">
        <v>119</v>
      </c>
      <c r="E102" s="207" t="s">
        <v>414</v>
      </c>
      <c r="F102" s="208" t="s">
        <v>415</v>
      </c>
      <c r="G102" s="209" t="s">
        <v>142</v>
      </c>
      <c r="H102" s="210">
        <v>204.525</v>
      </c>
      <c r="I102" s="211"/>
      <c r="J102" s="212">
        <f>ROUND(I102*H102,2)</f>
        <v>0</v>
      </c>
      <c r="K102" s="208" t="s">
        <v>123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124</v>
      </c>
      <c r="AT102" s="217" t="s">
        <v>119</v>
      </c>
      <c r="AU102" s="217" t="s">
        <v>83</v>
      </c>
      <c r="AY102" s="19" t="s">
        <v>117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81</v>
      </c>
      <c r="BK102" s="218">
        <f>ROUND(I102*H102,2)</f>
        <v>0</v>
      </c>
      <c r="BL102" s="19" t="s">
        <v>124</v>
      </c>
      <c r="BM102" s="217" t="s">
        <v>416</v>
      </c>
    </row>
    <row r="103" spans="1:47" s="2" customFormat="1" ht="12">
      <c r="A103" s="40"/>
      <c r="B103" s="41"/>
      <c r="C103" s="42"/>
      <c r="D103" s="219" t="s">
        <v>126</v>
      </c>
      <c r="E103" s="42"/>
      <c r="F103" s="220" t="s">
        <v>417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126</v>
      </c>
      <c r="AU103" s="19" t="s">
        <v>83</v>
      </c>
    </row>
    <row r="104" spans="1:47" s="2" customFormat="1" ht="12">
      <c r="A104" s="40"/>
      <c r="B104" s="41"/>
      <c r="C104" s="42"/>
      <c r="D104" s="224" t="s">
        <v>128</v>
      </c>
      <c r="E104" s="42"/>
      <c r="F104" s="225" t="s">
        <v>418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128</v>
      </c>
      <c r="AU104" s="19" t="s">
        <v>83</v>
      </c>
    </row>
    <row r="105" spans="1:51" s="14" customFormat="1" ht="12">
      <c r="A105" s="14"/>
      <c r="B105" s="237"/>
      <c r="C105" s="238"/>
      <c r="D105" s="219" t="s">
        <v>130</v>
      </c>
      <c r="E105" s="239" t="s">
        <v>19</v>
      </c>
      <c r="F105" s="240" t="s">
        <v>419</v>
      </c>
      <c r="G105" s="238"/>
      <c r="H105" s="239" t="s">
        <v>19</v>
      </c>
      <c r="I105" s="241"/>
      <c r="J105" s="238"/>
      <c r="K105" s="238"/>
      <c r="L105" s="242"/>
      <c r="M105" s="243"/>
      <c r="N105" s="244"/>
      <c r="O105" s="244"/>
      <c r="P105" s="244"/>
      <c r="Q105" s="244"/>
      <c r="R105" s="244"/>
      <c r="S105" s="244"/>
      <c r="T105" s="245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6" t="s">
        <v>130</v>
      </c>
      <c r="AU105" s="246" t="s">
        <v>83</v>
      </c>
      <c r="AV105" s="14" t="s">
        <v>81</v>
      </c>
      <c r="AW105" s="14" t="s">
        <v>34</v>
      </c>
      <c r="AX105" s="14" t="s">
        <v>73</v>
      </c>
      <c r="AY105" s="246" t="s">
        <v>117</v>
      </c>
    </row>
    <row r="106" spans="1:51" s="13" customFormat="1" ht="12">
      <c r="A106" s="13"/>
      <c r="B106" s="226"/>
      <c r="C106" s="227"/>
      <c r="D106" s="219" t="s">
        <v>130</v>
      </c>
      <c r="E106" s="228" t="s">
        <v>19</v>
      </c>
      <c r="F106" s="229" t="s">
        <v>420</v>
      </c>
      <c r="G106" s="227"/>
      <c r="H106" s="230">
        <v>80.445</v>
      </c>
      <c r="I106" s="231"/>
      <c r="J106" s="227"/>
      <c r="K106" s="227"/>
      <c r="L106" s="232"/>
      <c r="M106" s="233"/>
      <c r="N106" s="234"/>
      <c r="O106" s="234"/>
      <c r="P106" s="234"/>
      <c r="Q106" s="234"/>
      <c r="R106" s="234"/>
      <c r="S106" s="234"/>
      <c r="T106" s="235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6" t="s">
        <v>130</v>
      </c>
      <c r="AU106" s="236" t="s">
        <v>83</v>
      </c>
      <c r="AV106" s="13" t="s">
        <v>83</v>
      </c>
      <c r="AW106" s="13" t="s">
        <v>34</v>
      </c>
      <c r="AX106" s="13" t="s">
        <v>73</v>
      </c>
      <c r="AY106" s="236" t="s">
        <v>117</v>
      </c>
    </row>
    <row r="107" spans="1:51" s="13" customFormat="1" ht="12">
      <c r="A107" s="13"/>
      <c r="B107" s="226"/>
      <c r="C107" s="227"/>
      <c r="D107" s="219" t="s">
        <v>130</v>
      </c>
      <c r="E107" s="228" t="s">
        <v>19</v>
      </c>
      <c r="F107" s="229" t="s">
        <v>421</v>
      </c>
      <c r="G107" s="227"/>
      <c r="H107" s="230">
        <v>67.64</v>
      </c>
      <c r="I107" s="231"/>
      <c r="J107" s="227"/>
      <c r="K107" s="227"/>
      <c r="L107" s="232"/>
      <c r="M107" s="233"/>
      <c r="N107" s="234"/>
      <c r="O107" s="234"/>
      <c r="P107" s="234"/>
      <c r="Q107" s="234"/>
      <c r="R107" s="234"/>
      <c r="S107" s="234"/>
      <c r="T107" s="235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6" t="s">
        <v>130</v>
      </c>
      <c r="AU107" s="236" t="s">
        <v>83</v>
      </c>
      <c r="AV107" s="13" t="s">
        <v>83</v>
      </c>
      <c r="AW107" s="13" t="s">
        <v>34</v>
      </c>
      <c r="AX107" s="13" t="s">
        <v>73</v>
      </c>
      <c r="AY107" s="236" t="s">
        <v>117</v>
      </c>
    </row>
    <row r="108" spans="1:51" s="13" customFormat="1" ht="12">
      <c r="A108" s="13"/>
      <c r="B108" s="226"/>
      <c r="C108" s="227"/>
      <c r="D108" s="219" t="s">
        <v>130</v>
      </c>
      <c r="E108" s="228" t="s">
        <v>19</v>
      </c>
      <c r="F108" s="229" t="s">
        <v>422</v>
      </c>
      <c r="G108" s="227"/>
      <c r="H108" s="230">
        <v>56.44</v>
      </c>
      <c r="I108" s="231"/>
      <c r="J108" s="227"/>
      <c r="K108" s="227"/>
      <c r="L108" s="232"/>
      <c r="M108" s="233"/>
      <c r="N108" s="234"/>
      <c r="O108" s="234"/>
      <c r="P108" s="234"/>
      <c r="Q108" s="234"/>
      <c r="R108" s="234"/>
      <c r="S108" s="234"/>
      <c r="T108" s="235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6" t="s">
        <v>130</v>
      </c>
      <c r="AU108" s="236" t="s">
        <v>83</v>
      </c>
      <c r="AV108" s="13" t="s">
        <v>83</v>
      </c>
      <c r="AW108" s="13" t="s">
        <v>34</v>
      </c>
      <c r="AX108" s="13" t="s">
        <v>73</v>
      </c>
      <c r="AY108" s="236" t="s">
        <v>117</v>
      </c>
    </row>
    <row r="109" spans="1:51" s="15" customFormat="1" ht="12">
      <c r="A109" s="15"/>
      <c r="B109" s="247"/>
      <c r="C109" s="248"/>
      <c r="D109" s="219" t="s">
        <v>130</v>
      </c>
      <c r="E109" s="249" t="s">
        <v>19</v>
      </c>
      <c r="F109" s="250" t="s">
        <v>183</v>
      </c>
      <c r="G109" s="248"/>
      <c r="H109" s="251">
        <v>204.52499999999998</v>
      </c>
      <c r="I109" s="252"/>
      <c r="J109" s="248"/>
      <c r="K109" s="248"/>
      <c r="L109" s="253"/>
      <c r="M109" s="254"/>
      <c r="N109" s="255"/>
      <c r="O109" s="255"/>
      <c r="P109" s="255"/>
      <c r="Q109" s="255"/>
      <c r="R109" s="255"/>
      <c r="S109" s="255"/>
      <c r="T109" s="256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7" t="s">
        <v>130</v>
      </c>
      <c r="AU109" s="257" t="s">
        <v>83</v>
      </c>
      <c r="AV109" s="15" t="s">
        <v>124</v>
      </c>
      <c r="AW109" s="15" t="s">
        <v>34</v>
      </c>
      <c r="AX109" s="15" t="s">
        <v>81</v>
      </c>
      <c r="AY109" s="257" t="s">
        <v>117</v>
      </c>
    </row>
    <row r="110" spans="1:65" s="2" customFormat="1" ht="21.75" customHeight="1">
      <c r="A110" s="40"/>
      <c r="B110" s="41"/>
      <c r="C110" s="206" t="s">
        <v>124</v>
      </c>
      <c r="D110" s="206" t="s">
        <v>119</v>
      </c>
      <c r="E110" s="207" t="s">
        <v>423</v>
      </c>
      <c r="F110" s="208" t="s">
        <v>424</v>
      </c>
      <c r="G110" s="209" t="s">
        <v>122</v>
      </c>
      <c r="H110" s="210">
        <v>144.8</v>
      </c>
      <c r="I110" s="211"/>
      <c r="J110" s="212">
        <f>ROUND(I110*H110,2)</f>
        <v>0</v>
      </c>
      <c r="K110" s="208" t="s">
        <v>123</v>
      </c>
      <c r="L110" s="46"/>
      <c r="M110" s="213" t="s">
        <v>19</v>
      </c>
      <c r="N110" s="214" t="s">
        <v>44</v>
      </c>
      <c r="O110" s="86"/>
      <c r="P110" s="215">
        <f>O110*H110</f>
        <v>0</v>
      </c>
      <c r="Q110" s="215">
        <v>0.00084</v>
      </c>
      <c r="R110" s="215">
        <f>Q110*H110</f>
        <v>0.12163200000000002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124</v>
      </c>
      <c r="AT110" s="217" t="s">
        <v>119</v>
      </c>
      <c r="AU110" s="217" t="s">
        <v>83</v>
      </c>
      <c r="AY110" s="19" t="s">
        <v>117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81</v>
      </c>
      <c r="BK110" s="218">
        <f>ROUND(I110*H110,2)</f>
        <v>0</v>
      </c>
      <c r="BL110" s="19" t="s">
        <v>124</v>
      </c>
      <c r="BM110" s="217" t="s">
        <v>425</v>
      </c>
    </row>
    <row r="111" spans="1:47" s="2" customFormat="1" ht="12">
      <c r="A111" s="40"/>
      <c r="B111" s="41"/>
      <c r="C111" s="42"/>
      <c r="D111" s="219" t="s">
        <v>126</v>
      </c>
      <c r="E111" s="42"/>
      <c r="F111" s="220" t="s">
        <v>426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126</v>
      </c>
      <c r="AU111" s="19" t="s">
        <v>83</v>
      </c>
    </row>
    <row r="112" spans="1:47" s="2" customFormat="1" ht="12">
      <c r="A112" s="40"/>
      <c r="B112" s="41"/>
      <c r="C112" s="42"/>
      <c r="D112" s="224" t="s">
        <v>128</v>
      </c>
      <c r="E112" s="42"/>
      <c r="F112" s="225" t="s">
        <v>427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128</v>
      </c>
      <c r="AU112" s="19" t="s">
        <v>83</v>
      </c>
    </row>
    <row r="113" spans="1:51" s="13" customFormat="1" ht="12">
      <c r="A113" s="13"/>
      <c r="B113" s="226"/>
      <c r="C113" s="227"/>
      <c r="D113" s="219" t="s">
        <v>130</v>
      </c>
      <c r="E113" s="228" t="s">
        <v>19</v>
      </c>
      <c r="F113" s="229" t="s">
        <v>428</v>
      </c>
      <c r="G113" s="227"/>
      <c r="H113" s="230">
        <v>144.8</v>
      </c>
      <c r="I113" s="231"/>
      <c r="J113" s="227"/>
      <c r="K113" s="227"/>
      <c r="L113" s="232"/>
      <c r="M113" s="233"/>
      <c r="N113" s="234"/>
      <c r="O113" s="234"/>
      <c r="P113" s="234"/>
      <c r="Q113" s="234"/>
      <c r="R113" s="234"/>
      <c r="S113" s="234"/>
      <c r="T113" s="235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6" t="s">
        <v>130</v>
      </c>
      <c r="AU113" s="236" t="s">
        <v>83</v>
      </c>
      <c r="AV113" s="13" t="s">
        <v>83</v>
      </c>
      <c r="AW113" s="13" t="s">
        <v>34</v>
      </c>
      <c r="AX113" s="13" t="s">
        <v>81</v>
      </c>
      <c r="AY113" s="236" t="s">
        <v>117</v>
      </c>
    </row>
    <row r="114" spans="1:65" s="2" customFormat="1" ht="24.15" customHeight="1">
      <c r="A114" s="40"/>
      <c r="B114" s="41"/>
      <c r="C114" s="206" t="s">
        <v>154</v>
      </c>
      <c r="D114" s="206" t="s">
        <v>119</v>
      </c>
      <c r="E114" s="207" t="s">
        <v>429</v>
      </c>
      <c r="F114" s="208" t="s">
        <v>430</v>
      </c>
      <c r="G114" s="209" t="s">
        <v>122</v>
      </c>
      <c r="H114" s="210">
        <v>144.8</v>
      </c>
      <c r="I114" s="211"/>
      <c r="J114" s="212">
        <f>ROUND(I114*H114,2)</f>
        <v>0</v>
      </c>
      <c r="K114" s="208" t="s">
        <v>123</v>
      </c>
      <c r="L114" s="46"/>
      <c r="M114" s="213" t="s">
        <v>19</v>
      </c>
      <c r="N114" s="214" t="s">
        <v>44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124</v>
      </c>
      <c r="AT114" s="217" t="s">
        <v>119</v>
      </c>
      <c r="AU114" s="217" t="s">
        <v>83</v>
      </c>
      <c r="AY114" s="19" t="s">
        <v>117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81</v>
      </c>
      <c r="BK114" s="218">
        <f>ROUND(I114*H114,2)</f>
        <v>0</v>
      </c>
      <c r="BL114" s="19" t="s">
        <v>124</v>
      </c>
      <c r="BM114" s="217" t="s">
        <v>431</v>
      </c>
    </row>
    <row r="115" spans="1:47" s="2" customFormat="1" ht="12">
      <c r="A115" s="40"/>
      <c r="B115" s="41"/>
      <c r="C115" s="42"/>
      <c r="D115" s="219" t="s">
        <v>126</v>
      </c>
      <c r="E115" s="42"/>
      <c r="F115" s="220" t="s">
        <v>432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126</v>
      </c>
      <c r="AU115" s="19" t="s">
        <v>83</v>
      </c>
    </row>
    <row r="116" spans="1:47" s="2" customFormat="1" ht="12">
      <c r="A116" s="40"/>
      <c r="B116" s="41"/>
      <c r="C116" s="42"/>
      <c r="D116" s="224" t="s">
        <v>128</v>
      </c>
      <c r="E116" s="42"/>
      <c r="F116" s="225" t="s">
        <v>433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128</v>
      </c>
      <c r="AU116" s="19" t="s">
        <v>83</v>
      </c>
    </row>
    <row r="117" spans="1:65" s="2" customFormat="1" ht="24.15" customHeight="1">
      <c r="A117" s="40"/>
      <c r="B117" s="41"/>
      <c r="C117" s="206" t="s">
        <v>160</v>
      </c>
      <c r="D117" s="206" t="s">
        <v>119</v>
      </c>
      <c r="E117" s="207" t="s">
        <v>434</v>
      </c>
      <c r="F117" s="208" t="s">
        <v>435</v>
      </c>
      <c r="G117" s="209" t="s">
        <v>122</v>
      </c>
      <c r="H117" s="210">
        <v>72.6</v>
      </c>
      <c r="I117" s="211"/>
      <c r="J117" s="212">
        <f>ROUND(I117*H117,2)</f>
        <v>0</v>
      </c>
      <c r="K117" s="208" t="s">
        <v>123</v>
      </c>
      <c r="L117" s="46"/>
      <c r="M117" s="213" t="s">
        <v>19</v>
      </c>
      <c r="N117" s="214" t="s">
        <v>44</v>
      </c>
      <c r="O117" s="86"/>
      <c r="P117" s="215">
        <f>O117*H117</f>
        <v>0</v>
      </c>
      <c r="Q117" s="215">
        <v>0.00064</v>
      </c>
      <c r="R117" s="215">
        <f>Q117*H117</f>
        <v>0.046464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124</v>
      </c>
      <c r="AT117" s="217" t="s">
        <v>119</v>
      </c>
      <c r="AU117" s="217" t="s">
        <v>83</v>
      </c>
      <c r="AY117" s="19" t="s">
        <v>117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81</v>
      </c>
      <c r="BK117" s="218">
        <f>ROUND(I117*H117,2)</f>
        <v>0</v>
      </c>
      <c r="BL117" s="19" t="s">
        <v>124</v>
      </c>
      <c r="BM117" s="217" t="s">
        <v>436</v>
      </c>
    </row>
    <row r="118" spans="1:47" s="2" customFormat="1" ht="12">
      <c r="A118" s="40"/>
      <c r="B118" s="41"/>
      <c r="C118" s="42"/>
      <c r="D118" s="219" t="s">
        <v>126</v>
      </c>
      <c r="E118" s="42"/>
      <c r="F118" s="220" t="s">
        <v>437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126</v>
      </c>
      <c r="AU118" s="19" t="s">
        <v>83</v>
      </c>
    </row>
    <row r="119" spans="1:47" s="2" customFormat="1" ht="12">
      <c r="A119" s="40"/>
      <c r="B119" s="41"/>
      <c r="C119" s="42"/>
      <c r="D119" s="224" t="s">
        <v>128</v>
      </c>
      <c r="E119" s="42"/>
      <c r="F119" s="225" t="s">
        <v>438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128</v>
      </c>
      <c r="AU119" s="19" t="s">
        <v>83</v>
      </c>
    </row>
    <row r="120" spans="1:51" s="13" customFormat="1" ht="12">
      <c r="A120" s="13"/>
      <c r="B120" s="226"/>
      <c r="C120" s="227"/>
      <c r="D120" s="219" t="s">
        <v>130</v>
      </c>
      <c r="E120" s="228" t="s">
        <v>19</v>
      </c>
      <c r="F120" s="229" t="s">
        <v>439</v>
      </c>
      <c r="G120" s="227"/>
      <c r="H120" s="230">
        <v>72.6</v>
      </c>
      <c r="I120" s="231"/>
      <c r="J120" s="227"/>
      <c r="K120" s="227"/>
      <c r="L120" s="232"/>
      <c r="M120" s="233"/>
      <c r="N120" s="234"/>
      <c r="O120" s="234"/>
      <c r="P120" s="234"/>
      <c r="Q120" s="234"/>
      <c r="R120" s="234"/>
      <c r="S120" s="234"/>
      <c r="T120" s="235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6" t="s">
        <v>130</v>
      </c>
      <c r="AU120" s="236" t="s">
        <v>83</v>
      </c>
      <c r="AV120" s="13" t="s">
        <v>83</v>
      </c>
      <c r="AW120" s="13" t="s">
        <v>34</v>
      </c>
      <c r="AX120" s="13" t="s">
        <v>81</v>
      </c>
      <c r="AY120" s="236" t="s">
        <v>117</v>
      </c>
    </row>
    <row r="121" spans="1:65" s="2" customFormat="1" ht="24.15" customHeight="1">
      <c r="A121" s="40"/>
      <c r="B121" s="41"/>
      <c r="C121" s="206" t="s">
        <v>167</v>
      </c>
      <c r="D121" s="206" t="s">
        <v>119</v>
      </c>
      <c r="E121" s="207" t="s">
        <v>440</v>
      </c>
      <c r="F121" s="208" t="s">
        <v>441</v>
      </c>
      <c r="G121" s="209" t="s">
        <v>122</v>
      </c>
      <c r="H121" s="210">
        <v>72.6</v>
      </c>
      <c r="I121" s="211"/>
      <c r="J121" s="212">
        <f>ROUND(I121*H121,2)</f>
        <v>0</v>
      </c>
      <c r="K121" s="208" t="s">
        <v>123</v>
      </c>
      <c r="L121" s="46"/>
      <c r="M121" s="213" t="s">
        <v>19</v>
      </c>
      <c r="N121" s="214" t="s">
        <v>44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124</v>
      </c>
      <c r="AT121" s="217" t="s">
        <v>119</v>
      </c>
      <c r="AU121" s="217" t="s">
        <v>83</v>
      </c>
      <c r="AY121" s="19" t="s">
        <v>117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81</v>
      </c>
      <c r="BK121" s="218">
        <f>ROUND(I121*H121,2)</f>
        <v>0</v>
      </c>
      <c r="BL121" s="19" t="s">
        <v>124</v>
      </c>
      <c r="BM121" s="217" t="s">
        <v>442</v>
      </c>
    </row>
    <row r="122" spans="1:47" s="2" customFormat="1" ht="12">
      <c r="A122" s="40"/>
      <c r="B122" s="41"/>
      <c r="C122" s="42"/>
      <c r="D122" s="219" t="s">
        <v>126</v>
      </c>
      <c r="E122" s="42"/>
      <c r="F122" s="220" t="s">
        <v>443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126</v>
      </c>
      <c r="AU122" s="19" t="s">
        <v>83</v>
      </c>
    </row>
    <row r="123" spans="1:47" s="2" customFormat="1" ht="12">
      <c r="A123" s="40"/>
      <c r="B123" s="41"/>
      <c r="C123" s="42"/>
      <c r="D123" s="224" t="s">
        <v>128</v>
      </c>
      <c r="E123" s="42"/>
      <c r="F123" s="225" t="s">
        <v>444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128</v>
      </c>
      <c r="AU123" s="19" t="s">
        <v>83</v>
      </c>
    </row>
    <row r="124" spans="1:65" s="2" customFormat="1" ht="37.8" customHeight="1">
      <c r="A124" s="40"/>
      <c r="B124" s="41"/>
      <c r="C124" s="206" t="s">
        <v>175</v>
      </c>
      <c r="D124" s="206" t="s">
        <v>119</v>
      </c>
      <c r="E124" s="207" t="s">
        <v>155</v>
      </c>
      <c r="F124" s="208" t="s">
        <v>156</v>
      </c>
      <c r="G124" s="209" t="s">
        <v>142</v>
      </c>
      <c r="H124" s="210">
        <v>93.456</v>
      </c>
      <c r="I124" s="211"/>
      <c r="J124" s="212">
        <f>ROUND(I124*H124,2)</f>
        <v>0</v>
      </c>
      <c r="K124" s="208" t="s">
        <v>123</v>
      </c>
      <c r="L124" s="46"/>
      <c r="M124" s="213" t="s">
        <v>19</v>
      </c>
      <c r="N124" s="214" t="s">
        <v>44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124</v>
      </c>
      <c r="AT124" s="217" t="s">
        <v>119</v>
      </c>
      <c r="AU124" s="217" t="s">
        <v>83</v>
      </c>
      <c r="AY124" s="19" t="s">
        <v>117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81</v>
      </c>
      <c r="BK124" s="218">
        <f>ROUND(I124*H124,2)</f>
        <v>0</v>
      </c>
      <c r="BL124" s="19" t="s">
        <v>124</v>
      </c>
      <c r="BM124" s="217" t="s">
        <v>445</v>
      </c>
    </row>
    <row r="125" spans="1:47" s="2" customFormat="1" ht="12">
      <c r="A125" s="40"/>
      <c r="B125" s="41"/>
      <c r="C125" s="42"/>
      <c r="D125" s="219" t="s">
        <v>126</v>
      </c>
      <c r="E125" s="42"/>
      <c r="F125" s="220" t="s">
        <v>158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126</v>
      </c>
      <c r="AU125" s="19" t="s">
        <v>83</v>
      </c>
    </row>
    <row r="126" spans="1:47" s="2" customFormat="1" ht="12">
      <c r="A126" s="40"/>
      <c r="B126" s="41"/>
      <c r="C126" s="42"/>
      <c r="D126" s="224" t="s">
        <v>128</v>
      </c>
      <c r="E126" s="42"/>
      <c r="F126" s="225" t="s">
        <v>159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128</v>
      </c>
      <c r="AU126" s="19" t="s">
        <v>83</v>
      </c>
    </row>
    <row r="127" spans="1:65" s="2" customFormat="1" ht="37.8" customHeight="1">
      <c r="A127" s="40"/>
      <c r="B127" s="41"/>
      <c r="C127" s="206" t="s">
        <v>184</v>
      </c>
      <c r="D127" s="206" t="s">
        <v>119</v>
      </c>
      <c r="E127" s="207" t="s">
        <v>161</v>
      </c>
      <c r="F127" s="208" t="s">
        <v>162</v>
      </c>
      <c r="G127" s="209" t="s">
        <v>142</v>
      </c>
      <c r="H127" s="210">
        <v>934.56</v>
      </c>
      <c r="I127" s="211"/>
      <c r="J127" s="212">
        <f>ROUND(I127*H127,2)</f>
        <v>0</v>
      </c>
      <c r="K127" s="208" t="s">
        <v>123</v>
      </c>
      <c r="L127" s="46"/>
      <c r="M127" s="213" t="s">
        <v>19</v>
      </c>
      <c r="N127" s="214" t="s">
        <v>44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124</v>
      </c>
      <c r="AT127" s="217" t="s">
        <v>119</v>
      </c>
      <c r="AU127" s="217" t="s">
        <v>83</v>
      </c>
      <c r="AY127" s="19" t="s">
        <v>117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81</v>
      </c>
      <c r="BK127" s="218">
        <f>ROUND(I127*H127,2)</f>
        <v>0</v>
      </c>
      <c r="BL127" s="19" t="s">
        <v>124</v>
      </c>
      <c r="BM127" s="217" t="s">
        <v>446</v>
      </c>
    </row>
    <row r="128" spans="1:47" s="2" customFormat="1" ht="12">
      <c r="A128" s="40"/>
      <c r="B128" s="41"/>
      <c r="C128" s="42"/>
      <c r="D128" s="219" t="s">
        <v>126</v>
      </c>
      <c r="E128" s="42"/>
      <c r="F128" s="220" t="s">
        <v>164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126</v>
      </c>
      <c r="AU128" s="19" t="s">
        <v>83</v>
      </c>
    </row>
    <row r="129" spans="1:47" s="2" customFormat="1" ht="12">
      <c r="A129" s="40"/>
      <c r="B129" s="41"/>
      <c r="C129" s="42"/>
      <c r="D129" s="224" t="s">
        <v>128</v>
      </c>
      <c r="E129" s="42"/>
      <c r="F129" s="225" t="s">
        <v>165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128</v>
      </c>
      <c r="AU129" s="19" t="s">
        <v>83</v>
      </c>
    </row>
    <row r="130" spans="1:51" s="13" customFormat="1" ht="12">
      <c r="A130" s="13"/>
      <c r="B130" s="226"/>
      <c r="C130" s="227"/>
      <c r="D130" s="219" t="s">
        <v>130</v>
      </c>
      <c r="E130" s="227"/>
      <c r="F130" s="229" t="s">
        <v>447</v>
      </c>
      <c r="G130" s="227"/>
      <c r="H130" s="230">
        <v>934.56</v>
      </c>
      <c r="I130" s="231"/>
      <c r="J130" s="227"/>
      <c r="K130" s="227"/>
      <c r="L130" s="232"/>
      <c r="M130" s="233"/>
      <c r="N130" s="234"/>
      <c r="O130" s="234"/>
      <c r="P130" s="234"/>
      <c r="Q130" s="234"/>
      <c r="R130" s="234"/>
      <c r="S130" s="234"/>
      <c r="T130" s="23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6" t="s">
        <v>130</v>
      </c>
      <c r="AU130" s="236" t="s">
        <v>83</v>
      </c>
      <c r="AV130" s="13" t="s">
        <v>83</v>
      </c>
      <c r="AW130" s="13" t="s">
        <v>4</v>
      </c>
      <c r="AX130" s="13" t="s">
        <v>81</v>
      </c>
      <c r="AY130" s="236" t="s">
        <v>117</v>
      </c>
    </row>
    <row r="131" spans="1:65" s="2" customFormat="1" ht="33" customHeight="1">
      <c r="A131" s="40"/>
      <c r="B131" s="41"/>
      <c r="C131" s="206" t="s">
        <v>190</v>
      </c>
      <c r="D131" s="206" t="s">
        <v>119</v>
      </c>
      <c r="E131" s="207" t="s">
        <v>168</v>
      </c>
      <c r="F131" s="208" t="s">
        <v>169</v>
      </c>
      <c r="G131" s="209" t="s">
        <v>170</v>
      </c>
      <c r="H131" s="210">
        <v>168.221</v>
      </c>
      <c r="I131" s="211"/>
      <c r="J131" s="212">
        <f>ROUND(I131*H131,2)</f>
        <v>0</v>
      </c>
      <c r="K131" s="208" t="s">
        <v>123</v>
      </c>
      <c r="L131" s="46"/>
      <c r="M131" s="213" t="s">
        <v>19</v>
      </c>
      <c r="N131" s="214" t="s">
        <v>44</v>
      </c>
      <c r="O131" s="86"/>
      <c r="P131" s="215">
        <f>O131*H131</f>
        <v>0</v>
      </c>
      <c r="Q131" s="215">
        <v>0</v>
      </c>
      <c r="R131" s="215">
        <f>Q131*H131</f>
        <v>0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124</v>
      </c>
      <c r="AT131" s="217" t="s">
        <v>119</v>
      </c>
      <c r="AU131" s="217" t="s">
        <v>83</v>
      </c>
      <c r="AY131" s="19" t="s">
        <v>117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81</v>
      </c>
      <c r="BK131" s="218">
        <f>ROUND(I131*H131,2)</f>
        <v>0</v>
      </c>
      <c r="BL131" s="19" t="s">
        <v>124</v>
      </c>
      <c r="BM131" s="217" t="s">
        <v>448</v>
      </c>
    </row>
    <row r="132" spans="1:47" s="2" customFormat="1" ht="12">
      <c r="A132" s="40"/>
      <c r="B132" s="41"/>
      <c r="C132" s="42"/>
      <c r="D132" s="219" t="s">
        <v>126</v>
      </c>
      <c r="E132" s="42"/>
      <c r="F132" s="220" t="s">
        <v>172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126</v>
      </c>
      <c r="AU132" s="19" t="s">
        <v>83</v>
      </c>
    </row>
    <row r="133" spans="1:47" s="2" customFormat="1" ht="12">
      <c r="A133" s="40"/>
      <c r="B133" s="41"/>
      <c r="C133" s="42"/>
      <c r="D133" s="224" t="s">
        <v>128</v>
      </c>
      <c r="E133" s="42"/>
      <c r="F133" s="225" t="s">
        <v>173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128</v>
      </c>
      <c r="AU133" s="19" t="s">
        <v>83</v>
      </c>
    </row>
    <row r="134" spans="1:51" s="13" customFormat="1" ht="12">
      <c r="A134" s="13"/>
      <c r="B134" s="226"/>
      <c r="C134" s="227"/>
      <c r="D134" s="219" t="s">
        <v>130</v>
      </c>
      <c r="E134" s="227"/>
      <c r="F134" s="229" t="s">
        <v>449</v>
      </c>
      <c r="G134" s="227"/>
      <c r="H134" s="230">
        <v>168.221</v>
      </c>
      <c r="I134" s="231"/>
      <c r="J134" s="227"/>
      <c r="K134" s="227"/>
      <c r="L134" s="232"/>
      <c r="M134" s="233"/>
      <c r="N134" s="234"/>
      <c r="O134" s="234"/>
      <c r="P134" s="234"/>
      <c r="Q134" s="234"/>
      <c r="R134" s="234"/>
      <c r="S134" s="234"/>
      <c r="T134" s="23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6" t="s">
        <v>130</v>
      </c>
      <c r="AU134" s="236" t="s">
        <v>83</v>
      </c>
      <c r="AV134" s="13" t="s">
        <v>83</v>
      </c>
      <c r="AW134" s="13" t="s">
        <v>4</v>
      </c>
      <c r="AX134" s="13" t="s">
        <v>81</v>
      </c>
      <c r="AY134" s="236" t="s">
        <v>117</v>
      </c>
    </row>
    <row r="135" spans="1:65" s="2" customFormat="1" ht="16.5" customHeight="1">
      <c r="A135" s="40"/>
      <c r="B135" s="41"/>
      <c r="C135" s="206" t="s">
        <v>197</v>
      </c>
      <c r="D135" s="206" t="s">
        <v>119</v>
      </c>
      <c r="E135" s="207" t="s">
        <v>176</v>
      </c>
      <c r="F135" s="208" t="s">
        <v>177</v>
      </c>
      <c r="G135" s="209" t="s">
        <v>142</v>
      </c>
      <c r="H135" s="210">
        <v>93.456</v>
      </c>
      <c r="I135" s="211"/>
      <c r="J135" s="212">
        <f>ROUND(I135*H135,2)</f>
        <v>0</v>
      </c>
      <c r="K135" s="208" t="s">
        <v>123</v>
      </c>
      <c r="L135" s="46"/>
      <c r="M135" s="213" t="s">
        <v>19</v>
      </c>
      <c r="N135" s="214" t="s">
        <v>44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124</v>
      </c>
      <c r="AT135" s="217" t="s">
        <v>119</v>
      </c>
      <c r="AU135" s="217" t="s">
        <v>83</v>
      </c>
      <c r="AY135" s="19" t="s">
        <v>117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81</v>
      </c>
      <c r="BK135" s="218">
        <f>ROUND(I135*H135,2)</f>
        <v>0</v>
      </c>
      <c r="BL135" s="19" t="s">
        <v>124</v>
      </c>
      <c r="BM135" s="217" t="s">
        <v>450</v>
      </c>
    </row>
    <row r="136" spans="1:47" s="2" customFormat="1" ht="12">
      <c r="A136" s="40"/>
      <c r="B136" s="41"/>
      <c r="C136" s="42"/>
      <c r="D136" s="219" t="s">
        <v>126</v>
      </c>
      <c r="E136" s="42"/>
      <c r="F136" s="220" t="s">
        <v>179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126</v>
      </c>
      <c r="AU136" s="19" t="s">
        <v>83</v>
      </c>
    </row>
    <row r="137" spans="1:47" s="2" customFormat="1" ht="12">
      <c r="A137" s="40"/>
      <c r="B137" s="41"/>
      <c r="C137" s="42"/>
      <c r="D137" s="224" t="s">
        <v>128</v>
      </c>
      <c r="E137" s="42"/>
      <c r="F137" s="225" t="s">
        <v>180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128</v>
      </c>
      <c r="AU137" s="19" t="s">
        <v>83</v>
      </c>
    </row>
    <row r="138" spans="1:51" s="13" customFormat="1" ht="12">
      <c r="A138" s="13"/>
      <c r="B138" s="226"/>
      <c r="C138" s="227"/>
      <c r="D138" s="219" t="s">
        <v>130</v>
      </c>
      <c r="E138" s="228" t="s">
        <v>19</v>
      </c>
      <c r="F138" s="229" t="s">
        <v>451</v>
      </c>
      <c r="G138" s="227"/>
      <c r="H138" s="230">
        <v>9.292</v>
      </c>
      <c r="I138" s="231"/>
      <c r="J138" s="227"/>
      <c r="K138" s="227"/>
      <c r="L138" s="232"/>
      <c r="M138" s="233"/>
      <c r="N138" s="234"/>
      <c r="O138" s="234"/>
      <c r="P138" s="234"/>
      <c r="Q138" s="234"/>
      <c r="R138" s="234"/>
      <c r="S138" s="234"/>
      <c r="T138" s="23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6" t="s">
        <v>130</v>
      </c>
      <c r="AU138" s="236" t="s">
        <v>83</v>
      </c>
      <c r="AV138" s="13" t="s">
        <v>83</v>
      </c>
      <c r="AW138" s="13" t="s">
        <v>34</v>
      </c>
      <c r="AX138" s="13" t="s">
        <v>73</v>
      </c>
      <c r="AY138" s="236" t="s">
        <v>117</v>
      </c>
    </row>
    <row r="139" spans="1:51" s="13" customFormat="1" ht="12">
      <c r="A139" s="13"/>
      <c r="B139" s="226"/>
      <c r="C139" s="227"/>
      <c r="D139" s="219" t="s">
        <v>130</v>
      </c>
      <c r="E139" s="228" t="s">
        <v>19</v>
      </c>
      <c r="F139" s="229" t="s">
        <v>452</v>
      </c>
      <c r="G139" s="227"/>
      <c r="H139" s="230">
        <v>34.067</v>
      </c>
      <c r="I139" s="231"/>
      <c r="J139" s="227"/>
      <c r="K139" s="227"/>
      <c r="L139" s="232"/>
      <c r="M139" s="233"/>
      <c r="N139" s="234"/>
      <c r="O139" s="234"/>
      <c r="P139" s="234"/>
      <c r="Q139" s="234"/>
      <c r="R139" s="234"/>
      <c r="S139" s="234"/>
      <c r="T139" s="23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6" t="s">
        <v>130</v>
      </c>
      <c r="AU139" s="236" t="s">
        <v>83</v>
      </c>
      <c r="AV139" s="13" t="s">
        <v>83</v>
      </c>
      <c r="AW139" s="13" t="s">
        <v>34</v>
      </c>
      <c r="AX139" s="13" t="s">
        <v>73</v>
      </c>
      <c r="AY139" s="236" t="s">
        <v>117</v>
      </c>
    </row>
    <row r="140" spans="1:51" s="14" customFormat="1" ht="12">
      <c r="A140" s="14"/>
      <c r="B140" s="237"/>
      <c r="C140" s="238"/>
      <c r="D140" s="219" t="s">
        <v>130</v>
      </c>
      <c r="E140" s="239" t="s">
        <v>19</v>
      </c>
      <c r="F140" s="240" t="s">
        <v>453</v>
      </c>
      <c r="G140" s="238"/>
      <c r="H140" s="239" t="s">
        <v>19</v>
      </c>
      <c r="I140" s="241"/>
      <c r="J140" s="238"/>
      <c r="K140" s="238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130</v>
      </c>
      <c r="AU140" s="246" t="s">
        <v>83</v>
      </c>
      <c r="AV140" s="14" t="s">
        <v>81</v>
      </c>
      <c r="AW140" s="14" t="s">
        <v>34</v>
      </c>
      <c r="AX140" s="14" t="s">
        <v>73</v>
      </c>
      <c r="AY140" s="246" t="s">
        <v>117</v>
      </c>
    </row>
    <row r="141" spans="1:51" s="13" customFormat="1" ht="12">
      <c r="A141" s="13"/>
      <c r="B141" s="226"/>
      <c r="C141" s="227"/>
      <c r="D141" s="219" t="s">
        <v>130</v>
      </c>
      <c r="E141" s="228" t="s">
        <v>19</v>
      </c>
      <c r="F141" s="229" t="s">
        <v>454</v>
      </c>
      <c r="G141" s="227"/>
      <c r="H141" s="230">
        <v>33.075</v>
      </c>
      <c r="I141" s="231"/>
      <c r="J141" s="227"/>
      <c r="K141" s="227"/>
      <c r="L141" s="232"/>
      <c r="M141" s="233"/>
      <c r="N141" s="234"/>
      <c r="O141" s="234"/>
      <c r="P141" s="234"/>
      <c r="Q141" s="234"/>
      <c r="R141" s="234"/>
      <c r="S141" s="234"/>
      <c r="T141" s="23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6" t="s">
        <v>130</v>
      </c>
      <c r="AU141" s="236" t="s">
        <v>83</v>
      </c>
      <c r="AV141" s="13" t="s">
        <v>83</v>
      </c>
      <c r="AW141" s="13" t="s">
        <v>34</v>
      </c>
      <c r="AX141" s="13" t="s">
        <v>73</v>
      </c>
      <c r="AY141" s="236" t="s">
        <v>117</v>
      </c>
    </row>
    <row r="142" spans="1:51" s="14" customFormat="1" ht="12">
      <c r="A142" s="14"/>
      <c r="B142" s="237"/>
      <c r="C142" s="238"/>
      <c r="D142" s="219" t="s">
        <v>130</v>
      </c>
      <c r="E142" s="239" t="s">
        <v>19</v>
      </c>
      <c r="F142" s="240" t="s">
        <v>455</v>
      </c>
      <c r="G142" s="238"/>
      <c r="H142" s="239" t="s">
        <v>19</v>
      </c>
      <c r="I142" s="241"/>
      <c r="J142" s="238"/>
      <c r="K142" s="238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130</v>
      </c>
      <c r="AU142" s="246" t="s">
        <v>83</v>
      </c>
      <c r="AV142" s="14" t="s">
        <v>81</v>
      </c>
      <c r="AW142" s="14" t="s">
        <v>34</v>
      </c>
      <c r="AX142" s="14" t="s">
        <v>73</v>
      </c>
      <c r="AY142" s="246" t="s">
        <v>117</v>
      </c>
    </row>
    <row r="143" spans="1:51" s="13" customFormat="1" ht="12">
      <c r="A143" s="13"/>
      <c r="B143" s="226"/>
      <c r="C143" s="227"/>
      <c r="D143" s="219" t="s">
        <v>130</v>
      </c>
      <c r="E143" s="228" t="s">
        <v>19</v>
      </c>
      <c r="F143" s="229" t="s">
        <v>456</v>
      </c>
      <c r="G143" s="227"/>
      <c r="H143" s="230">
        <v>17.022</v>
      </c>
      <c r="I143" s="231"/>
      <c r="J143" s="227"/>
      <c r="K143" s="227"/>
      <c r="L143" s="232"/>
      <c r="M143" s="233"/>
      <c r="N143" s="234"/>
      <c r="O143" s="234"/>
      <c r="P143" s="234"/>
      <c r="Q143" s="234"/>
      <c r="R143" s="234"/>
      <c r="S143" s="234"/>
      <c r="T143" s="23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6" t="s">
        <v>130</v>
      </c>
      <c r="AU143" s="236" t="s">
        <v>83</v>
      </c>
      <c r="AV143" s="13" t="s">
        <v>83</v>
      </c>
      <c r="AW143" s="13" t="s">
        <v>34</v>
      </c>
      <c r="AX143" s="13" t="s">
        <v>73</v>
      </c>
      <c r="AY143" s="236" t="s">
        <v>117</v>
      </c>
    </row>
    <row r="144" spans="1:51" s="15" customFormat="1" ht="12">
      <c r="A144" s="15"/>
      <c r="B144" s="247"/>
      <c r="C144" s="248"/>
      <c r="D144" s="219" t="s">
        <v>130</v>
      </c>
      <c r="E144" s="249" t="s">
        <v>19</v>
      </c>
      <c r="F144" s="250" t="s">
        <v>183</v>
      </c>
      <c r="G144" s="248"/>
      <c r="H144" s="251">
        <v>93.45599999999999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7" t="s">
        <v>130</v>
      </c>
      <c r="AU144" s="257" t="s">
        <v>83</v>
      </c>
      <c r="AV144" s="15" t="s">
        <v>124</v>
      </c>
      <c r="AW144" s="15" t="s">
        <v>34</v>
      </c>
      <c r="AX144" s="15" t="s">
        <v>81</v>
      </c>
      <c r="AY144" s="257" t="s">
        <v>117</v>
      </c>
    </row>
    <row r="145" spans="1:65" s="2" customFormat="1" ht="24.15" customHeight="1">
      <c r="A145" s="40"/>
      <c r="B145" s="41"/>
      <c r="C145" s="206" t="s">
        <v>8</v>
      </c>
      <c r="D145" s="206" t="s">
        <v>119</v>
      </c>
      <c r="E145" s="207" t="s">
        <v>457</v>
      </c>
      <c r="F145" s="208" t="s">
        <v>458</v>
      </c>
      <c r="G145" s="209" t="s">
        <v>142</v>
      </c>
      <c r="H145" s="210">
        <v>211.254</v>
      </c>
      <c r="I145" s="211"/>
      <c r="J145" s="212">
        <f>ROUND(I145*H145,2)</f>
        <v>0</v>
      </c>
      <c r="K145" s="208" t="s">
        <v>123</v>
      </c>
      <c r="L145" s="46"/>
      <c r="M145" s="213" t="s">
        <v>19</v>
      </c>
      <c r="N145" s="214" t="s">
        <v>44</v>
      </c>
      <c r="O145" s="86"/>
      <c r="P145" s="215">
        <f>O145*H145</f>
        <v>0</v>
      </c>
      <c r="Q145" s="215">
        <v>0</v>
      </c>
      <c r="R145" s="215">
        <f>Q145*H145</f>
        <v>0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124</v>
      </c>
      <c r="AT145" s="217" t="s">
        <v>119</v>
      </c>
      <c r="AU145" s="217" t="s">
        <v>83</v>
      </c>
      <c r="AY145" s="19" t="s">
        <v>117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81</v>
      </c>
      <c r="BK145" s="218">
        <f>ROUND(I145*H145,2)</f>
        <v>0</v>
      </c>
      <c r="BL145" s="19" t="s">
        <v>124</v>
      </c>
      <c r="BM145" s="217" t="s">
        <v>459</v>
      </c>
    </row>
    <row r="146" spans="1:47" s="2" customFormat="1" ht="12">
      <c r="A146" s="40"/>
      <c r="B146" s="41"/>
      <c r="C146" s="42"/>
      <c r="D146" s="219" t="s">
        <v>126</v>
      </c>
      <c r="E146" s="42"/>
      <c r="F146" s="220" t="s">
        <v>460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126</v>
      </c>
      <c r="AU146" s="19" t="s">
        <v>83</v>
      </c>
    </row>
    <row r="147" spans="1:47" s="2" customFormat="1" ht="12">
      <c r="A147" s="40"/>
      <c r="B147" s="41"/>
      <c r="C147" s="42"/>
      <c r="D147" s="224" t="s">
        <v>128</v>
      </c>
      <c r="E147" s="42"/>
      <c r="F147" s="225" t="s">
        <v>461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128</v>
      </c>
      <c r="AU147" s="19" t="s">
        <v>83</v>
      </c>
    </row>
    <row r="148" spans="1:51" s="13" customFormat="1" ht="12">
      <c r="A148" s="13"/>
      <c r="B148" s="226"/>
      <c r="C148" s="227"/>
      <c r="D148" s="219" t="s">
        <v>130</v>
      </c>
      <c r="E148" s="228" t="s">
        <v>19</v>
      </c>
      <c r="F148" s="229" t="s">
        <v>462</v>
      </c>
      <c r="G148" s="227"/>
      <c r="H148" s="230">
        <v>99.825</v>
      </c>
      <c r="I148" s="231"/>
      <c r="J148" s="227"/>
      <c r="K148" s="227"/>
      <c r="L148" s="232"/>
      <c r="M148" s="233"/>
      <c r="N148" s="234"/>
      <c r="O148" s="234"/>
      <c r="P148" s="234"/>
      <c r="Q148" s="234"/>
      <c r="R148" s="234"/>
      <c r="S148" s="234"/>
      <c r="T148" s="23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6" t="s">
        <v>130</v>
      </c>
      <c r="AU148" s="236" t="s">
        <v>83</v>
      </c>
      <c r="AV148" s="13" t="s">
        <v>83</v>
      </c>
      <c r="AW148" s="13" t="s">
        <v>34</v>
      </c>
      <c r="AX148" s="13" t="s">
        <v>73</v>
      </c>
      <c r="AY148" s="236" t="s">
        <v>117</v>
      </c>
    </row>
    <row r="149" spans="1:51" s="13" customFormat="1" ht="12">
      <c r="A149" s="13"/>
      <c r="B149" s="226"/>
      <c r="C149" s="227"/>
      <c r="D149" s="219" t="s">
        <v>130</v>
      </c>
      <c r="E149" s="228" t="s">
        <v>19</v>
      </c>
      <c r="F149" s="229" t="s">
        <v>463</v>
      </c>
      <c r="G149" s="227"/>
      <c r="H149" s="230">
        <v>0.36</v>
      </c>
      <c r="I149" s="231"/>
      <c r="J149" s="227"/>
      <c r="K149" s="227"/>
      <c r="L149" s="232"/>
      <c r="M149" s="233"/>
      <c r="N149" s="234"/>
      <c r="O149" s="234"/>
      <c r="P149" s="234"/>
      <c r="Q149" s="234"/>
      <c r="R149" s="234"/>
      <c r="S149" s="234"/>
      <c r="T149" s="235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6" t="s">
        <v>130</v>
      </c>
      <c r="AU149" s="236" t="s">
        <v>83</v>
      </c>
      <c r="AV149" s="13" t="s">
        <v>83</v>
      </c>
      <c r="AW149" s="13" t="s">
        <v>34</v>
      </c>
      <c r="AX149" s="13" t="s">
        <v>73</v>
      </c>
      <c r="AY149" s="236" t="s">
        <v>117</v>
      </c>
    </row>
    <row r="150" spans="1:51" s="13" customFormat="1" ht="12">
      <c r="A150" s="13"/>
      <c r="B150" s="226"/>
      <c r="C150" s="227"/>
      <c r="D150" s="219" t="s">
        <v>130</v>
      </c>
      <c r="E150" s="228" t="s">
        <v>19</v>
      </c>
      <c r="F150" s="229" t="s">
        <v>464</v>
      </c>
      <c r="G150" s="227"/>
      <c r="H150" s="230">
        <v>204.525</v>
      </c>
      <c r="I150" s="231"/>
      <c r="J150" s="227"/>
      <c r="K150" s="227"/>
      <c r="L150" s="232"/>
      <c r="M150" s="233"/>
      <c r="N150" s="234"/>
      <c r="O150" s="234"/>
      <c r="P150" s="234"/>
      <c r="Q150" s="234"/>
      <c r="R150" s="234"/>
      <c r="S150" s="234"/>
      <c r="T150" s="23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6" t="s">
        <v>130</v>
      </c>
      <c r="AU150" s="236" t="s">
        <v>83</v>
      </c>
      <c r="AV150" s="13" t="s">
        <v>83</v>
      </c>
      <c r="AW150" s="13" t="s">
        <v>34</v>
      </c>
      <c r="AX150" s="13" t="s">
        <v>73</v>
      </c>
      <c r="AY150" s="236" t="s">
        <v>117</v>
      </c>
    </row>
    <row r="151" spans="1:51" s="13" customFormat="1" ht="12">
      <c r="A151" s="13"/>
      <c r="B151" s="226"/>
      <c r="C151" s="227"/>
      <c r="D151" s="219" t="s">
        <v>130</v>
      </c>
      <c r="E151" s="228" t="s">
        <v>19</v>
      </c>
      <c r="F151" s="229" t="s">
        <v>465</v>
      </c>
      <c r="G151" s="227"/>
      <c r="H151" s="230">
        <v>-93.456</v>
      </c>
      <c r="I151" s="231"/>
      <c r="J151" s="227"/>
      <c r="K151" s="227"/>
      <c r="L151" s="232"/>
      <c r="M151" s="233"/>
      <c r="N151" s="234"/>
      <c r="O151" s="234"/>
      <c r="P151" s="234"/>
      <c r="Q151" s="234"/>
      <c r="R151" s="234"/>
      <c r="S151" s="234"/>
      <c r="T151" s="23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6" t="s">
        <v>130</v>
      </c>
      <c r="AU151" s="236" t="s">
        <v>83</v>
      </c>
      <c r="AV151" s="13" t="s">
        <v>83</v>
      </c>
      <c r="AW151" s="13" t="s">
        <v>34</v>
      </c>
      <c r="AX151" s="13" t="s">
        <v>73</v>
      </c>
      <c r="AY151" s="236" t="s">
        <v>117</v>
      </c>
    </row>
    <row r="152" spans="1:51" s="15" customFormat="1" ht="12">
      <c r="A152" s="15"/>
      <c r="B152" s="247"/>
      <c r="C152" s="248"/>
      <c r="D152" s="219" t="s">
        <v>130</v>
      </c>
      <c r="E152" s="249" t="s">
        <v>19</v>
      </c>
      <c r="F152" s="250" t="s">
        <v>183</v>
      </c>
      <c r="G152" s="248"/>
      <c r="H152" s="251">
        <v>211.25400000000002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7" t="s">
        <v>130</v>
      </c>
      <c r="AU152" s="257" t="s">
        <v>83</v>
      </c>
      <c r="AV152" s="15" t="s">
        <v>124</v>
      </c>
      <c r="AW152" s="15" t="s">
        <v>34</v>
      </c>
      <c r="AX152" s="15" t="s">
        <v>81</v>
      </c>
      <c r="AY152" s="257" t="s">
        <v>117</v>
      </c>
    </row>
    <row r="153" spans="1:63" s="12" customFormat="1" ht="22.8" customHeight="1">
      <c r="A153" s="12"/>
      <c r="B153" s="190"/>
      <c r="C153" s="191"/>
      <c r="D153" s="192" t="s">
        <v>72</v>
      </c>
      <c r="E153" s="204" t="s">
        <v>83</v>
      </c>
      <c r="F153" s="204" t="s">
        <v>466</v>
      </c>
      <c r="G153" s="191"/>
      <c r="H153" s="191"/>
      <c r="I153" s="194"/>
      <c r="J153" s="205">
        <f>BK153</f>
        <v>0</v>
      </c>
      <c r="K153" s="191"/>
      <c r="L153" s="196"/>
      <c r="M153" s="197"/>
      <c r="N153" s="198"/>
      <c r="O153" s="198"/>
      <c r="P153" s="199">
        <f>SUM(P154:P175)</f>
        <v>0</v>
      </c>
      <c r="Q153" s="198"/>
      <c r="R153" s="199">
        <f>SUM(R154:R175)</f>
        <v>20.461059579999997</v>
      </c>
      <c r="S153" s="198"/>
      <c r="T153" s="200">
        <f>SUM(T154:T175)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81</v>
      </c>
      <c r="AT153" s="202" t="s">
        <v>72</v>
      </c>
      <c r="AU153" s="202" t="s">
        <v>81</v>
      </c>
      <c r="AY153" s="201" t="s">
        <v>117</v>
      </c>
      <c r="BK153" s="203">
        <f>SUM(BK154:BK175)</f>
        <v>0</v>
      </c>
    </row>
    <row r="154" spans="1:65" s="2" customFormat="1" ht="24.15" customHeight="1">
      <c r="A154" s="40"/>
      <c r="B154" s="41"/>
      <c r="C154" s="206" t="s">
        <v>208</v>
      </c>
      <c r="D154" s="206" t="s">
        <v>119</v>
      </c>
      <c r="E154" s="207" t="s">
        <v>467</v>
      </c>
      <c r="F154" s="208" t="s">
        <v>468</v>
      </c>
      <c r="G154" s="209" t="s">
        <v>122</v>
      </c>
      <c r="H154" s="210">
        <v>90.5</v>
      </c>
      <c r="I154" s="211"/>
      <c r="J154" s="212">
        <f>ROUND(I154*H154,2)</f>
        <v>0</v>
      </c>
      <c r="K154" s="208" t="s">
        <v>123</v>
      </c>
      <c r="L154" s="46"/>
      <c r="M154" s="213" t="s">
        <v>19</v>
      </c>
      <c r="N154" s="214" t="s">
        <v>44</v>
      </c>
      <c r="O154" s="86"/>
      <c r="P154" s="215">
        <f>O154*H154</f>
        <v>0</v>
      </c>
      <c r="Q154" s="215">
        <v>0.0001</v>
      </c>
      <c r="R154" s="215">
        <f>Q154*H154</f>
        <v>0.00905</v>
      </c>
      <c r="S154" s="215">
        <v>0</v>
      </c>
      <c r="T154" s="216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7" t="s">
        <v>124</v>
      </c>
      <c r="AT154" s="217" t="s">
        <v>119</v>
      </c>
      <c r="AU154" s="217" t="s">
        <v>83</v>
      </c>
      <c r="AY154" s="19" t="s">
        <v>117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9" t="s">
        <v>81</v>
      </c>
      <c r="BK154" s="218">
        <f>ROUND(I154*H154,2)</f>
        <v>0</v>
      </c>
      <c r="BL154" s="19" t="s">
        <v>124</v>
      </c>
      <c r="BM154" s="217" t="s">
        <v>469</v>
      </c>
    </row>
    <row r="155" spans="1:47" s="2" customFormat="1" ht="12">
      <c r="A155" s="40"/>
      <c r="B155" s="41"/>
      <c r="C155" s="42"/>
      <c r="D155" s="219" t="s">
        <v>126</v>
      </c>
      <c r="E155" s="42"/>
      <c r="F155" s="220" t="s">
        <v>470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126</v>
      </c>
      <c r="AU155" s="19" t="s">
        <v>83</v>
      </c>
    </row>
    <row r="156" spans="1:47" s="2" customFormat="1" ht="12">
      <c r="A156" s="40"/>
      <c r="B156" s="41"/>
      <c r="C156" s="42"/>
      <c r="D156" s="224" t="s">
        <v>128</v>
      </c>
      <c r="E156" s="42"/>
      <c r="F156" s="225" t="s">
        <v>471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128</v>
      </c>
      <c r="AU156" s="19" t="s">
        <v>83</v>
      </c>
    </row>
    <row r="157" spans="1:51" s="13" customFormat="1" ht="12">
      <c r="A157" s="13"/>
      <c r="B157" s="226"/>
      <c r="C157" s="227"/>
      <c r="D157" s="219" t="s">
        <v>130</v>
      </c>
      <c r="E157" s="228" t="s">
        <v>19</v>
      </c>
      <c r="F157" s="229" t="s">
        <v>472</v>
      </c>
      <c r="G157" s="227"/>
      <c r="H157" s="230">
        <v>90.5</v>
      </c>
      <c r="I157" s="231"/>
      <c r="J157" s="227"/>
      <c r="K157" s="227"/>
      <c r="L157" s="232"/>
      <c r="M157" s="233"/>
      <c r="N157" s="234"/>
      <c r="O157" s="234"/>
      <c r="P157" s="234"/>
      <c r="Q157" s="234"/>
      <c r="R157" s="234"/>
      <c r="S157" s="234"/>
      <c r="T157" s="23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6" t="s">
        <v>130</v>
      </c>
      <c r="AU157" s="236" t="s">
        <v>83</v>
      </c>
      <c r="AV157" s="13" t="s">
        <v>83</v>
      </c>
      <c r="AW157" s="13" t="s">
        <v>34</v>
      </c>
      <c r="AX157" s="13" t="s">
        <v>81</v>
      </c>
      <c r="AY157" s="236" t="s">
        <v>117</v>
      </c>
    </row>
    <row r="158" spans="1:65" s="2" customFormat="1" ht="24.15" customHeight="1">
      <c r="A158" s="40"/>
      <c r="B158" s="41"/>
      <c r="C158" s="258" t="s">
        <v>214</v>
      </c>
      <c r="D158" s="258" t="s">
        <v>191</v>
      </c>
      <c r="E158" s="259" t="s">
        <v>473</v>
      </c>
      <c r="F158" s="260" t="s">
        <v>474</v>
      </c>
      <c r="G158" s="261" t="s">
        <v>122</v>
      </c>
      <c r="H158" s="262">
        <v>108.6</v>
      </c>
      <c r="I158" s="263"/>
      <c r="J158" s="264">
        <f>ROUND(I158*H158,2)</f>
        <v>0</v>
      </c>
      <c r="K158" s="260" t="s">
        <v>123</v>
      </c>
      <c r="L158" s="265"/>
      <c r="M158" s="266" t="s">
        <v>19</v>
      </c>
      <c r="N158" s="267" t="s">
        <v>44</v>
      </c>
      <c r="O158" s="86"/>
      <c r="P158" s="215">
        <f>O158*H158</f>
        <v>0</v>
      </c>
      <c r="Q158" s="215">
        <v>0.0006</v>
      </c>
      <c r="R158" s="215">
        <f>Q158*H158</f>
        <v>0.06516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175</v>
      </c>
      <c r="AT158" s="217" t="s">
        <v>191</v>
      </c>
      <c r="AU158" s="217" t="s">
        <v>83</v>
      </c>
      <c r="AY158" s="19" t="s">
        <v>117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81</v>
      </c>
      <c r="BK158" s="218">
        <f>ROUND(I158*H158,2)</f>
        <v>0</v>
      </c>
      <c r="BL158" s="19" t="s">
        <v>124</v>
      </c>
      <c r="BM158" s="217" t="s">
        <v>475</v>
      </c>
    </row>
    <row r="159" spans="1:47" s="2" customFormat="1" ht="12">
      <c r="A159" s="40"/>
      <c r="B159" s="41"/>
      <c r="C159" s="42"/>
      <c r="D159" s="219" t="s">
        <v>126</v>
      </c>
      <c r="E159" s="42"/>
      <c r="F159" s="220" t="s">
        <v>474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126</v>
      </c>
      <c r="AU159" s="19" t="s">
        <v>83</v>
      </c>
    </row>
    <row r="160" spans="1:51" s="13" customFormat="1" ht="12">
      <c r="A160" s="13"/>
      <c r="B160" s="226"/>
      <c r="C160" s="227"/>
      <c r="D160" s="219" t="s">
        <v>130</v>
      </c>
      <c r="E160" s="227"/>
      <c r="F160" s="229" t="s">
        <v>476</v>
      </c>
      <c r="G160" s="227"/>
      <c r="H160" s="230">
        <v>108.6</v>
      </c>
      <c r="I160" s="231"/>
      <c r="J160" s="227"/>
      <c r="K160" s="227"/>
      <c r="L160" s="232"/>
      <c r="M160" s="233"/>
      <c r="N160" s="234"/>
      <c r="O160" s="234"/>
      <c r="P160" s="234"/>
      <c r="Q160" s="234"/>
      <c r="R160" s="234"/>
      <c r="S160" s="234"/>
      <c r="T160" s="23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6" t="s">
        <v>130</v>
      </c>
      <c r="AU160" s="236" t="s">
        <v>83</v>
      </c>
      <c r="AV160" s="13" t="s">
        <v>83</v>
      </c>
      <c r="AW160" s="13" t="s">
        <v>4</v>
      </c>
      <c r="AX160" s="13" t="s">
        <v>81</v>
      </c>
      <c r="AY160" s="236" t="s">
        <v>117</v>
      </c>
    </row>
    <row r="161" spans="1:65" s="2" customFormat="1" ht="24.15" customHeight="1">
      <c r="A161" s="40"/>
      <c r="B161" s="41"/>
      <c r="C161" s="206" t="s">
        <v>220</v>
      </c>
      <c r="D161" s="206" t="s">
        <v>119</v>
      </c>
      <c r="E161" s="207" t="s">
        <v>477</v>
      </c>
      <c r="F161" s="208" t="s">
        <v>478</v>
      </c>
      <c r="G161" s="209" t="s">
        <v>142</v>
      </c>
      <c r="H161" s="210">
        <v>7.563</v>
      </c>
      <c r="I161" s="211"/>
      <c r="J161" s="212">
        <f>ROUND(I161*H161,2)</f>
        <v>0</v>
      </c>
      <c r="K161" s="208" t="s">
        <v>123</v>
      </c>
      <c r="L161" s="46"/>
      <c r="M161" s="213" t="s">
        <v>19</v>
      </c>
      <c r="N161" s="214" t="s">
        <v>44</v>
      </c>
      <c r="O161" s="86"/>
      <c r="P161" s="215">
        <f>O161*H161</f>
        <v>0</v>
      </c>
      <c r="Q161" s="215">
        <v>2.16</v>
      </c>
      <c r="R161" s="215">
        <f>Q161*H161</f>
        <v>16.33608</v>
      </c>
      <c r="S161" s="215">
        <v>0</v>
      </c>
      <c r="T161" s="216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17" t="s">
        <v>124</v>
      </c>
      <c r="AT161" s="217" t="s">
        <v>119</v>
      </c>
      <c r="AU161" s="217" t="s">
        <v>83</v>
      </c>
      <c r="AY161" s="19" t="s">
        <v>117</v>
      </c>
      <c r="BE161" s="218">
        <f>IF(N161="základní",J161,0)</f>
        <v>0</v>
      </c>
      <c r="BF161" s="218">
        <f>IF(N161="snížená",J161,0)</f>
        <v>0</v>
      </c>
      <c r="BG161" s="218">
        <f>IF(N161="zákl. přenesená",J161,0)</f>
        <v>0</v>
      </c>
      <c r="BH161" s="218">
        <f>IF(N161="sníž. přenesená",J161,0)</f>
        <v>0</v>
      </c>
      <c r="BI161" s="218">
        <f>IF(N161="nulová",J161,0)</f>
        <v>0</v>
      </c>
      <c r="BJ161" s="19" t="s">
        <v>81</v>
      </c>
      <c r="BK161" s="218">
        <f>ROUND(I161*H161,2)</f>
        <v>0</v>
      </c>
      <c r="BL161" s="19" t="s">
        <v>124</v>
      </c>
      <c r="BM161" s="217" t="s">
        <v>479</v>
      </c>
    </row>
    <row r="162" spans="1:47" s="2" customFormat="1" ht="12">
      <c r="A162" s="40"/>
      <c r="B162" s="41"/>
      <c r="C162" s="42"/>
      <c r="D162" s="219" t="s">
        <v>126</v>
      </c>
      <c r="E162" s="42"/>
      <c r="F162" s="220" t="s">
        <v>480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126</v>
      </c>
      <c r="AU162" s="19" t="s">
        <v>83</v>
      </c>
    </row>
    <row r="163" spans="1:47" s="2" customFormat="1" ht="12">
      <c r="A163" s="40"/>
      <c r="B163" s="41"/>
      <c r="C163" s="42"/>
      <c r="D163" s="224" t="s">
        <v>128</v>
      </c>
      <c r="E163" s="42"/>
      <c r="F163" s="225" t="s">
        <v>481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128</v>
      </c>
      <c r="AU163" s="19" t="s">
        <v>83</v>
      </c>
    </row>
    <row r="164" spans="1:51" s="14" customFormat="1" ht="12">
      <c r="A164" s="14"/>
      <c r="B164" s="237"/>
      <c r="C164" s="238"/>
      <c r="D164" s="219" t="s">
        <v>130</v>
      </c>
      <c r="E164" s="239" t="s">
        <v>19</v>
      </c>
      <c r="F164" s="240" t="s">
        <v>482</v>
      </c>
      <c r="G164" s="238"/>
      <c r="H164" s="239" t="s">
        <v>19</v>
      </c>
      <c r="I164" s="241"/>
      <c r="J164" s="238"/>
      <c r="K164" s="238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130</v>
      </c>
      <c r="AU164" s="246" t="s">
        <v>83</v>
      </c>
      <c r="AV164" s="14" t="s">
        <v>81</v>
      </c>
      <c r="AW164" s="14" t="s">
        <v>34</v>
      </c>
      <c r="AX164" s="14" t="s">
        <v>73</v>
      </c>
      <c r="AY164" s="246" t="s">
        <v>117</v>
      </c>
    </row>
    <row r="165" spans="1:51" s="13" customFormat="1" ht="12">
      <c r="A165" s="13"/>
      <c r="B165" s="226"/>
      <c r="C165" s="227"/>
      <c r="D165" s="219" t="s">
        <v>130</v>
      </c>
      <c r="E165" s="228" t="s">
        <v>19</v>
      </c>
      <c r="F165" s="229" t="s">
        <v>483</v>
      </c>
      <c r="G165" s="227"/>
      <c r="H165" s="230">
        <v>7.563</v>
      </c>
      <c r="I165" s="231"/>
      <c r="J165" s="227"/>
      <c r="K165" s="227"/>
      <c r="L165" s="232"/>
      <c r="M165" s="233"/>
      <c r="N165" s="234"/>
      <c r="O165" s="234"/>
      <c r="P165" s="234"/>
      <c r="Q165" s="234"/>
      <c r="R165" s="234"/>
      <c r="S165" s="234"/>
      <c r="T165" s="235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6" t="s">
        <v>130</v>
      </c>
      <c r="AU165" s="236" t="s">
        <v>83</v>
      </c>
      <c r="AV165" s="13" t="s">
        <v>83</v>
      </c>
      <c r="AW165" s="13" t="s">
        <v>34</v>
      </c>
      <c r="AX165" s="13" t="s">
        <v>81</v>
      </c>
      <c r="AY165" s="236" t="s">
        <v>117</v>
      </c>
    </row>
    <row r="166" spans="1:65" s="2" customFormat="1" ht="16.5" customHeight="1">
      <c r="A166" s="40"/>
      <c r="B166" s="41"/>
      <c r="C166" s="206" t="s">
        <v>226</v>
      </c>
      <c r="D166" s="206" t="s">
        <v>119</v>
      </c>
      <c r="E166" s="207" t="s">
        <v>484</v>
      </c>
      <c r="F166" s="208" t="s">
        <v>485</v>
      </c>
      <c r="G166" s="209" t="s">
        <v>142</v>
      </c>
      <c r="H166" s="210">
        <v>1.369</v>
      </c>
      <c r="I166" s="211"/>
      <c r="J166" s="212">
        <f>ROUND(I166*H166,2)</f>
        <v>0</v>
      </c>
      <c r="K166" s="208" t="s">
        <v>123</v>
      </c>
      <c r="L166" s="46"/>
      <c r="M166" s="213" t="s">
        <v>19</v>
      </c>
      <c r="N166" s="214" t="s">
        <v>44</v>
      </c>
      <c r="O166" s="86"/>
      <c r="P166" s="215">
        <f>O166*H166</f>
        <v>0</v>
      </c>
      <c r="Q166" s="215">
        <v>2.30102</v>
      </c>
      <c r="R166" s="215">
        <f>Q166*H166</f>
        <v>3.15009638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124</v>
      </c>
      <c r="AT166" s="217" t="s">
        <v>119</v>
      </c>
      <c r="AU166" s="217" t="s">
        <v>83</v>
      </c>
      <c r="AY166" s="19" t="s">
        <v>117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81</v>
      </c>
      <c r="BK166" s="218">
        <f>ROUND(I166*H166,2)</f>
        <v>0</v>
      </c>
      <c r="BL166" s="19" t="s">
        <v>124</v>
      </c>
      <c r="BM166" s="217" t="s">
        <v>486</v>
      </c>
    </row>
    <row r="167" spans="1:47" s="2" customFormat="1" ht="12">
      <c r="A167" s="40"/>
      <c r="B167" s="41"/>
      <c r="C167" s="42"/>
      <c r="D167" s="219" t="s">
        <v>126</v>
      </c>
      <c r="E167" s="42"/>
      <c r="F167" s="220" t="s">
        <v>487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126</v>
      </c>
      <c r="AU167" s="19" t="s">
        <v>83</v>
      </c>
    </row>
    <row r="168" spans="1:47" s="2" customFormat="1" ht="12">
      <c r="A168" s="40"/>
      <c r="B168" s="41"/>
      <c r="C168" s="42"/>
      <c r="D168" s="224" t="s">
        <v>128</v>
      </c>
      <c r="E168" s="42"/>
      <c r="F168" s="225" t="s">
        <v>488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128</v>
      </c>
      <c r="AU168" s="19" t="s">
        <v>83</v>
      </c>
    </row>
    <row r="169" spans="1:51" s="14" customFormat="1" ht="12">
      <c r="A169" s="14"/>
      <c r="B169" s="237"/>
      <c r="C169" s="238"/>
      <c r="D169" s="219" t="s">
        <v>130</v>
      </c>
      <c r="E169" s="239" t="s">
        <v>19</v>
      </c>
      <c r="F169" s="240" t="s">
        <v>489</v>
      </c>
      <c r="G169" s="238"/>
      <c r="H169" s="239" t="s">
        <v>19</v>
      </c>
      <c r="I169" s="241"/>
      <c r="J169" s="238"/>
      <c r="K169" s="238"/>
      <c r="L169" s="242"/>
      <c r="M169" s="243"/>
      <c r="N169" s="244"/>
      <c r="O169" s="244"/>
      <c r="P169" s="244"/>
      <c r="Q169" s="244"/>
      <c r="R169" s="244"/>
      <c r="S169" s="244"/>
      <c r="T169" s="24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6" t="s">
        <v>130</v>
      </c>
      <c r="AU169" s="246" t="s">
        <v>83</v>
      </c>
      <c r="AV169" s="14" t="s">
        <v>81</v>
      </c>
      <c r="AW169" s="14" t="s">
        <v>34</v>
      </c>
      <c r="AX169" s="14" t="s">
        <v>73</v>
      </c>
      <c r="AY169" s="246" t="s">
        <v>117</v>
      </c>
    </row>
    <row r="170" spans="1:51" s="13" customFormat="1" ht="12">
      <c r="A170" s="13"/>
      <c r="B170" s="226"/>
      <c r="C170" s="227"/>
      <c r="D170" s="219" t="s">
        <v>130</v>
      </c>
      <c r="E170" s="228" t="s">
        <v>19</v>
      </c>
      <c r="F170" s="229" t="s">
        <v>490</v>
      </c>
      <c r="G170" s="227"/>
      <c r="H170" s="230">
        <v>1.369</v>
      </c>
      <c r="I170" s="231"/>
      <c r="J170" s="227"/>
      <c r="K170" s="227"/>
      <c r="L170" s="232"/>
      <c r="M170" s="233"/>
      <c r="N170" s="234"/>
      <c r="O170" s="234"/>
      <c r="P170" s="234"/>
      <c r="Q170" s="234"/>
      <c r="R170" s="234"/>
      <c r="S170" s="234"/>
      <c r="T170" s="235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6" t="s">
        <v>130</v>
      </c>
      <c r="AU170" s="236" t="s">
        <v>83</v>
      </c>
      <c r="AV170" s="13" t="s">
        <v>83</v>
      </c>
      <c r="AW170" s="13" t="s">
        <v>34</v>
      </c>
      <c r="AX170" s="13" t="s">
        <v>81</v>
      </c>
      <c r="AY170" s="236" t="s">
        <v>117</v>
      </c>
    </row>
    <row r="171" spans="1:65" s="2" customFormat="1" ht="16.5" customHeight="1">
      <c r="A171" s="40"/>
      <c r="B171" s="41"/>
      <c r="C171" s="206" t="s">
        <v>232</v>
      </c>
      <c r="D171" s="206" t="s">
        <v>119</v>
      </c>
      <c r="E171" s="207" t="s">
        <v>491</v>
      </c>
      <c r="F171" s="208" t="s">
        <v>492</v>
      </c>
      <c r="G171" s="209" t="s">
        <v>142</v>
      </c>
      <c r="H171" s="210">
        <v>0.36</v>
      </c>
      <c r="I171" s="211"/>
      <c r="J171" s="212">
        <f>ROUND(I171*H171,2)</f>
        <v>0</v>
      </c>
      <c r="K171" s="208" t="s">
        <v>123</v>
      </c>
      <c r="L171" s="46"/>
      <c r="M171" s="213" t="s">
        <v>19</v>
      </c>
      <c r="N171" s="214" t="s">
        <v>44</v>
      </c>
      <c r="O171" s="86"/>
      <c r="P171" s="215">
        <f>O171*H171</f>
        <v>0</v>
      </c>
      <c r="Q171" s="215">
        <v>2.50187</v>
      </c>
      <c r="R171" s="215">
        <f>Q171*H171</f>
        <v>0.9006732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124</v>
      </c>
      <c r="AT171" s="217" t="s">
        <v>119</v>
      </c>
      <c r="AU171" s="217" t="s">
        <v>83</v>
      </c>
      <c r="AY171" s="19" t="s">
        <v>117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81</v>
      </c>
      <c r="BK171" s="218">
        <f>ROUND(I171*H171,2)</f>
        <v>0</v>
      </c>
      <c r="BL171" s="19" t="s">
        <v>124</v>
      </c>
      <c r="BM171" s="217" t="s">
        <v>493</v>
      </c>
    </row>
    <row r="172" spans="1:47" s="2" customFormat="1" ht="12">
      <c r="A172" s="40"/>
      <c r="B172" s="41"/>
      <c r="C172" s="42"/>
      <c r="D172" s="219" t="s">
        <v>126</v>
      </c>
      <c r="E172" s="42"/>
      <c r="F172" s="220" t="s">
        <v>494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126</v>
      </c>
      <c r="AU172" s="19" t="s">
        <v>83</v>
      </c>
    </row>
    <row r="173" spans="1:47" s="2" customFormat="1" ht="12">
      <c r="A173" s="40"/>
      <c r="B173" s="41"/>
      <c r="C173" s="42"/>
      <c r="D173" s="224" t="s">
        <v>128</v>
      </c>
      <c r="E173" s="42"/>
      <c r="F173" s="225" t="s">
        <v>495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128</v>
      </c>
      <c r="AU173" s="19" t="s">
        <v>83</v>
      </c>
    </row>
    <row r="174" spans="1:51" s="14" customFormat="1" ht="12">
      <c r="A174" s="14"/>
      <c r="B174" s="237"/>
      <c r="C174" s="238"/>
      <c r="D174" s="219" t="s">
        <v>130</v>
      </c>
      <c r="E174" s="239" t="s">
        <v>19</v>
      </c>
      <c r="F174" s="240" t="s">
        <v>412</v>
      </c>
      <c r="G174" s="238"/>
      <c r="H174" s="239" t="s">
        <v>19</v>
      </c>
      <c r="I174" s="241"/>
      <c r="J174" s="238"/>
      <c r="K174" s="238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130</v>
      </c>
      <c r="AU174" s="246" t="s">
        <v>83</v>
      </c>
      <c r="AV174" s="14" t="s">
        <v>81</v>
      </c>
      <c r="AW174" s="14" t="s">
        <v>34</v>
      </c>
      <c r="AX174" s="14" t="s">
        <v>73</v>
      </c>
      <c r="AY174" s="246" t="s">
        <v>117</v>
      </c>
    </row>
    <row r="175" spans="1:51" s="13" customFormat="1" ht="12">
      <c r="A175" s="13"/>
      <c r="B175" s="226"/>
      <c r="C175" s="227"/>
      <c r="D175" s="219" t="s">
        <v>130</v>
      </c>
      <c r="E175" s="228" t="s">
        <v>19</v>
      </c>
      <c r="F175" s="229" t="s">
        <v>413</v>
      </c>
      <c r="G175" s="227"/>
      <c r="H175" s="230">
        <v>0.36</v>
      </c>
      <c r="I175" s="231"/>
      <c r="J175" s="227"/>
      <c r="K175" s="227"/>
      <c r="L175" s="232"/>
      <c r="M175" s="233"/>
      <c r="N175" s="234"/>
      <c r="O175" s="234"/>
      <c r="P175" s="234"/>
      <c r="Q175" s="234"/>
      <c r="R175" s="234"/>
      <c r="S175" s="234"/>
      <c r="T175" s="23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6" t="s">
        <v>130</v>
      </c>
      <c r="AU175" s="236" t="s">
        <v>83</v>
      </c>
      <c r="AV175" s="13" t="s">
        <v>83</v>
      </c>
      <c r="AW175" s="13" t="s">
        <v>34</v>
      </c>
      <c r="AX175" s="13" t="s">
        <v>81</v>
      </c>
      <c r="AY175" s="236" t="s">
        <v>117</v>
      </c>
    </row>
    <row r="176" spans="1:63" s="12" customFormat="1" ht="22.8" customHeight="1">
      <c r="A176" s="12"/>
      <c r="B176" s="190"/>
      <c r="C176" s="191"/>
      <c r="D176" s="192" t="s">
        <v>72</v>
      </c>
      <c r="E176" s="204" t="s">
        <v>139</v>
      </c>
      <c r="F176" s="204" t="s">
        <v>496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SUM(P177:P218)</f>
        <v>0</v>
      </c>
      <c r="Q176" s="198"/>
      <c r="R176" s="199">
        <f>SUM(R177:R218)</f>
        <v>35.189552819999996</v>
      </c>
      <c r="S176" s="198"/>
      <c r="T176" s="200">
        <f>SUM(T177:T218)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81</v>
      </c>
      <c r="AT176" s="202" t="s">
        <v>72</v>
      </c>
      <c r="AU176" s="202" t="s">
        <v>81</v>
      </c>
      <c r="AY176" s="201" t="s">
        <v>117</v>
      </c>
      <c r="BK176" s="203">
        <f>SUM(BK177:BK218)</f>
        <v>0</v>
      </c>
    </row>
    <row r="177" spans="1:65" s="2" customFormat="1" ht="33" customHeight="1">
      <c r="A177" s="40"/>
      <c r="B177" s="41"/>
      <c r="C177" s="206" t="s">
        <v>238</v>
      </c>
      <c r="D177" s="206" t="s">
        <v>119</v>
      </c>
      <c r="E177" s="207" t="s">
        <v>497</v>
      </c>
      <c r="F177" s="208" t="s">
        <v>498</v>
      </c>
      <c r="G177" s="209" t="s">
        <v>142</v>
      </c>
      <c r="H177" s="210">
        <v>12.918</v>
      </c>
      <c r="I177" s="211"/>
      <c r="J177" s="212">
        <f>ROUND(I177*H177,2)</f>
        <v>0</v>
      </c>
      <c r="K177" s="208" t="s">
        <v>123</v>
      </c>
      <c r="L177" s="46"/>
      <c r="M177" s="213" t="s">
        <v>19</v>
      </c>
      <c r="N177" s="214" t="s">
        <v>44</v>
      </c>
      <c r="O177" s="86"/>
      <c r="P177" s="215">
        <f>O177*H177</f>
        <v>0</v>
      </c>
      <c r="Q177" s="215">
        <v>2.5143</v>
      </c>
      <c r="R177" s="215">
        <f>Q177*H177</f>
        <v>32.479727399999994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124</v>
      </c>
      <c r="AT177" s="217" t="s">
        <v>119</v>
      </c>
      <c r="AU177" s="217" t="s">
        <v>83</v>
      </c>
      <c r="AY177" s="19" t="s">
        <v>117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81</v>
      </c>
      <c r="BK177" s="218">
        <f>ROUND(I177*H177,2)</f>
        <v>0</v>
      </c>
      <c r="BL177" s="19" t="s">
        <v>124</v>
      </c>
      <c r="BM177" s="217" t="s">
        <v>499</v>
      </c>
    </row>
    <row r="178" spans="1:47" s="2" customFormat="1" ht="12">
      <c r="A178" s="40"/>
      <c r="B178" s="41"/>
      <c r="C178" s="42"/>
      <c r="D178" s="219" t="s">
        <v>126</v>
      </c>
      <c r="E178" s="42"/>
      <c r="F178" s="220" t="s">
        <v>500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126</v>
      </c>
      <c r="AU178" s="19" t="s">
        <v>83</v>
      </c>
    </row>
    <row r="179" spans="1:47" s="2" customFormat="1" ht="12">
      <c r="A179" s="40"/>
      <c r="B179" s="41"/>
      <c r="C179" s="42"/>
      <c r="D179" s="224" t="s">
        <v>128</v>
      </c>
      <c r="E179" s="42"/>
      <c r="F179" s="225" t="s">
        <v>501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128</v>
      </c>
      <c r="AU179" s="19" t="s">
        <v>83</v>
      </c>
    </row>
    <row r="180" spans="1:51" s="14" customFormat="1" ht="12">
      <c r="A180" s="14"/>
      <c r="B180" s="237"/>
      <c r="C180" s="238"/>
      <c r="D180" s="219" t="s">
        <v>130</v>
      </c>
      <c r="E180" s="239" t="s">
        <v>19</v>
      </c>
      <c r="F180" s="240" t="s">
        <v>502</v>
      </c>
      <c r="G180" s="238"/>
      <c r="H180" s="239" t="s">
        <v>19</v>
      </c>
      <c r="I180" s="241"/>
      <c r="J180" s="238"/>
      <c r="K180" s="238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130</v>
      </c>
      <c r="AU180" s="246" t="s">
        <v>83</v>
      </c>
      <c r="AV180" s="14" t="s">
        <v>81</v>
      </c>
      <c r="AW180" s="14" t="s">
        <v>34</v>
      </c>
      <c r="AX180" s="14" t="s">
        <v>73</v>
      </c>
      <c r="AY180" s="246" t="s">
        <v>117</v>
      </c>
    </row>
    <row r="181" spans="1:51" s="13" customFormat="1" ht="12">
      <c r="A181" s="13"/>
      <c r="B181" s="226"/>
      <c r="C181" s="227"/>
      <c r="D181" s="219" t="s">
        <v>130</v>
      </c>
      <c r="E181" s="228" t="s">
        <v>19</v>
      </c>
      <c r="F181" s="229" t="s">
        <v>503</v>
      </c>
      <c r="G181" s="227"/>
      <c r="H181" s="230">
        <v>3.063</v>
      </c>
      <c r="I181" s="231"/>
      <c r="J181" s="227"/>
      <c r="K181" s="227"/>
      <c r="L181" s="232"/>
      <c r="M181" s="233"/>
      <c r="N181" s="234"/>
      <c r="O181" s="234"/>
      <c r="P181" s="234"/>
      <c r="Q181" s="234"/>
      <c r="R181" s="234"/>
      <c r="S181" s="234"/>
      <c r="T181" s="23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6" t="s">
        <v>130</v>
      </c>
      <c r="AU181" s="236" t="s">
        <v>83</v>
      </c>
      <c r="AV181" s="13" t="s">
        <v>83</v>
      </c>
      <c r="AW181" s="13" t="s">
        <v>34</v>
      </c>
      <c r="AX181" s="13" t="s">
        <v>73</v>
      </c>
      <c r="AY181" s="236" t="s">
        <v>117</v>
      </c>
    </row>
    <row r="182" spans="1:51" s="14" customFormat="1" ht="12">
      <c r="A182" s="14"/>
      <c r="B182" s="237"/>
      <c r="C182" s="238"/>
      <c r="D182" s="219" t="s">
        <v>130</v>
      </c>
      <c r="E182" s="239" t="s">
        <v>19</v>
      </c>
      <c r="F182" s="240" t="s">
        <v>504</v>
      </c>
      <c r="G182" s="238"/>
      <c r="H182" s="239" t="s">
        <v>19</v>
      </c>
      <c r="I182" s="241"/>
      <c r="J182" s="238"/>
      <c r="K182" s="238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130</v>
      </c>
      <c r="AU182" s="246" t="s">
        <v>83</v>
      </c>
      <c r="AV182" s="14" t="s">
        <v>81</v>
      </c>
      <c r="AW182" s="14" t="s">
        <v>34</v>
      </c>
      <c r="AX182" s="14" t="s">
        <v>73</v>
      </c>
      <c r="AY182" s="246" t="s">
        <v>117</v>
      </c>
    </row>
    <row r="183" spans="1:51" s="13" customFormat="1" ht="12">
      <c r="A183" s="13"/>
      <c r="B183" s="226"/>
      <c r="C183" s="227"/>
      <c r="D183" s="219" t="s">
        <v>130</v>
      </c>
      <c r="E183" s="228" t="s">
        <v>19</v>
      </c>
      <c r="F183" s="229" t="s">
        <v>505</v>
      </c>
      <c r="G183" s="227"/>
      <c r="H183" s="230">
        <v>6.863</v>
      </c>
      <c r="I183" s="231"/>
      <c r="J183" s="227"/>
      <c r="K183" s="227"/>
      <c r="L183" s="232"/>
      <c r="M183" s="233"/>
      <c r="N183" s="234"/>
      <c r="O183" s="234"/>
      <c r="P183" s="234"/>
      <c r="Q183" s="234"/>
      <c r="R183" s="234"/>
      <c r="S183" s="234"/>
      <c r="T183" s="23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6" t="s">
        <v>130</v>
      </c>
      <c r="AU183" s="236" t="s">
        <v>83</v>
      </c>
      <c r="AV183" s="13" t="s">
        <v>83</v>
      </c>
      <c r="AW183" s="13" t="s">
        <v>34</v>
      </c>
      <c r="AX183" s="13" t="s">
        <v>73</v>
      </c>
      <c r="AY183" s="236" t="s">
        <v>117</v>
      </c>
    </row>
    <row r="184" spans="1:51" s="14" customFormat="1" ht="12">
      <c r="A184" s="14"/>
      <c r="B184" s="237"/>
      <c r="C184" s="238"/>
      <c r="D184" s="219" t="s">
        <v>130</v>
      </c>
      <c r="E184" s="239" t="s">
        <v>19</v>
      </c>
      <c r="F184" s="240" t="s">
        <v>506</v>
      </c>
      <c r="G184" s="238"/>
      <c r="H184" s="239" t="s">
        <v>19</v>
      </c>
      <c r="I184" s="241"/>
      <c r="J184" s="238"/>
      <c r="K184" s="238"/>
      <c r="L184" s="242"/>
      <c r="M184" s="243"/>
      <c r="N184" s="244"/>
      <c r="O184" s="244"/>
      <c r="P184" s="244"/>
      <c r="Q184" s="244"/>
      <c r="R184" s="244"/>
      <c r="S184" s="244"/>
      <c r="T184" s="24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6" t="s">
        <v>130</v>
      </c>
      <c r="AU184" s="246" t="s">
        <v>83</v>
      </c>
      <c r="AV184" s="14" t="s">
        <v>81</v>
      </c>
      <c r="AW184" s="14" t="s">
        <v>34</v>
      </c>
      <c r="AX184" s="14" t="s">
        <v>73</v>
      </c>
      <c r="AY184" s="246" t="s">
        <v>117</v>
      </c>
    </row>
    <row r="185" spans="1:51" s="13" customFormat="1" ht="12">
      <c r="A185" s="13"/>
      <c r="B185" s="226"/>
      <c r="C185" s="227"/>
      <c r="D185" s="219" t="s">
        <v>130</v>
      </c>
      <c r="E185" s="228" t="s">
        <v>19</v>
      </c>
      <c r="F185" s="229" t="s">
        <v>507</v>
      </c>
      <c r="G185" s="227"/>
      <c r="H185" s="230">
        <v>1.242</v>
      </c>
      <c r="I185" s="231"/>
      <c r="J185" s="227"/>
      <c r="K185" s="227"/>
      <c r="L185" s="232"/>
      <c r="M185" s="233"/>
      <c r="N185" s="234"/>
      <c r="O185" s="234"/>
      <c r="P185" s="234"/>
      <c r="Q185" s="234"/>
      <c r="R185" s="234"/>
      <c r="S185" s="234"/>
      <c r="T185" s="23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6" t="s">
        <v>130</v>
      </c>
      <c r="AU185" s="236" t="s">
        <v>83</v>
      </c>
      <c r="AV185" s="13" t="s">
        <v>83</v>
      </c>
      <c r="AW185" s="13" t="s">
        <v>34</v>
      </c>
      <c r="AX185" s="13" t="s">
        <v>73</v>
      </c>
      <c r="AY185" s="236" t="s">
        <v>117</v>
      </c>
    </row>
    <row r="186" spans="1:51" s="14" customFormat="1" ht="12">
      <c r="A186" s="14"/>
      <c r="B186" s="237"/>
      <c r="C186" s="238"/>
      <c r="D186" s="219" t="s">
        <v>130</v>
      </c>
      <c r="E186" s="239" t="s">
        <v>19</v>
      </c>
      <c r="F186" s="240" t="s">
        <v>508</v>
      </c>
      <c r="G186" s="238"/>
      <c r="H186" s="239" t="s">
        <v>19</v>
      </c>
      <c r="I186" s="241"/>
      <c r="J186" s="238"/>
      <c r="K186" s="238"/>
      <c r="L186" s="242"/>
      <c r="M186" s="243"/>
      <c r="N186" s="244"/>
      <c r="O186" s="244"/>
      <c r="P186" s="244"/>
      <c r="Q186" s="244"/>
      <c r="R186" s="244"/>
      <c r="S186" s="244"/>
      <c r="T186" s="24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6" t="s">
        <v>130</v>
      </c>
      <c r="AU186" s="246" t="s">
        <v>83</v>
      </c>
      <c r="AV186" s="14" t="s">
        <v>81</v>
      </c>
      <c r="AW186" s="14" t="s">
        <v>34</v>
      </c>
      <c r="AX186" s="14" t="s">
        <v>73</v>
      </c>
      <c r="AY186" s="246" t="s">
        <v>117</v>
      </c>
    </row>
    <row r="187" spans="1:51" s="13" customFormat="1" ht="12">
      <c r="A187" s="13"/>
      <c r="B187" s="226"/>
      <c r="C187" s="227"/>
      <c r="D187" s="219" t="s">
        <v>130</v>
      </c>
      <c r="E187" s="228" t="s">
        <v>19</v>
      </c>
      <c r="F187" s="229" t="s">
        <v>509</v>
      </c>
      <c r="G187" s="227"/>
      <c r="H187" s="230">
        <v>1.75</v>
      </c>
      <c r="I187" s="231"/>
      <c r="J187" s="227"/>
      <c r="K187" s="227"/>
      <c r="L187" s="232"/>
      <c r="M187" s="233"/>
      <c r="N187" s="234"/>
      <c r="O187" s="234"/>
      <c r="P187" s="234"/>
      <c r="Q187" s="234"/>
      <c r="R187" s="234"/>
      <c r="S187" s="234"/>
      <c r="T187" s="235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6" t="s">
        <v>130</v>
      </c>
      <c r="AU187" s="236" t="s">
        <v>83</v>
      </c>
      <c r="AV187" s="13" t="s">
        <v>83</v>
      </c>
      <c r="AW187" s="13" t="s">
        <v>34</v>
      </c>
      <c r="AX187" s="13" t="s">
        <v>73</v>
      </c>
      <c r="AY187" s="236" t="s">
        <v>117</v>
      </c>
    </row>
    <row r="188" spans="1:51" s="15" customFormat="1" ht="12">
      <c r="A188" s="15"/>
      <c r="B188" s="247"/>
      <c r="C188" s="248"/>
      <c r="D188" s="219" t="s">
        <v>130</v>
      </c>
      <c r="E188" s="249" t="s">
        <v>19</v>
      </c>
      <c r="F188" s="250" t="s">
        <v>183</v>
      </c>
      <c r="G188" s="248"/>
      <c r="H188" s="251">
        <v>12.918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7" t="s">
        <v>130</v>
      </c>
      <c r="AU188" s="257" t="s">
        <v>83</v>
      </c>
      <c r="AV188" s="15" t="s">
        <v>124</v>
      </c>
      <c r="AW188" s="15" t="s">
        <v>34</v>
      </c>
      <c r="AX188" s="15" t="s">
        <v>81</v>
      </c>
      <c r="AY188" s="257" t="s">
        <v>117</v>
      </c>
    </row>
    <row r="189" spans="1:65" s="2" customFormat="1" ht="33" customHeight="1">
      <c r="A189" s="40"/>
      <c r="B189" s="41"/>
      <c r="C189" s="206" t="s">
        <v>245</v>
      </c>
      <c r="D189" s="206" t="s">
        <v>119</v>
      </c>
      <c r="E189" s="207" t="s">
        <v>510</v>
      </c>
      <c r="F189" s="208" t="s">
        <v>511</v>
      </c>
      <c r="G189" s="209" t="s">
        <v>122</v>
      </c>
      <c r="H189" s="210">
        <v>65.95</v>
      </c>
      <c r="I189" s="211"/>
      <c r="J189" s="212">
        <f>ROUND(I189*H189,2)</f>
        <v>0</v>
      </c>
      <c r="K189" s="208" t="s">
        <v>123</v>
      </c>
      <c r="L189" s="46"/>
      <c r="M189" s="213" t="s">
        <v>19</v>
      </c>
      <c r="N189" s="214" t="s">
        <v>44</v>
      </c>
      <c r="O189" s="86"/>
      <c r="P189" s="215">
        <f>O189*H189</f>
        <v>0</v>
      </c>
      <c r="Q189" s="215">
        <v>0.00162</v>
      </c>
      <c r="R189" s="215">
        <f>Q189*H189</f>
        <v>0.106839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124</v>
      </c>
      <c r="AT189" s="217" t="s">
        <v>119</v>
      </c>
      <c r="AU189" s="217" t="s">
        <v>83</v>
      </c>
      <c r="AY189" s="19" t="s">
        <v>117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81</v>
      </c>
      <c r="BK189" s="218">
        <f>ROUND(I189*H189,2)</f>
        <v>0</v>
      </c>
      <c r="BL189" s="19" t="s">
        <v>124</v>
      </c>
      <c r="BM189" s="217" t="s">
        <v>512</v>
      </c>
    </row>
    <row r="190" spans="1:47" s="2" customFormat="1" ht="12">
      <c r="A190" s="40"/>
      <c r="B190" s="41"/>
      <c r="C190" s="42"/>
      <c r="D190" s="219" t="s">
        <v>126</v>
      </c>
      <c r="E190" s="42"/>
      <c r="F190" s="220" t="s">
        <v>513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126</v>
      </c>
      <c r="AU190" s="19" t="s">
        <v>83</v>
      </c>
    </row>
    <row r="191" spans="1:47" s="2" customFormat="1" ht="12">
      <c r="A191" s="40"/>
      <c r="B191" s="41"/>
      <c r="C191" s="42"/>
      <c r="D191" s="224" t="s">
        <v>128</v>
      </c>
      <c r="E191" s="42"/>
      <c r="F191" s="225" t="s">
        <v>514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128</v>
      </c>
      <c r="AU191" s="19" t="s">
        <v>83</v>
      </c>
    </row>
    <row r="192" spans="1:51" s="14" customFormat="1" ht="12">
      <c r="A192" s="14"/>
      <c r="B192" s="237"/>
      <c r="C192" s="238"/>
      <c r="D192" s="219" t="s">
        <v>130</v>
      </c>
      <c r="E192" s="239" t="s">
        <v>19</v>
      </c>
      <c r="F192" s="240" t="s">
        <v>502</v>
      </c>
      <c r="G192" s="238"/>
      <c r="H192" s="239" t="s">
        <v>19</v>
      </c>
      <c r="I192" s="241"/>
      <c r="J192" s="238"/>
      <c r="K192" s="238"/>
      <c r="L192" s="242"/>
      <c r="M192" s="243"/>
      <c r="N192" s="244"/>
      <c r="O192" s="244"/>
      <c r="P192" s="244"/>
      <c r="Q192" s="244"/>
      <c r="R192" s="244"/>
      <c r="S192" s="244"/>
      <c r="T192" s="24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6" t="s">
        <v>130</v>
      </c>
      <c r="AU192" s="246" t="s">
        <v>83</v>
      </c>
      <c r="AV192" s="14" t="s">
        <v>81</v>
      </c>
      <c r="AW192" s="14" t="s">
        <v>34</v>
      </c>
      <c r="AX192" s="14" t="s">
        <v>73</v>
      </c>
      <c r="AY192" s="246" t="s">
        <v>117</v>
      </c>
    </row>
    <row r="193" spans="1:51" s="13" customFormat="1" ht="12">
      <c r="A193" s="13"/>
      <c r="B193" s="226"/>
      <c r="C193" s="227"/>
      <c r="D193" s="219" t="s">
        <v>130</v>
      </c>
      <c r="E193" s="228" t="s">
        <v>19</v>
      </c>
      <c r="F193" s="229" t="s">
        <v>515</v>
      </c>
      <c r="G193" s="227"/>
      <c r="H193" s="230">
        <v>3.5</v>
      </c>
      <c r="I193" s="231"/>
      <c r="J193" s="227"/>
      <c r="K193" s="227"/>
      <c r="L193" s="232"/>
      <c r="M193" s="233"/>
      <c r="N193" s="234"/>
      <c r="O193" s="234"/>
      <c r="P193" s="234"/>
      <c r="Q193" s="234"/>
      <c r="R193" s="234"/>
      <c r="S193" s="234"/>
      <c r="T193" s="23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6" t="s">
        <v>130</v>
      </c>
      <c r="AU193" s="236" t="s">
        <v>83</v>
      </c>
      <c r="AV193" s="13" t="s">
        <v>83</v>
      </c>
      <c r="AW193" s="13" t="s">
        <v>34</v>
      </c>
      <c r="AX193" s="13" t="s">
        <v>73</v>
      </c>
      <c r="AY193" s="236" t="s">
        <v>117</v>
      </c>
    </row>
    <row r="194" spans="1:51" s="14" customFormat="1" ht="12">
      <c r="A194" s="14"/>
      <c r="B194" s="237"/>
      <c r="C194" s="238"/>
      <c r="D194" s="219" t="s">
        <v>130</v>
      </c>
      <c r="E194" s="239" t="s">
        <v>19</v>
      </c>
      <c r="F194" s="240" t="s">
        <v>504</v>
      </c>
      <c r="G194" s="238"/>
      <c r="H194" s="239" t="s">
        <v>19</v>
      </c>
      <c r="I194" s="241"/>
      <c r="J194" s="238"/>
      <c r="K194" s="238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130</v>
      </c>
      <c r="AU194" s="246" t="s">
        <v>83</v>
      </c>
      <c r="AV194" s="14" t="s">
        <v>81</v>
      </c>
      <c r="AW194" s="14" t="s">
        <v>34</v>
      </c>
      <c r="AX194" s="14" t="s">
        <v>73</v>
      </c>
      <c r="AY194" s="246" t="s">
        <v>117</v>
      </c>
    </row>
    <row r="195" spans="1:51" s="13" customFormat="1" ht="12">
      <c r="A195" s="13"/>
      <c r="B195" s="226"/>
      <c r="C195" s="227"/>
      <c r="D195" s="219" t="s">
        <v>130</v>
      </c>
      <c r="E195" s="228" t="s">
        <v>19</v>
      </c>
      <c r="F195" s="229" t="s">
        <v>516</v>
      </c>
      <c r="G195" s="227"/>
      <c r="H195" s="230">
        <v>57.2</v>
      </c>
      <c r="I195" s="231"/>
      <c r="J195" s="227"/>
      <c r="K195" s="227"/>
      <c r="L195" s="232"/>
      <c r="M195" s="233"/>
      <c r="N195" s="234"/>
      <c r="O195" s="234"/>
      <c r="P195" s="234"/>
      <c r="Q195" s="234"/>
      <c r="R195" s="234"/>
      <c r="S195" s="234"/>
      <c r="T195" s="235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6" t="s">
        <v>130</v>
      </c>
      <c r="AU195" s="236" t="s">
        <v>83</v>
      </c>
      <c r="AV195" s="13" t="s">
        <v>83</v>
      </c>
      <c r="AW195" s="13" t="s">
        <v>34</v>
      </c>
      <c r="AX195" s="13" t="s">
        <v>73</v>
      </c>
      <c r="AY195" s="236" t="s">
        <v>117</v>
      </c>
    </row>
    <row r="196" spans="1:51" s="14" customFormat="1" ht="12">
      <c r="A196" s="14"/>
      <c r="B196" s="237"/>
      <c r="C196" s="238"/>
      <c r="D196" s="219" t="s">
        <v>130</v>
      </c>
      <c r="E196" s="239" t="s">
        <v>19</v>
      </c>
      <c r="F196" s="240" t="s">
        <v>506</v>
      </c>
      <c r="G196" s="238"/>
      <c r="H196" s="239" t="s">
        <v>19</v>
      </c>
      <c r="I196" s="241"/>
      <c r="J196" s="238"/>
      <c r="K196" s="238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130</v>
      </c>
      <c r="AU196" s="246" t="s">
        <v>83</v>
      </c>
      <c r="AV196" s="14" t="s">
        <v>81</v>
      </c>
      <c r="AW196" s="14" t="s">
        <v>34</v>
      </c>
      <c r="AX196" s="14" t="s">
        <v>73</v>
      </c>
      <c r="AY196" s="246" t="s">
        <v>117</v>
      </c>
    </row>
    <row r="197" spans="1:51" s="13" customFormat="1" ht="12">
      <c r="A197" s="13"/>
      <c r="B197" s="226"/>
      <c r="C197" s="227"/>
      <c r="D197" s="219" t="s">
        <v>130</v>
      </c>
      <c r="E197" s="228" t="s">
        <v>19</v>
      </c>
      <c r="F197" s="229" t="s">
        <v>517</v>
      </c>
      <c r="G197" s="227"/>
      <c r="H197" s="230">
        <v>2.5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6" t="s">
        <v>130</v>
      </c>
      <c r="AU197" s="236" t="s">
        <v>83</v>
      </c>
      <c r="AV197" s="13" t="s">
        <v>83</v>
      </c>
      <c r="AW197" s="13" t="s">
        <v>34</v>
      </c>
      <c r="AX197" s="13" t="s">
        <v>73</v>
      </c>
      <c r="AY197" s="236" t="s">
        <v>117</v>
      </c>
    </row>
    <row r="198" spans="1:51" s="14" customFormat="1" ht="12">
      <c r="A198" s="14"/>
      <c r="B198" s="237"/>
      <c r="C198" s="238"/>
      <c r="D198" s="219" t="s">
        <v>130</v>
      </c>
      <c r="E198" s="239" t="s">
        <v>19</v>
      </c>
      <c r="F198" s="240" t="s">
        <v>508</v>
      </c>
      <c r="G198" s="238"/>
      <c r="H198" s="239" t="s">
        <v>19</v>
      </c>
      <c r="I198" s="241"/>
      <c r="J198" s="238"/>
      <c r="K198" s="238"/>
      <c r="L198" s="242"/>
      <c r="M198" s="243"/>
      <c r="N198" s="244"/>
      <c r="O198" s="244"/>
      <c r="P198" s="244"/>
      <c r="Q198" s="244"/>
      <c r="R198" s="244"/>
      <c r="S198" s="244"/>
      <c r="T198" s="24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6" t="s">
        <v>130</v>
      </c>
      <c r="AU198" s="246" t="s">
        <v>83</v>
      </c>
      <c r="AV198" s="14" t="s">
        <v>81</v>
      </c>
      <c r="AW198" s="14" t="s">
        <v>34</v>
      </c>
      <c r="AX198" s="14" t="s">
        <v>73</v>
      </c>
      <c r="AY198" s="246" t="s">
        <v>117</v>
      </c>
    </row>
    <row r="199" spans="1:51" s="13" customFormat="1" ht="12">
      <c r="A199" s="13"/>
      <c r="B199" s="226"/>
      <c r="C199" s="227"/>
      <c r="D199" s="219" t="s">
        <v>130</v>
      </c>
      <c r="E199" s="228" t="s">
        <v>19</v>
      </c>
      <c r="F199" s="229" t="s">
        <v>518</v>
      </c>
      <c r="G199" s="227"/>
      <c r="H199" s="230">
        <v>2.75</v>
      </c>
      <c r="I199" s="231"/>
      <c r="J199" s="227"/>
      <c r="K199" s="227"/>
      <c r="L199" s="232"/>
      <c r="M199" s="233"/>
      <c r="N199" s="234"/>
      <c r="O199" s="234"/>
      <c r="P199" s="234"/>
      <c r="Q199" s="234"/>
      <c r="R199" s="234"/>
      <c r="S199" s="234"/>
      <c r="T199" s="235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6" t="s">
        <v>130</v>
      </c>
      <c r="AU199" s="236" t="s">
        <v>83</v>
      </c>
      <c r="AV199" s="13" t="s">
        <v>83</v>
      </c>
      <c r="AW199" s="13" t="s">
        <v>34</v>
      </c>
      <c r="AX199" s="13" t="s">
        <v>73</v>
      </c>
      <c r="AY199" s="236" t="s">
        <v>117</v>
      </c>
    </row>
    <row r="200" spans="1:51" s="15" customFormat="1" ht="12">
      <c r="A200" s="15"/>
      <c r="B200" s="247"/>
      <c r="C200" s="248"/>
      <c r="D200" s="219" t="s">
        <v>130</v>
      </c>
      <c r="E200" s="249" t="s">
        <v>19</v>
      </c>
      <c r="F200" s="250" t="s">
        <v>183</v>
      </c>
      <c r="G200" s="248"/>
      <c r="H200" s="251">
        <v>65.95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57" t="s">
        <v>130</v>
      </c>
      <c r="AU200" s="257" t="s">
        <v>83</v>
      </c>
      <c r="AV200" s="15" t="s">
        <v>124</v>
      </c>
      <c r="AW200" s="15" t="s">
        <v>34</v>
      </c>
      <c r="AX200" s="15" t="s">
        <v>81</v>
      </c>
      <c r="AY200" s="257" t="s">
        <v>117</v>
      </c>
    </row>
    <row r="201" spans="1:65" s="2" customFormat="1" ht="33" customHeight="1">
      <c r="A201" s="40"/>
      <c r="B201" s="41"/>
      <c r="C201" s="206" t="s">
        <v>249</v>
      </c>
      <c r="D201" s="206" t="s">
        <v>119</v>
      </c>
      <c r="E201" s="207" t="s">
        <v>519</v>
      </c>
      <c r="F201" s="208" t="s">
        <v>520</v>
      </c>
      <c r="G201" s="209" t="s">
        <v>122</v>
      </c>
      <c r="H201" s="210">
        <v>65.95</v>
      </c>
      <c r="I201" s="211"/>
      <c r="J201" s="212">
        <f>ROUND(I201*H201,2)</f>
        <v>0</v>
      </c>
      <c r="K201" s="208" t="s">
        <v>123</v>
      </c>
      <c r="L201" s="46"/>
      <c r="M201" s="213" t="s">
        <v>19</v>
      </c>
      <c r="N201" s="214" t="s">
        <v>44</v>
      </c>
      <c r="O201" s="86"/>
      <c r="P201" s="215">
        <f>O201*H201</f>
        <v>0</v>
      </c>
      <c r="Q201" s="215">
        <v>0</v>
      </c>
      <c r="R201" s="215">
        <f>Q201*H201</f>
        <v>0</v>
      </c>
      <c r="S201" s="215">
        <v>0</v>
      </c>
      <c r="T201" s="216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17" t="s">
        <v>124</v>
      </c>
      <c r="AT201" s="217" t="s">
        <v>119</v>
      </c>
      <c r="AU201" s="217" t="s">
        <v>83</v>
      </c>
      <c r="AY201" s="19" t="s">
        <v>117</v>
      </c>
      <c r="BE201" s="218">
        <f>IF(N201="základní",J201,0)</f>
        <v>0</v>
      </c>
      <c r="BF201" s="218">
        <f>IF(N201="snížená",J201,0)</f>
        <v>0</v>
      </c>
      <c r="BG201" s="218">
        <f>IF(N201="zákl. přenesená",J201,0)</f>
        <v>0</v>
      </c>
      <c r="BH201" s="218">
        <f>IF(N201="sníž. přenesená",J201,0)</f>
        <v>0</v>
      </c>
      <c r="BI201" s="218">
        <f>IF(N201="nulová",J201,0)</f>
        <v>0</v>
      </c>
      <c r="BJ201" s="19" t="s">
        <v>81</v>
      </c>
      <c r="BK201" s="218">
        <f>ROUND(I201*H201,2)</f>
        <v>0</v>
      </c>
      <c r="BL201" s="19" t="s">
        <v>124</v>
      </c>
      <c r="BM201" s="217" t="s">
        <v>521</v>
      </c>
    </row>
    <row r="202" spans="1:47" s="2" customFormat="1" ht="12">
      <c r="A202" s="40"/>
      <c r="B202" s="41"/>
      <c r="C202" s="42"/>
      <c r="D202" s="219" t="s">
        <v>126</v>
      </c>
      <c r="E202" s="42"/>
      <c r="F202" s="220" t="s">
        <v>522</v>
      </c>
      <c r="G202" s="42"/>
      <c r="H202" s="42"/>
      <c r="I202" s="221"/>
      <c r="J202" s="42"/>
      <c r="K202" s="42"/>
      <c r="L202" s="46"/>
      <c r="M202" s="222"/>
      <c r="N202" s="223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126</v>
      </c>
      <c r="AU202" s="19" t="s">
        <v>83</v>
      </c>
    </row>
    <row r="203" spans="1:47" s="2" customFormat="1" ht="12">
      <c r="A203" s="40"/>
      <c r="B203" s="41"/>
      <c r="C203" s="42"/>
      <c r="D203" s="224" t="s">
        <v>128</v>
      </c>
      <c r="E203" s="42"/>
      <c r="F203" s="225" t="s">
        <v>523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128</v>
      </c>
      <c r="AU203" s="19" t="s">
        <v>83</v>
      </c>
    </row>
    <row r="204" spans="1:65" s="2" customFormat="1" ht="33" customHeight="1">
      <c r="A204" s="40"/>
      <c r="B204" s="41"/>
      <c r="C204" s="206" t="s">
        <v>7</v>
      </c>
      <c r="D204" s="206" t="s">
        <v>119</v>
      </c>
      <c r="E204" s="207" t="s">
        <v>524</v>
      </c>
      <c r="F204" s="208" t="s">
        <v>525</v>
      </c>
      <c r="G204" s="209" t="s">
        <v>122</v>
      </c>
      <c r="H204" s="210">
        <v>2.198</v>
      </c>
      <c r="I204" s="211"/>
      <c r="J204" s="212">
        <f>ROUND(I204*H204,2)</f>
        <v>0</v>
      </c>
      <c r="K204" s="208" t="s">
        <v>123</v>
      </c>
      <c r="L204" s="46"/>
      <c r="M204" s="213" t="s">
        <v>19</v>
      </c>
      <c r="N204" s="214" t="s">
        <v>44</v>
      </c>
      <c r="O204" s="86"/>
      <c r="P204" s="215">
        <f>O204*H204</f>
        <v>0</v>
      </c>
      <c r="Q204" s="215">
        <v>0.00555</v>
      </c>
      <c r="R204" s="215">
        <f>Q204*H204</f>
        <v>0.0121989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124</v>
      </c>
      <c r="AT204" s="217" t="s">
        <v>119</v>
      </c>
      <c r="AU204" s="217" t="s">
        <v>83</v>
      </c>
      <c r="AY204" s="19" t="s">
        <v>117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81</v>
      </c>
      <c r="BK204" s="218">
        <f>ROUND(I204*H204,2)</f>
        <v>0</v>
      </c>
      <c r="BL204" s="19" t="s">
        <v>124</v>
      </c>
      <c r="BM204" s="217" t="s">
        <v>526</v>
      </c>
    </row>
    <row r="205" spans="1:47" s="2" customFormat="1" ht="12">
      <c r="A205" s="40"/>
      <c r="B205" s="41"/>
      <c r="C205" s="42"/>
      <c r="D205" s="219" t="s">
        <v>126</v>
      </c>
      <c r="E205" s="42"/>
      <c r="F205" s="220" t="s">
        <v>527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126</v>
      </c>
      <c r="AU205" s="19" t="s">
        <v>83</v>
      </c>
    </row>
    <row r="206" spans="1:47" s="2" customFormat="1" ht="12">
      <c r="A206" s="40"/>
      <c r="B206" s="41"/>
      <c r="C206" s="42"/>
      <c r="D206" s="224" t="s">
        <v>128</v>
      </c>
      <c r="E206" s="42"/>
      <c r="F206" s="225" t="s">
        <v>528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128</v>
      </c>
      <c r="AU206" s="19" t="s">
        <v>83</v>
      </c>
    </row>
    <row r="207" spans="1:51" s="13" customFormat="1" ht="12">
      <c r="A207" s="13"/>
      <c r="B207" s="226"/>
      <c r="C207" s="227"/>
      <c r="D207" s="219" t="s">
        <v>130</v>
      </c>
      <c r="E207" s="228" t="s">
        <v>19</v>
      </c>
      <c r="F207" s="229" t="s">
        <v>529</v>
      </c>
      <c r="G207" s="227"/>
      <c r="H207" s="230">
        <v>2.198</v>
      </c>
      <c r="I207" s="231"/>
      <c r="J207" s="227"/>
      <c r="K207" s="227"/>
      <c r="L207" s="232"/>
      <c r="M207" s="233"/>
      <c r="N207" s="234"/>
      <c r="O207" s="234"/>
      <c r="P207" s="234"/>
      <c r="Q207" s="234"/>
      <c r="R207" s="234"/>
      <c r="S207" s="234"/>
      <c r="T207" s="235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6" t="s">
        <v>130</v>
      </c>
      <c r="AU207" s="236" t="s">
        <v>83</v>
      </c>
      <c r="AV207" s="13" t="s">
        <v>83</v>
      </c>
      <c r="AW207" s="13" t="s">
        <v>34</v>
      </c>
      <c r="AX207" s="13" t="s">
        <v>81</v>
      </c>
      <c r="AY207" s="236" t="s">
        <v>117</v>
      </c>
    </row>
    <row r="208" spans="1:65" s="2" customFormat="1" ht="33" customHeight="1">
      <c r="A208" s="40"/>
      <c r="B208" s="41"/>
      <c r="C208" s="206" t="s">
        <v>261</v>
      </c>
      <c r="D208" s="206" t="s">
        <v>119</v>
      </c>
      <c r="E208" s="207" t="s">
        <v>530</v>
      </c>
      <c r="F208" s="208" t="s">
        <v>531</v>
      </c>
      <c r="G208" s="209" t="s">
        <v>122</v>
      </c>
      <c r="H208" s="210">
        <v>2.198</v>
      </c>
      <c r="I208" s="211"/>
      <c r="J208" s="212">
        <f>ROUND(I208*H208,2)</f>
        <v>0</v>
      </c>
      <c r="K208" s="208" t="s">
        <v>123</v>
      </c>
      <c r="L208" s="46"/>
      <c r="M208" s="213" t="s">
        <v>19</v>
      </c>
      <c r="N208" s="214" t="s">
        <v>44</v>
      </c>
      <c r="O208" s="86"/>
      <c r="P208" s="215">
        <f>O208*H208</f>
        <v>0</v>
      </c>
      <c r="Q208" s="215">
        <v>0</v>
      </c>
      <c r="R208" s="215">
        <f>Q208*H208</f>
        <v>0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124</v>
      </c>
      <c r="AT208" s="217" t="s">
        <v>119</v>
      </c>
      <c r="AU208" s="217" t="s">
        <v>83</v>
      </c>
      <c r="AY208" s="19" t="s">
        <v>117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81</v>
      </c>
      <c r="BK208" s="218">
        <f>ROUND(I208*H208,2)</f>
        <v>0</v>
      </c>
      <c r="BL208" s="19" t="s">
        <v>124</v>
      </c>
      <c r="BM208" s="217" t="s">
        <v>532</v>
      </c>
    </row>
    <row r="209" spans="1:47" s="2" customFormat="1" ht="12">
      <c r="A209" s="40"/>
      <c r="B209" s="41"/>
      <c r="C209" s="42"/>
      <c r="D209" s="219" t="s">
        <v>126</v>
      </c>
      <c r="E209" s="42"/>
      <c r="F209" s="220" t="s">
        <v>533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126</v>
      </c>
      <c r="AU209" s="19" t="s">
        <v>83</v>
      </c>
    </row>
    <row r="210" spans="1:47" s="2" customFormat="1" ht="12">
      <c r="A210" s="40"/>
      <c r="B210" s="41"/>
      <c r="C210" s="42"/>
      <c r="D210" s="224" t="s">
        <v>128</v>
      </c>
      <c r="E210" s="42"/>
      <c r="F210" s="225" t="s">
        <v>534</v>
      </c>
      <c r="G210" s="42"/>
      <c r="H210" s="42"/>
      <c r="I210" s="221"/>
      <c r="J210" s="42"/>
      <c r="K210" s="42"/>
      <c r="L210" s="46"/>
      <c r="M210" s="222"/>
      <c r="N210" s="223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128</v>
      </c>
      <c r="AU210" s="19" t="s">
        <v>83</v>
      </c>
    </row>
    <row r="211" spans="1:65" s="2" customFormat="1" ht="24.15" customHeight="1">
      <c r="A211" s="40"/>
      <c r="B211" s="41"/>
      <c r="C211" s="206" t="s">
        <v>265</v>
      </c>
      <c r="D211" s="206" t="s">
        <v>119</v>
      </c>
      <c r="E211" s="207" t="s">
        <v>535</v>
      </c>
      <c r="F211" s="208" t="s">
        <v>536</v>
      </c>
      <c r="G211" s="209" t="s">
        <v>170</v>
      </c>
      <c r="H211" s="210">
        <v>2.336</v>
      </c>
      <c r="I211" s="211"/>
      <c r="J211" s="212">
        <f>ROUND(I211*H211,2)</f>
        <v>0</v>
      </c>
      <c r="K211" s="208" t="s">
        <v>123</v>
      </c>
      <c r="L211" s="46"/>
      <c r="M211" s="213" t="s">
        <v>19</v>
      </c>
      <c r="N211" s="214" t="s">
        <v>44</v>
      </c>
      <c r="O211" s="86"/>
      <c r="P211" s="215">
        <f>O211*H211</f>
        <v>0</v>
      </c>
      <c r="Q211" s="215">
        <v>1.10907</v>
      </c>
      <c r="R211" s="215">
        <f>Q211*H211</f>
        <v>2.5907875199999997</v>
      </c>
      <c r="S211" s="215">
        <v>0</v>
      </c>
      <c r="T211" s="216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17" t="s">
        <v>124</v>
      </c>
      <c r="AT211" s="217" t="s">
        <v>119</v>
      </c>
      <c r="AU211" s="217" t="s">
        <v>83</v>
      </c>
      <c r="AY211" s="19" t="s">
        <v>117</v>
      </c>
      <c r="BE211" s="218">
        <f>IF(N211="základní",J211,0)</f>
        <v>0</v>
      </c>
      <c r="BF211" s="218">
        <f>IF(N211="snížená",J211,0)</f>
        <v>0</v>
      </c>
      <c r="BG211" s="218">
        <f>IF(N211="zákl. přenesená",J211,0)</f>
        <v>0</v>
      </c>
      <c r="BH211" s="218">
        <f>IF(N211="sníž. přenesená",J211,0)</f>
        <v>0</v>
      </c>
      <c r="BI211" s="218">
        <f>IF(N211="nulová",J211,0)</f>
        <v>0</v>
      </c>
      <c r="BJ211" s="19" t="s">
        <v>81</v>
      </c>
      <c r="BK211" s="218">
        <f>ROUND(I211*H211,2)</f>
        <v>0</v>
      </c>
      <c r="BL211" s="19" t="s">
        <v>124</v>
      </c>
      <c r="BM211" s="217" t="s">
        <v>537</v>
      </c>
    </row>
    <row r="212" spans="1:47" s="2" customFormat="1" ht="12">
      <c r="A212" s="40"/>
      <c r="B212" s="41"/>
      <c r="C212" s="42"/>
      <c r="D212" s="219" t="s">
        <v>126</v>
      </c>
      <c r="E212" s="42"/>
      <c r="F212" s="220" t="s">
        <v>538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126</v>
      </c>
      <c r="AU212" s="19" t="s">
        <v>83</v>
      </c>
    </row>
    <row r="213" spans="1:47" s="2" customFormat="1" ht="12">
      <c r="A213" s="40"/>
      <c r="B213" s="41"/>
      <c r="C213" s="42"/>
      <c r="D213" s="224" t="s">
        <v>128</v>
      </c>
      <c r="E213" s="42"/>
      <c r="F213" s="225" t="s">
        <v>539</v>
      </c>
      <c r="G213" s="42"/>
      <c r="H213" s="42"/>
      <c r="I213" s="221"/>
      <c r="J213" s="42"/>
      <c r="K213" s="42"/>
      <c r="L213" s="46"/>
      <c r="M213" s="222"/>
      <c r="N213" s="223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128</v>
      </c>
      <c r="AU213" s="19" t="s">
        <v>83</v>
      </c>
    </row>
    <row r="214" spans="1:51" s="14" customFormat="1" ht="12">
      <c r="A214" s="14"/>
      <c r="B214" s="237"/>
      <c r="C214" s="238"/>
      <c r="D214" s="219" t="s">
        <v>130</v>
      </c>
      <c r="E214" s="239" t="s">
        <v>19</v>
      </c>
      <c r="F214" s="240" t="s">
        <v>540</v>
      </c>
      <c r="G214" s="238"/>
      <c r="H214" s="239" t="s">
        <v>19</v>
      </c>
      <c r="I214" s="241"/>
      <c r="J214" s="238"/>
      <c r="K214" s="238"/>
      <c r="L214" s="242"/>
      <c r="M214" s="243"/>
      <c r="N214" s="244"/>
      <c r="O214" s="244"/>
      <c r="P214" s="244"/>
      <c r="Q214" s="244"/>
      <c r="R214" s="244"/>
      <c r="S214" s="244"/>
      <c r="T214" s="24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6" t="s">
        <v>130</v>
      </c>
      <c r="AU214" s="246" t="s">
        <v>83</v>
      </c>
      <c r="AV214" s="14" t="s">
        <v>81</v>
      </c>
      <c r="AW214" s="14" t="s">
        <v>34</v>
      </c>
      <c r="AX214" s="14" t="s">
        <v>73</v>
      </c>
      <c r="AY214" s="246" t="s">
        <v>117</v>
      </c>
    </row>
    <row r="215" spans="1:51" s="13" customFormat="1" ht="12">
      <c r="A215" s="13"/>
      <c r="B215" s="226"/>
      <c r="C215" s="227"/>
      <c r="D215" s="219" t="s">
        <v>130</v>
      </c>
      <c r="E215" s="228" t="s">
        <v>19</v>
      </c>
      <c r="F215" s="229" t="s">
        <v>541</v>
      </c>
      <c r="G215" s="227"/>
      <c r="H215" s="230">
        <v>0.284</v>
      </c>
      <c r="I215" s="231"/>
      <c r="J215" s="227"/>
      <c r="K215" s="227"/>
      <c r="L215" s="232"/>
      <c r="M215" s="233"/>
      <c r="N215" s="234"/>
      <c r="O215" s="234"/>
      <c r="P215" s="234"/>
      <c r="Q215" s="234"/>
      <c r="R215" s="234"/>
      <c r="S215" s="234"/>
      <c r="T215" s="235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6" t="s">
        <v>130</v>
      </c>
      <c r="AU215" s="236" t="s">
        <v>83</v>
      </c>
      <c r="AV215" s="13" t="s">
        <v>83</v>
      </c>
      <c r="AW215" s="13" t="s">
        <v>34</v>
      </c>
      <c r="AX215" s="13" t="s">
        <v>73</v>
      </c>
      <c r="AY215" s="236" t="s">
        <v>117</v>
      </c>
    </row>
    <row r="216" spans="1:51" s="14" customFormat="1" ht="12">
      <c r="A216" s="14"/>
      <c r="B216" s="237"/>
      <c r="C216" s="238"/>
      <c r="D216" s="219" t="s">
        <v>130</v>
      </c>
      <c r="E216" s="239" t="s">
        <v>19</v>
      </c>
      <c r="F216" s="240" t="s">
        <v>453</v>
      </c>
      <c r="G216" s="238"/>
      <c r="H216" s="239" t="s">
        <v>19</v>
      </c>
      <c r="I216" s="241"/>
      <c r="J216" s="238"/>
      <c r="K216" s="238"/>
      <c r="L216" s="242"/>
      <c r="M216" s="243"/>
      <c r="N216" s="244"/>
      <c r="O216" s="244"/>
      <c r="P216" s="244"/>
      <c r="Q216" s="244"/>
      <c r="R216" s="244"/>
      <c r="S216" s="244"/>
      <c r="T216" s="24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6" t="s">
        <v>130</v>
      </c>
      <c r="AU216" s="246" t="s">
        <v>83</v>
      </c>
      <c r="AV216" s="14" t="s">
        <v>81</v>
      </c>
      <c r="AW216" s="14" t="s">
        <v>34</v>
      </c>
      <c r="AX216" s="14" t="s">
        <v>73</v>
      </c>
      <c r="AY216" s="246" t="s">
        <v>117</v>
      </c>
    </row>
    <row r="217" spans="1:51" s="13" customFormat="1" ht="12">
      <c r="A217" s="13"/>
      <c r="B217" s="226"/>
      <c r="C217" s="227"/>
      <c r="D217" s="219" t="s">
        <v>130</v>
      </c>
      <c r="E217" s="228" t="s">
        <v>19</v>
      </c>
      <c r="F217" s="229" t="s">
        <v>542</v>
      </c>
      <c r="G217" s="227"/>
      <c r="H217" s="230">
        <v>2.052</v>
      </c>
      <c r="I217" s="231"/>
      <c r="J217" s="227"/>
      <c r="K217" s="227"/>
      <c r="L217" s="232"/>
      <c r="M217" s="233"/>
      <c r="N217" s="234"/>
      <c r="O217" s="234"/>
      <c r="P217" s="234"/>
      <c r="Q217" s="234"/>
      <c r="R217" s="234"/>
      <c r="S217" s="234"/>
      <c r="T217" s="23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6" t="s">
        <v>130</v>
      </c>
      <c r="AU217" s="236" t="s">
        <v>83</v>
      </c>
      <c r="AV217" s="13" t="s">
        <v>83</v>
      </c>
      <c r="AW217" s="13" t="s">
        <v>34</v>
      </c>
      <c r="AX217" s="13" t="s">
        <v>73</v>
      </c>
      <c r="AY217" s="236" t="s">
        <v>117</v>
      </c>
    </row>
    <row r="218" spans="1:51" s="15" customFormat="1" ht="12">
      <c r="A218" s="15"/>
      <c r="B218" s="247"/>
      <c r="C218" s="248"/>
      <c r="D218" s="219" t="s">
        <v>130</v>
      </c>
      <c r="E218" s="249" t="s">
        <v>19</v>
      </c>
      <c r="F218" s="250" t="s">
        <v>183</v>
      </c>
      <c r="G218" s="248"/>
      <c r="H218" s="251">
        <v>2.336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7" t="s">
        <v>130</v>
      </c>
      <c r="AU218" s="257" t="s">
        <v>83</v>
      </c>
      <c r="AV218" s="15" t="s">
        <v>124</v>
      </c>
      <c r="AW218" s="15" t="s">
        <v>34</v>
      </c>
      <c r="AX218" s="15" t="s">
        <v>81</v>
      </c>
      <c r="AY218" s="257" t="s">
        <v>117</v>
      </c>
    </row>
    <row r="219" spans="1:63" s="12" customFormat="1" ht="22.8" customHeight="1">
      <c r="A219" s="12"/>
      <c r="B219" s="190"/>
      <c r="C219" s="191"/>
      <c r="D219" s="192" t="s">
        <v>72</v>
      </c>
      <c r="E219" s="204" t="s">
        <v>124</v>
      </c>
      <c r="F219" s="204" t="s">
        <v>543</v>
      </c>
      <c r="G219" s="191"/>
      <c r="H219" s="191"/>
      <c r="I219" s="194"/>
      <c r="J219" s="205">
        <f>BK219</f>
        <v>0</v>
      </c>
      <c r="K219" s="191"/>
      <c r="L219" s="196"/>
      <c r="M219" s="197"/>
      <c r="N219" s="198"/>
      <c r="O219" s="198"/>
      <c r="P219" s="199">
        <f>SUM(P220:P254)</f>
        <v>0</v>
      </c>
      <c r="Q219" s="198"/>
      <c r="R219" s="199">
        <f>SUM(R220:R254)</f>
        <v>86.49085386</v>
      </c>
      <c r="S219" s="198"/>
      <c r="T219" s="200">
        <f>SUM(T220:T254)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1" t="s">
        <v>81</v>
      </c>
      <c r="AT219" s="202" t="s">
        <v>72</v>
      </c>
      <c r="AU219" s="202" t="s">
        <v>81</v>
      </c>
      <c r="AY219" s="201" t="s">
        <v>117</v>
      </c>
      <c r="BK219" s="203">
        <f>SUM(BK220:BK254)</f>
        <v>0</v>
      </c>
    </row>
    <row r="220" spans="1:65" s="2" customFormat="1" ht="33" customHeight="1">
      <c r="A220" s="40"/>
      <c r="B220" s="41"/>
      <c r="C220" s="206" t="s">
        <v>269</v>
      </c>
      <c r="D220" s="206" t="s">
        <v>119</v>
      </c>
      <c r="E220" s="207" t="s">
        <v>544</v>
      </c>
      <c r="F220" s="208" t="s">
        <v>545</v>
      </c>
      <c r="G220" s="209" t="s">
        <v>122</v>
      </c>
      <c r="H220" s="210">
        <v>15.2</v>
      </c>
      <c r="I220" s="211"/>
      <c r="J220" s="212">
        <f>ROUND(I220*H220,2)</f>
        <v>0</v>
      </c>
      <c r="K220" s="208" t="s">
        <v>123</v>
      </c>
      <c r="L220" s="46"/>
      <c r="M220" s="213" t="s">
        <v>19</v>
      </c>
      <c r="N220" s="214" t="s">
        <v>44</v>
      </c>
      <c r="O220" s="86"/>
      <c r="P220" s="215">
        <f>O220*H220</f>
        <v>0</v>
      </c>
      <c r="Q220" s="215">
        <v>0.18051</v>
      </c>
      <c r="R220" s="215">
        <f>Q220*H220</f>
        <v>2.7437519999999997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124</v>
      </c>
      <c r="AT220" s="217" t="s">
        <v>119</v>
      </c>
      <c r="AU220" s="217" t="s">
        <v>83</v>
      </c>
      <c r="AY220" s="19" t="s">
        <v>117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81</v>
      </c>
      <c r="BK220" s="218">
        <f>ROUND(I220*H220,2)</f>
        <v>0</v>
      </c>
      <c r="BL220" s="19" t="s">
        <v>124</v>
      </c>
      <c r="BM220" s="217" t="s">
        <v>546</v>
      </c>
    </row>
    <row r="221" spans="1:47" s="2" customFormat="1" ht="12">
      <c r="A221" s="40"/>
      <c r="B221" s="41"/>
      <c r="C221" s="42"/>
      <c r="D221" s="219" t="s">
        <v>126</v>
      </c>
      <c r="E221" s="42"/>
      <c r="F221" s="220" t="s">
        <v>547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126</v>
      </c>
      <c r="AU221" s="19" t="s">
        <v>83</v>
      </c>
    </row>
    <row r="222" spans="1:47" s="2" customFormat="1" ht="12">
      <c r="A222" s="40"/>
      <c r="B222" s="41"/>
      <c r="C222" s="42"/>
      <c r="D222" s="224" t="s">
        <v>128</v>
      </c>
      <c r="E222" s="42"/>
      <c r="F222" s="225" t="s">
        <v>548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128</v>
      </c>
      <c r="AU222" s="19" t="s">
        <v>83</v>
      </c>
    </row>
    <row r="223" spans="1:65" s="2" customFormat="1" ht="16.5" customHeight="1">
      <c r="A223" s="40"/>
      <c r="B223" s="41"/>
      <c r="C223" s="206" t="s">
        <v>273</v>
      </c>
      <c r="D223" s="206" t="s">
        <v>119</v>
      </c>
      <c r="E223" s="207" t="s">
        <v>549</v>
      </c>
      <c r="F223" s="208" t="s">
        <v>550</v>
      </c>
      <c r="G223" s="209" t="s">
        <v>142</v>
      </c>
      <c r="H223" s="210">
        <v>13.089</v>
      </c>
      <c r="I223" s="211"/>
      <c r="J223" s="212">
        <f>ROUND(I223*H223,2)</f>
        <v>0</v>
      </c>
      <c r="K223" s="208" t="s">
        <v>123</v>
      </c>
      <c r="L223" s="46"/>
      <c r="M223" s="213" t="s">
        <v>19</v>
      </c>
      <c r="N223" s="214" t="s">
        <v>44</v>
      </c>
      <c r="O223" s="86"/>
      <c r="P223" s="215">
        <f>O223*H223</f>
        <v>0</v>
      </c>
      <c r="Q223" s="215">
        <v>1.7034</v>
      </c>
      <c r="R223" s="215">
        <f>Q223*H223</f>
        <v>22.295802600000002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124</v>
      </c>
      <c r="AT223" s="217" t="s">
        <v>119</v>
      </c>
      <c r="AU223" s="217" t="s">
        <v>83</v>
      </c>
      <c r="AY223" s="19" t="s">
        <v>117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81</v>
      </c>
      <c r="BK223" s="218">
        <f>ROUND(I223*H223,2)</f>
        <v>0</v>
      </c>
      <c r="BL223" s="19" t="s">
        <v>124</v>
      </c>
      <c r="BM223" s="217" t="s">
        <v>551</v>
      </c>
    </row>
    <row r="224" spans="1:47" s="2" customFormat="1" ht="12">
      <c r="A224" s="40"/>
      <c r="B224" s="41"/>
      <c r="C224" s="42"/>
      <c r="D224" s="219" t="s">
        <v>126</v>
      </c>
      <c r="E224" s="42"/>
      <c r="F224" s="220" t="s">
        <v>552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126</v>
      </c>
      <c r="AU224" s="19" t="s">
        <v>83</v>
      </c>
    </row>
    <row r="225" spans="1:47" s="2" customFormat="1" ht="12">
      <c r="A225" s="40"/>
      <c r="B225" s="41"/>
      <c r="C225" s="42"/>
      <c r="D225" s="224" t="s">
        <v>128</v>
      </c>
      <c r="E225" s="42"/>
      <c r="F225" s="225" t="s">
        <v>553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128</v>
      </c>
      <c r="AU225" s="19" t="s">
        <v>83</v>
      </c>
    </row>
    <row r="226" spans="1:51" s="14" customFormat="1" ht="12">
      <c r="A226" s="14"/>
      <c r="B226" s="237"/>
      <c r="C226" s="238"/>
      <c r="D226" s="219" t="s">
        <v>130</v>
      </c>
      <c r="E226" s="239" t="s">
        <v>19</v>
      </c>
      <c r="F226" s="240" t="s">
        <v>419</v>
      </c>
      <c r="G226" s="238"/>
      <c r="H226" s="239" t="s">
        <v>19</v>
      </c>
      <c r="I226" s="241"/>
      <c r="J226" s="238"/>
      <c r="K226" s="238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130</v>
      </c>
      <c r="AU226" s="246" t="s">
        <v>83</v>
      </c>
      <c r="AV226" s="14" t="s">
        <v>81</v>
      </c>
      <c r="AW226" s="14" t="s">
        <v>34</v>
      </c>
      <c r="AX226" s="14" t="s">
        <v>73</v>
      </c>
      <c r="AY226" s="246" t="s">
        <v>117</v>
      </c>
    </row>
    <row r="227" spans="1:51" s="13" customFormat="1" ht="12">
      <c r="A227" s="13"/>
      <c r="B227" s="226"/>
      <c r="C227" s="227"/>
      <c r="D227" s="219" t="s">
        <v>130</v>
      </c>
      <c r="E227" s="228" t="s">
        <v>19</v>
      </c>
      <c r="F227" s="229" t="s">
        <v>554</v>
      </c>
      <c r="G227" s="227"/>
      <c r="H227" s="230">
        <v>12.489</v>
      </c>
      <c r="I227" s="231"/>
      <c r="J227" s="227"/>
      <c r="K227" s="227"/>
      <c r="L227" s="232"/>
      <c r="M227" s="233"/>
      <c r="N227" s="234"/>
      <c r="O227" s="234"/>
      <c r="P227" s="234"/>
      <c r="Q227" s="234"/>
      <c r="R227" s="234"/>
      <c r="S227" s="234"/>
      <c r="T227" s="235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6" t="s">
        <v>130</v>
      </c>
      <c r="AU227" s="236" t="s">
        <v>83</v>
      </c>
      <c r="AV227" s="13" t="s">
        <v>83</v>
      </c>
      <c r="AW227" s="13" t="s">
        <v>34</v>
      </c>
      <c r="AX227" s="13" t="s">
        <v>73</v>
      </c>
      <c r="AY227" s="236" t="s">
        <v>117</v>
      </c>
    </row>
    <row r="228" spans="1:51" s="14" customFormat="1" ht="12">
      <c r="A228" s="14"/>
      <c r="B228" s="237"/>
      <c r="C228" s="238"/>
      <c r="D228" s="219" t="s">
        <v>130</v>
      </c>
      <c r="E228" s="239" t="s">
        <v>19</v>
      </c>
      <c r="F228" s="240" t="s">
        <v>555</v>
      </c>
      <c r="G228" s="238"/>
      <c r="H228" s="239" t="s">
        <v>19</v>
      </c>
      <c r="I228" s="241"/>
      <c r="J228" s="238"/>
      <c r="K228" s="238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130</v>
      </c>
      <c r="AU228" s="246" t="s">
        <v>83</v>
      </c>
      <c r="AV228" s="14" t="s">
        <v>81</v>
      </c>
      <c r="AW228" s="14" t="s">
        <v>34</v>
      </c>
      <c r="AX228" s="14" t="s">
        <v>73</v>
      </c>
      <c r="AY228" s="246" t="s">
        <v>117</v>
      </c>
    </row>
    <row r="229" spans="1:51" s="13" customFormat="1" ht="12">
      <c r="A229" s="13"/>
      <c r="B229" s="226"/>
      <c r="C229" s="227"/>
      <c r="D229" s="219" t="s">
        <v>130</v>
      </c>
      <c r="E229" s="228" t="s">
        <v>19</v>
      </c>
      <c r="F229" s="229" t="s">
        <v>556</v>
      </c>
      <c r="G229" s="227"/>
      <c r="H229" s="230">
        <v>0.6</v>
      </c>
      <c r="I229" s="231"/>
      <c r="J229" s="227"/>
      <c r="K229" s="227"/>
      <c r="L229" s="232"/>
      <c r="M229" s="233"/>
      <c r="N229" s="234"/>
      <c r="O229" s="234"/>
      <c r="P229" s="234"/>
      <c r="Q229" s="234"/>
      <c r="R229" s="234"/>
      <c r="S229" s="234"/>
      <c r="T229" s="23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6" t="s">
        <v>130</v>
      </c>
      <c r="AU229" s="236" t="s">
        <v>83</v>
      </c>
      <c r="AV229" s="13" t="s">
        <v>83</v>
      </c>
      <c r="AW229" s="13" t="s">
        <v>34</v>
      </c>
      <c r="AX229" s="13" t="s">
        <v>73</v>
      </c>
      <c r="AY229" s="236" t="s">
        <v>117</v>
      </c>
    </row>
    <row r="230" spans="1:51" s="15" customFormat="1" ht="12">
      <c r="A230" s="15"/>
      <c r="B230" s="247"/>
      <c r="C230" s="248"/>
      <c r="D230" s="219" t="s">
        <v>130</v>
      </c>
      <c r="E230" s="249" t="s">
        <v>19</v>
      </c>
      <c r="F230" s="250" t="s">
        <v>183</v>
      </c>
      <c r="G230" s="248"/>
      <c r="H230" s="251">
        <v>13.089</v>
      </c>
      <c r="I230" s="252"/>
      <c r="J230" s="248"/>
      <c r="K230" s="248"/>
      <c r="L230" s="253"/>
      <c r="M230" s="254"/>
      <c r="N230" s="255"/>
      <c r="O230" s="255"/>
      <c r="P230" s="255"/>
      <c r="Q230" s="255"/>
      <c r="R230" s="255"/>
      <c r="S230" s="255"/>
      <c r="T230" s="256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7" t="s">
        <v>130</v>
      </c>
      <c r="AU230" s="257" t="s">
        <v>83</v>
      </c>
      <c r="AV230" s="15" t="s">
        <v>124</v>
      </c>
      <c r="AW230" s="15" t="s">
        <v>34</v>
      </c>
      <c r="AX230" s="15" t="s">
        <v>81</v>
      </c>
      <c r="AY230" s="257" t="s">
        <v>117</v>
      </c>
    </row>
    <row r="231" spans="1:65" s="2" customFormat="1" ht="24.15" customHeight="1">
      <c r="A231" s="40"/>
      <c r="B231" s="41"/>
      <c r="C231" s="206" t="s">
        <v>282</v>
      </c>
      <c r="D231" s="206" t="s">
        <v>119</v>
      </c>
      <c r="E231" s="207" t="s">
        <v>557</v>
      </c>
      <c r="F231" s="208" t="s">
        <v>558</v>
      </c>
      <c r="G231" s="209" t="s">
        <v>241</v>
      </c>
      <c r="H231" s="210">
        <v>2</v>
      </c>
      <c r="I231" s="211"/>
      <c r="J231" s="212">
        <f>ROUND(I231*H231,2)</f>
        <v>0</v>
      </c>
      <c r="K231" s="208" t="s">
        <v>123</v>
      </c>
      <c r="L231" s="46"/>
      <c r="M231" s="213" t="s">
        <v>19</v>
      </c>
      <c r="N231" s="214" t="s">
        <v>44</v>
      </c>
      <c r="O231" s="86"/>
      <c r="P231" s="215">
        <f>O231*H231</f>
        <v>0</v>
      </c>
      <c r="Q231" s="215">
        <v>0.08742</v>
      </c>
      <c r="R231" s="215">
        <f>Q231*H231</f>
        <v>0.17484</v>
      </c>
      <c r="S231" s="215">
        <v>0</v>
      </c>
      <c r="T231" s="216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7" t="s">
        <v>124</v>
      </c>
      <c r="AT231" s="217" t="s">
        <v>119</v>
      </c>
      <c r="AU231" s="217" t="s">
        <v>83</v>
      </c>
      <c r="AY231" s="19" t="s">
        <v>117</v>
      </c>
      <c r="BE231" s="218">
        <f>IF(N231="základní",J231,0)</f>
        <v>0</v>
      </c>
      <c r="BF231" s="218">
        <f>IF(N231="snížená",J231,0)</f>
        <v>0</v>
      </c>
      <c r="BG231" s="218">
        <f>IF(N231="zákl. přenesená",J231,0)</f>
        <v>0</v>
      </c>
      <c r="BH231" s="218">
        <f>IF(N231="sníž. přenesená",J231,0)</f>
        <v>0</v>
      </c>
      <c r="BI231" s="218">
        <f>IF(N231="nulová",J231,0)</f>
        <v>0</v>
      </c>
      <c r="BJ231" s="19" t="s">
        <v>81</v>
      </c>
      <c r="BK231" s="218">
        <f>ROUND(I231*H231,2)</f>
        <v>0</v>
      </c>
      <c r="BL231" s="19" t="s">
        <v>124</v>
      </c>
      <c r="BM231" s="217" t="s">
        <v>559</v>
      </c>
    </row>
    <row r="232" spans="1:47" s="2" customFormat="1" ht="12">
      <c r="A232" s="40"/>
      <c r="B232" s="41"/>
      <c r="C232" s="42"/>
      <c r="D232" s="219" t="s">
        <v>126</v>
      </c>
      <c r="E232" s="42"/>
      <c r="F232" s="220" t="s">
        <v>560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126</v>
      </c>
      <c r="AU232" s="19" t="s">
        <v>83</v>
      </c>
    </row>
    <row r="233" spans="1:47" s="2" customFormat="1" ht="12">
      <c r="A233" s="40"/>
      <c r="B233" s="41"/>
      <c r="C233" s="42"/>
      <c r="D233" s="224" t="s">
        <v>128</v>
      </c>
      <c r="E233" s="42"/>
      <c r="F233" s="225" t="s">
        <v>561</v>
      </c>
      <c r="G233" s="42"/>
      <c r="H233" s="42"/>
      <c r="I233" s="221"/>
      <c r="J233" s="42"/>
      <c r="K233" s="42"/>
      <c r="L233" s="46"/>
      <c r="M233" s="222"/>
      <c r="N233" s="223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128</v>
      </c>
      <c r="AU233" s="19" t="s">
        <v>83</v>
      </c>
    </row>
    <row r="234" spans="1:51" s="14" customFormat="1" ht="12">
      <c r="A234" s="14"/>
      <c r="B234" s="237"/>
      <c r="C234" s="238"/>
      <c r="D234" s="219" t="s">
        <v>130</v>
      </c>
      <c r="E234" s="239" t="s">
        <v>19</v>
      </c>
      <c r="F234" s="240" t="s">
        <v>562</v>
      </c>
      <c r="G234" s="238"/>
      <c r="H234" s="239" t="s">
        <v>19</v>
      </c>
      <c r="I234" s="241"/>
      <c r="J234" s="238"/>
      <c r="K234" s="238"/>
      <c r="L234" s="242"/>
      <c r="M234" s="243"/>
      <c r="N234" s="244"/>
      <c r="O234" s="244"/>
      <c r="P234" s="244"/>
      <c r="Q234" s="244"/>
      <c r="R234" s="244"/>
      <c r="S234" s="244"/>
      <c r="T234" s="24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6" t="s">
        <v>130</v>
      </c>
      <c r="AU234" s="246" t="s">
        <v>83</v>
      </c>
      <c r="AV234" s="14" t="s">
        <v>81</v>
      </c>
      <c r="AW234" s="14" t="s">
        <v>34</v>
      </c>
      <c r="AX234" s="14" t="s">
        <v>73</v>
      </c>
      <c r="AY234" s="246" t="s">
        <v>117</v>
      </c>
    </row>
    <row r="235" spans="1:51" s="13" customFormat="1" ht="12">
      <c r="A235" s="13"/>
      <c r="B235" s="226"/>
      <c r="C235" s="227"/>
      <c r="D235" s="219" t="s">
        <v>130</v>
      </c>
      <c r="E235" s="228" t="s">
        <v>19</v>
      </c>
      <c r="F235" s="229" t="s">
        <v>83</v>
      </c>
      <c r="G235" s="227"/>
      <c r="H235" s="230">
        <v>2</v>
      </c>
      <c r="I235" s="231"/>
      <c r="J235" s="227"/>
      <c r="K235" s="227"/>
      <c r="L235" s="232"/>
      <c r="M235" s="233"/>
      <c r="N235" s="234"/>
      <c r="O235" s="234"/>
      <c r="P235" s="234"/>
      <c r="Q235" s="234"/>
      <c r="R235" s="234"/>
      <c r="S235" s="234"/>
      <c r="T235" s="23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6" t="s">
        <v>130</v>
      </c>
      <c r="AU235" s="236" t="s">
        <v>83</v>
      </c>
      <c r="AV235" s="13" t="s">
        <v>83</v>
      </c>
      <c r="AW235" s="13" t="s">
        <v>34</v>
      </c>
      <c r="AX235" s="13" t="s">
        <v>81</v>
      </c>
      <c r="AY235" s="236" t="s">
        <v>117</v>
      </c>
    </row>
    <row r="236" spans="1:65" s="2" customFormat="1" ht="24.15" customHeight="1">
      <c r="A236" s="40"/>
      <c r="B236" s="41"/>
      <c r="C236" s="258" t="s">
        <v>287</v>
      </c>
      <c r="D236" s="258" t="s">
        <v>191</v>
      </c>
      <c r="E236" s="259" t="s">
        <v>563</v>
      </c>
      <c r="F236" s="260" t="s">
        <v>564</v>
      </c>
      <c r="G236" s="261" t="s">
        <v>241</v>
      </c>
      <c r="H236" s="262">
        <v>2</v>
      </c>
      <c r="I236" s="263"/>
      <c r="J236" s="264">
        <f>ROUND(I236*H236,2)</f>
        <v>0</v>
      </c>
      <c r="K236" s="260" t="s">
        <v>123</v>
      </c>
      <c r="L236" s="265"/>
      <c r="M236" s="266" t="s">
        <v>19</v>
      </c>
      <c r="N236" s="267" t="s">
        <v>44</v>
      </c>
      <c r="O236" s="86"/>
      <c r="P236" s="215">
        <f>O236*H236</f>
        <v>0</v>
      </c>
      <c r="Q236" s="215">
        <v>0.068</v>
      </c>
      <c r="R236" s="215">
        <f>Q236*H236</f>
        <v>0.136</v>
      </c>
      <c r="S236" s="215">
        <v>0</v>
      </c>
      <c r="T236" s="216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7" t="s">
        <v>175</v>
      </c>
      <c r="AT236" s="217" t="s">
        <v>191</v>
      </c>
      <c r="AU236" s="217" t="s">
        <v>83</v>
      </c>
      <c r="AY236" s="19" t="s">
        <v>117</v>
      </c>
      <c r="BE236" s="218">
        <f>IF(N236="základní",J236,0)</f>
        <v>0</v>
      </c>
      <c r="BF236" s="218">
        <f>IF(N236="snížená",J236,0)</f>
        <v>0</v>
      </c>
      <c r="BG236" s="218">
        <f>IF(N236="zákl. přenesená",J236,0)</f>
        <v>0</v>
      </c>
      <c r="BH236" s="218">
        <f>IF(N236="sníž. přenesená",J236,0)</f>
        <v>0</v>
      </c>
      <c r="BI236" s="218">
        <f>IF(N236="nulová",J236,0)</f>
        <v>0</v>
      </c>
      <c r="BJ236" s="19" t="s">
        <v>81</v>
      </c>
      <c r="BK236" s="218">
        <f>ROUND(I236*H236,2)</f>
        <v>0</v>
      </c>
      <c r="BL236" s="19" t="s">
        <v>124</v>
      </c>
      <c r="BM236" s="217" t="s">
        <v>565</v>
      </c>
    </row>
    <row r="237" spans="1:47" s="2" customFormat="1" ht="12">
      <c r="A237" s="40"/>
      <c r="B237" s="41"/>
      <c r="C237" s="42"/>
      <c r="D237" s="219" t="s">
        <v>126</v>
      </c>
      <c r="E237" s="42"/>
      <c r="F237" s="220" t="s">
        <v>564</v>
      </c>
      <c r="G237" s="42"/>
      <c r="H237" s="42"/>
      <c r="I237" s="221"/>
      <c r="J237" s="42"/>
      <c r="K237" s="42"/>
      <c r="L237" s="46"/>
      <c r="M237" s="222"/>
      <c r="N237" s="223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126</v>
      </c>
      <c r="AU237" s="19" t="s">
        <v>83</v>
      </c>
    </row>
    <row r="238" spans="1:65" s="2" customFormat="1" ht="33" customHeight="1">
      <c r="A238" s="40"/>
      <c r="B238" s="41"/>
      <c r="C238" s="206" t="s">
        <v>293</v>
      </c>
      <c r="D238" s="206" t="s">
        <v>119</v>
      </c>
      <c r="E238" s="207" t="s">
        <v>566</v>
      </c>
      <c r="F238" s="208" t="s">
        <v>567</v>
      </c>
      <c r="G238" s="209" t="s">
        <v>142</v>
      </c>
      <c r="H238" s="210">
        <v>0.272</v>
      </c>
      <c r="I238" s="211"/>
      <c r="J238" s="212">
        <f>ROUND(I238*H238,2)</f>
        <v>0</v>
      </c>
      <c r="K238" s="208" t="s">
        <v>123</v>
      </c>
      <c r="L238" s="46"/>
      <c r="M238" s="213" t="s">
        <v>19</v>
      </c>
      <c r="N238" s="214" t="s">
        <v>44</v>
      </c>
      <c r="O238" s="86"/>
      <c r="P238" s="215">
        <f>O238*H238</f>
        <v>0</v>
      </c>
      <c r="Q238" s="215">
        <v>2.30102</v>
      </c>
      <c r="R238" s="215">
        <f>Q238*H238</f>
        <v>0.62587744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124</v>
      </c>
      <c r="AT238" s="217" t="s">
        <v>119</v>
      </c>
      <c r="AU238" s="217" t="s">
        <v>83</v>
      </c>
      <c r="AY238" s="19" t="s">
        <v>117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81</v>
      </c>
      <c r="BK238" s="218">
        <f>ROUND(I238*H238,2)</f>
        <v>0</v>
      </c>
      <c r="BL238" s="19" t="s">
        <v>124</v>
      </c>
      <c r="BM238" s="217" t="s">
        <v>568</v>
      </c>
    </row>
    <row r="239" spans="1:47" s="2" customFormat="1" ht="12">
      <c r="A239" s="40"/>
      <c r="B239" s="41"/>
      <c r="C239" s="42"/>
      <c r="D239" s="219" t="s">
        <v>126</v>
      </c>
      <c r="E239" s="42"/>
      <c r="F239" s="220" t="s">
        <v>569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126</v>
      </c>
      <c r="AU239" s="19" t="s">
        <v>83</v>
      </c>
    </row>
    <row r="240" spans="1:47" s="2" customFormat="1" ht="12">
      <c r="A240" s="40"/>
      <c r="B240" s="41"/>
      <c r="C240" s="42"/>
      <c r="D240" s="224" t="s">
        <v>128</v>
      </c>
      <c r="E240" s="42"/>
      <c r="F240" s="225" t="s">
        <v>570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128</v>
      </c>
      <c r="AU240" s="19" t="s">
        <v>83</v>
      </c>
    </row>
    <row r="241" spans="1:51" s="14" customFormat="1" ht="12">
      <c r="A241" s="14"/>
      <c r="B241" s="237"/>
      <c r="C241" s="238"/>
      <c r="D241" s="219" t="s">
        <v>130</v>
      </c>
      <c r="E241" s="239" t="s">
        <v>19</v>
      </c>
      <c r="F241" s="240" t="s">
        <v>555</v>
      </c>
      <c r="G241" s="238"/>
      <c r="H241" s="239" t="s">
        <v>19</v>
      </c>
      <c r="I241" s="241"/>
      <c r="J241" s="238"/>
      <c r="K241" s="238"/>
      <c r="L241" s="242"/>
      <c r="M241" s="243"/>
      <c r="N241" s="244"/>
      <c r="O241" s="244"/>
      <c r="P241" s="244"/>
      <c r="Q241" s="244"/>
      <c r="R241" s="244"/>
      <c r="S241" s="244"/>
      <c r="T241" s="24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6" t="s">
        <v>130</v>
      </c>
      <c r="AU241" s="246" t="s">
        <v>83</v>
      </c>
      <c r="AV241" s="14" t="s">
        <v>81</v>
      </c>
      <c r="AW241" s="14" t="s">
        <v>34</v>
      </c>
      <c r="AX241" s="14" t="s">
        <v>73</v>
      </c>
      <c r="AY241" s="246" t="s">
        <v>117</v>
      </c>
    </row>
    <row r="242" spans="1:51" s="13" customFormat="1" ht="12">
      <c r="A242" s="13"/>
      <c r="B242" s="226"/>
      <c r="C242" s="227"/>
      <c r="D242" s="219" t="s">
        <v>130</v>
      </c>
      <c r="E242" s="228" t="s">
        <v>19</v>
      </c>
      <c r="F242" s="229" t="s">
        <v>571</v>
      </c>
      <c r="G242" s="227"/>
      <c r="H242" s="230">
        <v>0.272</v>
      </c>
      <c r="I242" s="231"/>
      <c r="J242" s="227"/>
      <c r="K242" s="227"/>
      <c r="L242" s="232"/>
      <c r="M242" s="233"/>
      <c r="N242" s="234"/>
      <c r="O242" s="234"/>
      <c r="P242" s="234"/>
      <c r="Q242" s="234"/>
      <c r="R242" s="234"/>
      <c r="S242" s="234"/>
      <c r="T242" s="235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6" t="s">
        <v>130</v>
      </c>
      <c r="AU242" s="236" t="s">
        <v>83</v>
      </c>
      <c r="AV242" s="13" t="s">
        <v>83</v>
      </c>
      <c r="AW242" s="13" t="s">
        <v>34</v>
      </c>
      <c r="AX242" s="13" t="s">
        <v>81</v>
      </c>
      <c r="AY242" s="236" t="s">
        <v>117</v>
      </c>
    </row>
    <row r="243" spans="1:65" s="2" customFormat="1" ht="24.15" customHeight="1">
      <c r="A243" s="40"/>
      <c r="B243" s="41"/>
      <c r="C243" s="206" t="s">
        <v>299</v>
      </c>
      <c r="D243" s="206" t="s">
        <v>119</v>
      </c>
      <c r="E243" s="207" t="s">
        <v>572</v>
      </c>
      <c r="F243" s="208" t="s">
        <v>573</v>
      </c>
      <c r="G243" s="209" t="s">
        <v>142</v>
      </c>
      <c r="H243" s="210">
        <v>19.186</v>
      </c>
      <c r="I243" s="211"/>
      <c r="J243" s="212">
        <f>ROUND(I243*H243,2)</f>
        <v>0</v>
      </c>
      <c r="K243" s="208" t="s">
        <v>123</v>
      </c>
      <c r="L243" s="46"/>
      <c r="M243" s="213" t="s">
        <v>19</v>
      </c>
      <c r="N243" s="214" t="s">
        <v>44</v>
      </c>
      <c r="O243" s="86"/>
      <c r="P243" s="215">
        <f>O243*H243</f>
        <v>0</v>
      </c>
      <c r="Q243" s="215">
        <v>2.50187</v>
      </c>
      <c r="R243" s="215">
        <f>Q243*H243</f>
        <v>48.00087782</v>
      </c>
      <c r="S243" s="215">
        <v>0</v>
      </c>
      <c r="T243" s="216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17" t="s">
        <v>124</v>
      </c>
      <c r="AT243" s="217" t="s">
        <v>119</v>
      </c>
      <c r="AU243" s="217" t="s">
        <v>83</v>
      </c>
      <c r="AY243" s="19" t="s">
        <v>117</v>
      </c>
      <c r="BE243" s="218">
        <f>IF(N243="základní",J243,0)</f>
        <v>0</v>
      </c>
      <c r="BF243" s="218">
        <f>IF(N243="snížená",J243,0)</f>
        <v>0</v>
      </c>
      <c r="BG243" s="218">
        <f>IF(N243="zákl. přenesená",J243,0)</f>
        <v>0</v>
      </c>
      <c r="BH243" s="218">
        <f>IF(N243="sníž. přenesená",J243,0)</f>
        <v>0</v>
      </c>
      <c r="BI243" s="218">
        <f>IF(N243="nulová",J243,0)</f>
        <v>0</v>
      </c>
      <c r="BJ243" s="19" t="s">
        <v>81</v>
      </c>
      <c r="BK243" s="218">
        <f>ROUND(I243*H243,2)</f>
        <v>0</v>
      </c>
      <c r="BL243" s="19" t="s">
        <v>124</v>
      </c>
      <c r="BM243" s="217" t="s">
        <v>574</v>
      </c>
    </row>
    <row r="244" spans="1:47" s="2" customFormat="1" ht="12">
      <c r="A244" s="40"/>
      <c r="B244" s="41"/>
      <c r="C244" s="42"/>
      <c r="D244" s="219" t="s">
        <v>126</v>
      </c>
      <c r="E244" s="42"/>
      <c r="F244" s="220" t="s">
        <v>575</v>
      </c>
      <c r="G244" s="42"/>
      <c r="H244" s="42"/>
      <c r="I244" s="221"/>
      <c r="J244" s="42"/>
      <c r="K244" s="42"/>
      <c r="L244" s="46"/>
      <c r="M244" s="222"/>
      <c r="N244" s="223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126</v>
      </c>
      <c r="AU244" s="19" t="s">
        <v>83</v>
      </c>
    </row>
    <row r="245" spans="1:47" s="2" customFormat="1" ht="12">
      <c r="A245" s="40"/>
      <c r="B245" s="41"/>
      <c r="C245" s="42"/>
      <c r="D245" s="224" t="s">
        <v>128</v>
      </c>
      <c r="E245" s="42"/>
      <c r="F245" s="225" t="s">
        <v>576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128</v>
      </c>
      <c r="AU245" s="19" t="s">
        <v>83</v>
      </c>
    </row>
    <row r="246" spans="1:51" s="14" customFormat="1" ht="12">
      <c r="A246" s="14"/>
      <c r="B246" s="237"/>
      <c r="C246" s="238"/>
      <c r="D246" s="219" t="s">
        <v>130</v>
      </c>
      <c r="E246" s="239" t="s">
        <v>19</v>
      </c>
      <c r="F246" s="240" t="s">
        <v>419</v>
      </c>
      <c r="G246" s="238"/>
      <c r="H246" s="239" t="s">
        <v>19</v>
      </c>
      <c r="I246" s="241"/>
      <c r="J246" s="238"/>
      <c r="K246" s="238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130</v>
      </c>
      <c r="AU246" s="246" t="s">
        <v>83</v>
      </c>
      <c r="AV246" s="14" t="s">
        <v>81</v>
      </c>
      <c r="AW246" s="14" t="s">
        <v>34</v>
      </c>
      <c r="AX246" s="14" t="s">
        <v>73</v>
      </c>
      <c r="AY246" s="246" t="s">
        <v>117</v>
      </c>
    </row>
    <row r="247" spans="1:51" s="13" customFormat="1" ht="12">
      <c r="A247" s="13"/>
      <c r="B247" s="226"/>
      <c r="C247" s="227"/>
      <c r="D247" s="219" t="s">
        <v>130</v>
      </c>
      <c r="E247" s="228" t="s">
        <v>19</v>
      </c>
      <c r="F247" s="229" t="s">
        <v>577</v>
      </c>
      <c r="G247" s="227"/>
      <c r="H247" s="230">
        <v>19.186</v>
      </c>
      <c r="I247" s="231"/>
      <c r="J247" s="227"/>
      <c r="K247" s="227"/>
      <c r="L247" s="232"/>
      <c r="M247" s="233"/>
      <c r="N247" s="234"/>
      <c r="O247" s="234"/>
      <c r="P247" s="234"/>
      <c r="Q247" s="234"/>
      <c r="R247" s="234"/>
      <c r="S247" s="234"/>
      <c r="T247" s="235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6" t="s">
        <v>130</v>
      </c>
      <c r="AU247" s="236" t="s">
        <v>83</v>
      </c>
      <c r="AV247" s="13" t="s">
        <v>83</v>
      </c>
      <c r="AW247" s="13" t="s">
        <v>34</v>
      </c>
      <c r="AX247" s="13" t="s">
        <v>81</v>
      </c>
      <c r="AY247" s="236" t="s">
        <v>117</v>
      </c>
    </row>
    <row r="248" spans="1:65" s="2" customFormat="1" ht="24.15" customHeight="1">
      <c r="A248" s="40"/>
      <c r="B248" s="41"/>
      <c r="C248" s="206" t="s">
        <v>306</v>
      </c>
      <c r="D248" s="206" t="s">
        <v>119</v>
      </c>
      <c r="E248" s="207" t="s">
        <v>578</v>
      </c>
      <c r="F248" s="208" t="s">
        <v>579</v>
      </c>
      <c r="G248" s="209" t="s">
        <v>122</v>
      </c>
      <c r="H248" s="210">
        <v>15.2</v>
      </c>
      <c r="I248" s="211"/>
      <c r="J248" s="212">
        <f>ROUND(I248*H248,2)</f>
        <v>0</v>
      </c>
      <c r="K248" s="208" t="s">
        <v>19</v>
      </c>
      <c r="L248" s="46"/>
      <c r="M248" s="213" t="s">
        <v>19</v>
      </c>
      <c r="N248" s="214" t="s">
        <v>44</v>
      </c>
      <c r="O248" s="86"/>
      <c r="P248" s="215">
        <f>O248*H248</f>
        <v>0</v>
      </c>
      <c r="Q248" s="215">
        <v>0.82327</v>
      </c>
      <c r="R248" s="215">
        <f>Q248*H248</f>
        <v>12.513703999999999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124</v>
      </c>
      <c r="AT248" s="217" t="s">
        <v>119</v>
      </c>
      <c r="AU248" s="217" t="s">
        <v>83</v>
      </c>
      <c r="AY248" s="19" t="s">
        <v>117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81</v>
      </c>
      <c r="BK248" s="218">
        <f>ROUND(I248*H248,2)</f>
        <v>0</v>
      </c>
      <c r="BL248" s="19" t="s">
        <v>124</v>
      </c>
      <c r="BM248" s="217" t="s">
        <v>580</v>
      </c>
    </row>
    <row r="249" spans="1:47" s="2" customFormat="1" ht="12">
      <c r="A249" s="40"/>
      <c r="B249" s="41"/>
      <c r="C249" s="42"/>
      <c r="D249" s="219" t="s">
        <v>126</v>
      </c>
      <c r="E249" s="42"/>
      <c r="F249" s="220" t="s">
        <v>581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126</v>
      </c>
      <c r="AU249" s="19" t="s">
        <v>83</v>
      </c>
    </row>
    <row r="250" spans="1:51" s="14" customFormat="1" ht="12">
      <c r="A250" s="14"/>
      <c r="B250" s="237"/>
      <c r="C250" s="238"/>
      <c r="D250" s="219" t="s">
        <v>130</v>
      </c>
      <c r="E250" s="239" t="s">
        <v>19</v>
      </c>
      <c r="F250" s="240" t="s">
        <v>582</v>
      </c>
      <c r="G250" s="238"/>
      <c r="H250" s="239" t="s">
        <v>19</v>
      </c>
      <c r="I250" s="241"/>
      <c r="J250" s="238"/>
      <c r="K250" s="238"/>
      <c r="L250" s="242"/>
      <c r="M250" s="243"/>
      <c r="N250" s="244"/>
      <c r="O250" s="244"/>
      <c r="P250" s="244"/>
      <c r="Q250" s="244"/>
      <c r="R250" s="244"/>
      <c r="S250" s="244"/>
      <c r="T250" s="24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6" t="s">
        <v>130</v>
      </c>
      <c r="AU250" s="246" t="s">
        <v>83</v>
      </c>
      <c r="AV250" s="14" t="s">
        <v>81</v>
      </c>
      <c r="AW250" s="14" t="s">
        <v>34</v>
      </c>
      <c r="AX250" s="14" t="s">
        <v>73</v>
      </c>
      <c r="AY250" s="246" t="s">
        <v>117</v>
      </c>
    </row>
    <row r="251" spans="1:51" s="13" customFormat="1" ht="12">
      <c r="A251" s="13"/>
      <c r="B251" s="226"/>
      <c r="C251" s="227"/>
      <c r="D251" s="219" t="s">
        <v>130</v>
      </c>
      <c r="E251" s="228" t="s">
        <v>19</v>
      </c>
      <c r="F251" s="229" t="s">
        <v>583</v>
      </c>
      <c r="G251" s="227"/>
      <c r="H251" s="230">
        <v>6.2</v>
      </c>
      <c r="I251" s="231"/>
      <c r="J251" s="227"/>
      <c r="K251" s="227"/>
      <c r="L251" s="232"/>
      <c r="M251" s="233"/>
      <c r="N251" s="234"/>
      <c r="O251" s="234"/>
      <c r="P251" s="234"/>
      <c r="Q251" s="234"/>
      <c r="R251" s="234"/>
      <c r="S251" s="234"/>
      <c r="T251" s="235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6" t="s">
        <v>130</v>
      </c>
      <c r="AU251" s="236" t="s">
        <v>83</v>
      </c>
      <c r="AV251" s="13" t="s">
        <v>83</v>
      </c>
      <c r="AW251" s="13" t="s">
        <v>34</v>
      </c>
      <c r="AX251" s="13" t="s">
        <v>73</v>
      </c>
      <c r="AY251" s="236" t="s">
        <v>117</v>
      </c>
    </row>
    <row r="252" spans="1:51" s="14" customFormat="1" ht="12">
      <c r="A252" s="14"/>
      <c r="B252" s="237"/>
      <c r="C252" s="238"/>
      <c r="D252" s="219" t="s">
        <v>130</v>
      </c>
      <c r="E252" s="239" t="s">
        <v>19</v>
      </c>
      <c r="F252" s="240" t="s">
        <v>584</v>
      </c>
      <c r="G252" s="238"/>
      <c r="H252" s="239" t="s">
        <v>19</v>
      </c>
      <c r="I252" s="241"/>
      <c r="J252" s="238"/>
      <c r="K252" s="238"/>
      <c r="L252" s="242"/>
      <c r="M252" s="243"/>
      <c r="N252" s="244"/>
      <c r="O252" s="244"/>
      <c r="P252" s="244"/>
      <c r="Q252" s="244"/>
      <c r="R252" s="244"/>
      <c r="S252" s="244"/>
      <c r="T252" s="24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6" t="s">
        <v>130</v>
      </c>
      <c r="AU252" s="246" t="s">
        <v>83</v>
      </c>
      <c r="AV252" s="14" t="s">
        <v>81</v>
      </c>
      <c r="AW252" s="14" t="s">
        <v>34</v>
      </c>
      <c r="AX252" s="14" t="s">
        <v>73</v>
      </c>
      <c r="AY252" s="246" t="s">
        <v>117</v>
      </c>
    </row>
    <row r="253" spans="1:51" s="13" customFormat="1" ht="12">
      <c r="A253" s="13"/>
      <c r="B253" s="226"/>
      <c r="C253" s="227"/>
      <c r="D253" s="219" t="s">
        <v>130</v>
      </c>
      <c r="E253" s="228" t="s">
        <v>19</v>
      </c>
      <c r="F253" s="229" t="s">
        <v>585</v>
      </c>
      <c r="G253" s="227"/>
      <c r="H253" s="230">
        <v>9</v>
      </c>
      <c r="I253" s="231"/>
      <c r="J253" s="227"/>
      <c r="K253" s="227"/>
      <c r="L253" s="232"/>
      <c r="M253" s="233"/>
      <c r="N253" s="234"/>
      <c r="O253" s="234"/>
      <c r="P253" s="234"/>
      <c r="Q253" s="234"/>
      <c r="R253" s="234"/>
      <c r="S253" s="234"/>
      <c r="T253" s="23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6" t="s">
        <v>130</v>
      </c>
      <c r="AU253" s="236" t="s">
        <v>83</v>
      </c>
      <c r="AV253" s="13" t="s">
        <v>83</v>
      </c>
      <c r="AW253" s="13" t="s">
        <v>34</v>
      </c>
      <c r="AX253" s="13" t="s">
        <v>73</v>
      </c>
      <c r="AY253" s="236" t="s">
        <v>117</v>
      </c>
    </row>
    <row r="254" spans="1:51" s="15" customFormat="1" ht="12">
      <c r="A254" s="15"/>
      <c r="B254" s="247"/>
      <c r="C254" s="248"/>
      <c r="D254" s="219" t="s">
        <v>130</v>
      </c>
      <c r="E254" s="249" t="s">
        <v>19</v>
      </c>
      <c r="F254" s="250" t="s">
        <v>183</v>
      </c>
      <c r="G254" s="248"/>
      <c r="H254" s="251">
        <v>15.2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7" t="s">
        <v>130</v>
      </c>
      <c r="AU254" s="257" t="s">
        <v>83</v>
      </c>
      <c r="AV254" s="15" t="s">
        <v>124</v>
      </c>
      <c r="AW254" s="15" t="s">
        <v>34</v>
      </c>
      <c r="AX254" s="15" t="s">
        <v>81</v>
      </c>
      <c r="AY254" s="257" t="s">
        <v>117</v>
      </c>
    </row>
    <row r="255" spans="1:63" s="12" customFormat="1" ht="22.8" customHeight="1">
      <c r="A255" s="12"/>
      <c r="B255" s="190"/>
      <c r="C255" s="191"/>
      <c r="D255" s="192" t="s">
        <v>72</v>
      </c>
      <c r="E255" s="204" t="s">
        <v>154</v>
      </c>
      <c r="F255" s="204" t="s">
        <v>213</v>
      </c>
      <c r="G255" s="191"/>
      <c r="H255" s="191"/>
      <c r="I255" s="194"/>
      <c r="J255" s="205">
        <f>BK255</f>
        <v>0</v>
      </c>
      <c r="K255" s="191"/>
      <c r="L255" s="196"/>
      <c r="M255" s="197"/>
      <c r="N255" s="198"/>
      <c r="O255" s="198"/>
      <c r="P255" s="199">
        <f>SUM(P256:P263)</f>
        <v>0</v>
      </c>
      <c r="Q255" s="198"/>
      <c r="R255" s="199">
        <f>SUM(R256:R263)</f>
        <v>0.29000400000000004</v>
      </c>
      <c r="S255" s="198"/>
      <c r="T255" s="200">
        <f>SUM(T256:T263)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81</v>
      </c>
      <c r="AT255" s="202" t="s">
        <v>72</v>
      </c>
      <c r="AU255" s="202" t="s">
        <v>81</v>
      </c>
      <c r="AY255" s="201" t="s">
        <v>117</v>
      </c>
      <c r="BK255" s="203">
        <f>SUM(BK256:BK263)</f>
        <v>0</v>
      </c>
    </row>
    <row r="256" spans="1:65" s="2" customFormat="1" ht="24.15" customHeight="1">
      <c r="A256" s="40"/>
      <c r="B256" s="41"/>
      <c r="C256" s="206" t="s">
        <v>314</v>
      </c>
      <c r="D256" s="206" t="s">
        <v>119</v>
      </c>
      <c r="E256" s="207" t="s">
        <v>586</v>
      </c>
      <c r="F256" s="208" t="s">
        <v>587</v>
      </c>
      <c r="G256" s="209" t="s">
        <v>122</v>
      </c>
      <c r="H256" s="210">
        <v>0.65</v>
      </c>
      <c r="I256" s="211"/>
      <c r="J256" s="212">
        <f>ROUND(I256*H256,2)</f>
        <v>0</v>
      </c>
      <c r="K256" s="208" t="s">
        <v>123</v>
      </c>
      <c r="L256" s="46"/>
      <c r="M256" s="213" t="s">
        <v>19</v>
      </c>
      <c r="N256" s="214" t="s">
        <v>44</v>
      </c>
      <c r="O256" s="86"/>
      <c r="P256" s="215">
        <f>O256*H256</f>
        <v>0</v>
      </c>
      <c r="Q256" s="215">
        <v>0.19536</v>
      </c>
      <c r="R256" s="215">
        <f>Q256*H256</f>
        <v>0.126984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124</v>
      </c>
      <c r="AT256" s="217" t="s">
        <v>119</v>
      </c>
      <c r="AU256" s="217" t="s">
        <v>83</v>
      </c>
      <c r="AY256" s="19" t="s">
        <v>117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81</v>
      </c>
      <c r="BK256" s="218">
        <f>ROUND(I256*H256,2)</f>
        <v>0</v>
      </c>
      <c r="BL256" s="19" t="s">
        <v>124</v>
      </c>
      <c r="BM256" s="217" t="s">
        <v>588</v>
      </c>
    </row>
    <row r="257" spans="1:47" s="2" customFormat="1" ht="12">
      <c r="A257" s="40"/>
      <c r="B257" s="41"/>
      <c r="C257" s="42"/>
      <c r="D257" s="219" t="s">
        <v>126</v>
      </c>
      <c r="E257" s="42"/>
      <c r="F257" s="220" t="s">
        <v>589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126</v>
      </c>
      <c r="AU257" s="19" t="s">
        <v>83</v>
      </c>
    </row>
    <row r="258" spans="1:47" s="2" customFormat="1" ht="12">
      <c r="A258" s="40"/>
      <c r="B258" s="41"/>
      <c r="C258" s="42"/>
      <c r="D258" s="224" t="s">
        <v>128</v>
      </c>
      <c r="E258" s="42"/>
      <c r="F258" s="225" t="s">
        <v>590</v>
      </c>
      <c r="G258" s="42"/>
      <c r="H258" s="42"/>
      <c r="I258" s="221"/>
      <c r="J258" s="42"/>
      <c r="K258" s="42"/>
      <c r="L258" s="46"/>
      <c r="M258" s="222"/>
      <c r="N258" s="223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128</v>
      </c>
      <c r="AU258" s="19" t="s">
        <v>83</v>
      </c>
    </row>
    <row r="259" spans="1:51" s="14" customFormat="1" ht="12">
      <c r="A259" s="14"/>
      <c r="B259" s="237"/>
      <c r="C259" s="238"/>
      <c r="D259" s="219" t="s">
        <v>130</v>
      </c>
      <c r="E259" s="239" t="s">
        <v>19</v>
      </c>
      <c r="F259" s="240" t="s">
        <v>591</v>
      </c>
      <c r="G259" s="238"/>
      <c r="H259" s="239" t="s">
        <v>19</v>
      </c>
      <c r="I259" s="241"/>
      <c r="J259" s="238"/>
      <c r="K259" s="238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130</v>
      </c>
      <c r="AU259" s="246" t="s">
        <v>83</v>
      </c>
      <c r="AV259" s="14" t="s">
        <v>81</v>
      </c>
      <c r="AW259" s="14" t="s">
        <v>34</v>
      </c>
      <c r="AX259" s="14" t="s">
        <v>73</v>
      </c>
      <c r="AY259" s="246" t="s">
        <v>117</v>
      </c>
    </row>
    <row r="260" spans="1:51" s="13" customFormat="1" ht="12">
      <c r="A260" s="13"/>
      <c r="B260" s="226"/>
      <c r="C260" s="227"/>
      <c r="D260" s="219" t="s">
        <v>130</v>
      </c>
      <c r="E260" s="228" t="s">
        <v>19</v>
      </c>
      <c r="F260" s="229" t="s">
        <v>592</v>
      </c>
      <c r="G260" s="227"/>
      <c r="H260" s="230">
        <v>0.65</v>
      </c>
      <c r="I260" s="231"/>
      <c r="J260" s="227"/>
      <c r="K260" s="227"/>
      <c r="L260" s="232"/>
      <c r="M260" s="233"/>
      <c r="N260" s="234"/>
      <c r="O260" s="234"/>
      <c r="P260" s="234"/>
      <c r="Q260" s="234"/>
      <c r="R260" s="234"/>
      <c r="S260" s="234"/>
      <c r="T260" s="235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6" t="s">
        <v>130</v>
      </c>
      <c r="AU260" s="236" t="s">
        <v>83</v>
      </c>
      <c r="AV260" s="13" t="s">
        <v>83</v>
      </c>
      <c r="AW260" s="13" t="s">
        <v>34</v>
      </c>
      <c r="AX260" s="13" t="s">
        <v>81</v>
      </c>
      <c r="AY260" s="236" t="s">
        <v>117</v>
      </c>
    </row>
    <row r="261" spans="1:65" s="2" customFormat="1" ht="16.5" customHeight="1">
      <c r="A261" s="40"/>
      <c r="B261" s="41"/>
      <c r="C261" s="258" t="s">
        <v>320</v>
      </c>
      <c r="D261" s="258" t="s">
        <v>191</v>
      </c>
      <c r="E261" s="259" t="s">
        <v>593</v>
      </c>
      <c r="F261" s="260" t="s">
        <v>594</v>
      </c>
      <c r="G261" s="261" t="s">
        <v>122</v>
      </c>
      <c r="H261" s="262">
        <v>0.715</v>
      </c>
      <c r="I261" s="263"/>
      <c r="J261" s="264">
        <f>ROUND(I261*H261,2)</f>
        <v>0</v>
      </c>
      <c r="K261" s="260" t="s">
        <v>123</v>
      </c>
      <c r="L261" s="265"/>
      <c r="M261" s="266" t="s">
        <v>19</v>
      </c>
      <c r="N261" s="267" t="s">
        <v>44</v>
      </c>
      <c r="O261" s="86"/>
      <c r="P261" s="215">
        <f>O261*H261</f>
        <v>0</v>
      </c>
      <c r="Q261" s="215">
        <v>0.228</v>
      </c>
      <c r="R261" s="215">
        <f>Q261*H261</f>
        <v>0.16302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175</v>
      </c>
      <c r="AT261" s="217" t="s">
        <v>191</v>
      </c>
      <c r="AU261" s="217" t="s">
        <v>83</v>
      </c>
      <c r="AY261" s="19" t="s">
        <v>117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81</v>
      </c>
      <c r="BK261" s="218">
        <f>ROUND(I261*H261,2)</f>
        <v>0</v>
      </c>
      <c r="BL261" s="19" t="s">
        <v>124</v>
      </c>
      <c r="BM261" s="217" t="s">
        <v>595</v>
      </c>
    </row>
    <row r="262" spans="1:47" s="2" customFormat="1" ht="12">
      <c r="A262" s="40"/>
      <c r="B262" s="41"/>
      <c r="C262" s="42"/>
      <c r="D262" s="219" t="s">
        <v>126</v>
      </c>
      <c r="E262" s="42"/>
      <c r="F262" s="220" t="s">
        <v>594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126</v>
      </c>
      <c r="AU262" s="19" t="s">
        <v>83</v>
      </c>
    </row>
    <row r="263" spans="1:51" s="13" customFormat="1" ht="12">
      <c r="A263" s="13"/>
      <c r="B263" s="226"/>
      <c r="C263" s="227"/>
      <c r="D263" s="219" t="s">
        <v>130</v>
      </c>
      <c r="E263" s="227"/>
      <c r="F263" s="229" t="s">
        <v>596</v>
      </c>
      <c r="G263" s="227"/>
      <c r="H263" s="230">
        <v>0.715</v>
      </c>
      <c r="I263" s="231"/>
      <c r="J263" s="227"/>
      <c r="K263" s="227"/>
      <c r="L263" s="232"/>
      <c r="M263" s="233"/>
      <c r="N263" s="234"/>
      <c r="O263" s="234"/>
      <c r="P263" s="234"/>
      <c r="Q263" s="234"/>
      <c r="R263" s="234"/>
      <c r="S263" s="234"/>
      <c r="T263" s="235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6" t="s">
        <v>130</v>
      </c>
      <c r="AU263" s="236" t="s">
        <v>83</v>
      </c>
      <c r="AV263" s="13" t="s">
        <v>83</v>
      </c>
      <c r="AW263" s="13" t="s">
        <v>4</v>
      </c>
      <c r="AX263" s="13" t="s">
        <v>81</v>
      </c>
      <c r="AY263" s="236" t="s">
        <v>117</v>
      </c>
    </row>
    <row r="264" spans="1:63" s="12" customFormat="1" ht="22.8" customHeight="1">
      <c r="A264" s="12"/>
      <c r="B264" s="190"/>
      <c r="C264" s="191"/>
      <c r="D264" s="192" t="s">
        <v>72</v>
      </c>
      <c r="E264" s="204" t="s">
        <v>175</v>
      </c>
      <c r="F264" s="204" t="s">
        <v>597</v>
      </c>
      <c r="G264" s="191"/>
      <c r="H264" s="191"/>
      <c r="I264" s="194"/>
      <c r="J264" s="205">
        <f>BK264</f>
        <v>0</v>
      </c>
      <c r="K264" s="191"/>
      <c r="L264" s="196"/>
      <c r="M264" s="197"/>
      <c r="N264" s="198"/>
      <c r="O264" s="198"/>
      <c r="P264" s="199">
        <f>SUM(P265:P319)</f>
        <v>0</v>
      </c>
      <c r="Q264" s="198"/>
      <c r="R264" s="199">
        <f>SUM(R265:R319)</f>
        <v>4.4126900000000004</v>
      </c>
      <c r="S264" s="198"/>
      <c r="T264" s="200">
        <f>SUM(T265:T319)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1" t="s">
        <v>81</v>
      </c>
      <c r="AT264" s="202" t="s">
        <v>72</v>
      </c>
      <c r="AU264" s="202" t="s">
        <v>81</v>
      </c>
      <c r="AY264" s="201" t="s">
        <v>117</v>
      </c>
      <c r="BK264" s="203">
        <f>SUM(BK265:BK319)</f>
        <v>0</v>
      </c>
    </row>
    <row r="265" spans="1:65" s="2" customFormat="1" ht="24.15" customHeight="1">
      <c r="A265" s="40"/>
      <c r="B265" s="41"/>
      <c r="C265" s="206" t="s">
        <v>327</v>
      </c>
      <c r="D265" s="206" t="s">
        <v>119</v>
      </c>
      <c r="E265" s="207" t="s">
        <v>598</v>
      </c>
      <c r="F265" s="208" t="s">
        <v>599</v>
      </c>
      <c r="G265" s="209" t="s">
        <v>241</v>
      </c>
      <c r="H265" s="210">
        <v>1</v>
      </c>
      <c r="I265" s="211"/>
      <c r="J265" s="212">
        <f>ROUND(I265*H265,2)</f>
        <v>0</v>
      </c>
      <c r="K265" s="208" t="s">
        <v>123</v>
      </c>
      <c r="L265" s="46"/>
      <c r="M265" s="213" t="s">
        <v>19</v>
      </c>
      <c r="N265" s="214" t="s">
        <v>44</v>
      </c>
      <c r="O265" s="86"/>
      <c r="P265" s="215">
        <f>O265*H265</f>
        <v>0</v>
      </c>
      <c r="Q265" s="215">
        <v>0.41948</v>
      </c>
      <c r="R265" s="215">
        <f>Q265*H265</f>
        <v>0.41948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124</v>
      </c>
      <c r="AT265" s="217" t="s">
        <v>119</v>
      </c>
      <c r="AU265" s="217" t="s">
        <v>83</v>
      </c>
      <c r="AY265" s="19" t="s">
        <v>117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81</v>
      </c>
      <c r="BK265" s="218">
        <f>ROUND(I265*H265,2)</f>
        <v>0</v>
      </c>
      <c r="BL265" s="19" t="s">
        <v>124</v>
      </c>
      <c r="BM265" s="217" t="s">
        <v>600</v>
      </c>
    </row>
    <row r="266" spans="1:47" s="2" customFormat="1" ht="12">
      <c r="A266" s="40"/>
      <c r="B266" s="41"/>
      <c r="C266" s="42"/>
      <c r="D266" s="219" t="s">
        <v>126</v>
      </c>
      <c r="E266" s="42"/>
      <c r="F266" s="220" t="s">
        <v>601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126</v>
      </c>
      <c r="AU266" s="19" t="s">
        <v>83</v>
      </c>
    </row>
    <row r="267" spans="1:47" s="2" customFormat="1" ht="12">
      <c r="A267" s="40"/>
      <c r="B267" s="41"/>
      <c r="C267" s="42"/>
      <c r="D267" s="224" t="s">
        <v>128</v>
      </c>
      <c r="E267" s="42"/>
      <c r="F267" s="225" t="s">
        <v>602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128</v>
      </c>
      <c r="AU267" s="19" t="s">
        <v>83</v>
      </c>
    </row>
    <row r="268" spans="1:65" s="2" customFormat="1" ht="21.75" customHeight="1">
      <c r="A268" s="40"/>
      <c r="B268" s="41"/>
      <c r="C268" s="258" t="s">
        <v>335</v>
      </c>
      <c r="D268" s="258" t="s">
        <v>191</v>
      </c>
      <c r="E268" s="259" t="s">
        <v>603</v>
      </c>
      <c r="F268" s="260" t="s">
        <v>604</v>
      </c>
      <c r="G268" s="261" t="s">
        <v>241</v>
      </c>
      <c r="H268" s="262">
        <v>1</v>
      </c>
      <c r="I268" s="263"/>
      <c r="J268" s="264">
        <f>ROUND(I268*H268,2)</f>
        <v>0</v>
      </c>
      <c r="K268" s="260" t="s">
        <v>123</v>
      </c>
      <c r="L268" s="265"/>
      <c r="M268" s="266" t="s">
        <v>19</v>
      </c>
      <c r="N268" s="267" t="s">
        <v>44</v>
      </c>
      <c r="O268" s="86"/>
      <c r="P268" s="215">
        <f>O268*H268</f>
        <v>0</v>
      </c>
      <c r="Q268" s="215">
        <v>2.1</v>
      </c>
      <c r="R268" s="215">
        <f>Q268*H268</f>
        <v>2.1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175</v>
      </c>
      <c r="AT268" s="217" t="s">
        <v>191</v>
      </c>
      <c r="AU268" s="217" t="s">
        <v>83</v>
      </c>
      <c r="AY268" s="19" t="s">
        <v>117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81</v>
      </c>
      <c r="BK268" s="218">
        <f>ROUND(I268*H268,2)</f>
        <v>0</v>
      </c>
      <c r="BL268" s="19" t="s">
        <v>124</v>
      </c>
      <c r="BM268" s="217" t="s">
        <v>605</v>
      </c>
    </row>
    <row r="269" spans="1:47" s="2" customFormat="1" ht="12">
      <c r="A269" s="40"/>
      <c r="B269" s="41"/>
      <c r="C269" s="42"/>
      <c r="D269" s="219" t="s">
        <v>126</v>
      </c>
      <c r="E269" s="42"/>
      <c r="F269" s="220" t="s">
        <v>604</v>
      </c>
      <c r="G269" s="42"/>
      <c r="H269" s="42"/>
      <c r="I269" s="221"/>
      <c r="J269" s="42"/>
      <c r="K269" s="42"/>
      <c r="L269" s="46"/>
      <c r="M269" s="222"/>
      <c r="N269" s="223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126</v>
      </c>
      <c r="AU269" s="19" t="s">
        <v>83</v>
      </c>
    </row>
    <row r="270" spans="1:65" s="2" customFormat="1" ht="24.15" customHeight="1">
      <c r="A270" s="40"/>
      <c r="B270" s="41"/>
      <c r="C270" s="206" t="s">
        <v>347</v>
      </c>
      <c r="D270" s="206" t="s">
        <v>119</v>
      </c>
      <c r="E270" s="207" t="s">
        <v>606</v>
      </c>
      <c r="F270" s="208" t="s">
        <v>607</v>
      </c>
      <c r="G270" s="209" t="s">
        <v>241</v>
      </c>
      <c r="H270" s="210">
        <v>1</v>
      </c>
      <c r="I270" s="211"/>
      <c r="J270" s="212">
        <f>ROUND(I270*H270,2)</f>
        <v>0</v>
      </c>
      <c r="K270" s="208" t="s">
        <v>123</v>
      </c>
      <c r="L270" s="46"/>
      <c r="M270" s="213" t="s">
        <v>19</v>
      </c>
      <c r="N270" s="214" t="s">
        <v>44</v>
      </c>
      <c r="O270" s="86"/>
      <c r="P270" s="215">
        <f>O270*H270</f>
        <v>0</v>
      </c>
      <c r="Q270" s="215">
        <v>0.00989</v>
      </c>
      <c r="R270" s="215">
        <f>Q270*H270</f>
        <v>0.00989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124</v>
      </c>
      <c r="AT270" s="217" t="s">
        <v>119</v>
      </c>
      <c r="AU270" s="217" t="s">
        <v>83</v>
      </c>
      <c r="AY270" s="19" t="s">
        <v>117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81</v>
      </c>
      <c r="BK270" s="218">
        <f>ROUND(I270*H270,2)</f>
        <v>0</v>
      </c>
      <c r="BL270" s="19" t="s">
        <v>124</v>
      </c>
      <c r="BM270" s="217" t="s">
        <v>608</v>
      </c>
    </row>
    <row r="271" spans="1:47" s="2" customFormat="1" ht="12">
      <c r="A271" s="40"/>
      <c r="B271" s="41"/>
      <c r="C271" s="42"/>
      <c r="D271" s="219" t="s">
        <v>126</v>
      </c>
      <c r="E271" s="42"/>
      <c r="F271" s="220" t="s">
        <v>609</v>
      </c>
      <c r="G271" s="42"/>
      <c r="H271" s="42"/>
      <c r="I271" s="221"/>
      <c r="J271" s="42"/>
      <c r="K271" s="42"/>
      <c r="L271" s="46"/>
      <c r="M271" s="222"/>
      <c r="N271" s="223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126</v>
      </c>
      <c r="AU271" s="19" t="s">
        <v>83</v>
      </c>
    </row>
    <row r="272" spans="1:47" s="2" customFormat="1" ht="12">
      <c r="A272" s="40"/>
      <c r="B272" s="41"/>
      <c r="C272" s="42"/>
      <c r="D272" s="224" t="s">
        <v>128</v>
      </c>
      <c r="E272" s="42"/>
      <c r="F272" s="225" t="s">
        <v>610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128</v>
      </c>
      <c r="AU272" s="19" t="s">
        <v>83</v>
      </c>
    </row>
    <row r="273" spans="1:65" s="2" customFormat="1" ht="24.15" customHeight="1">
      <c r="A273" s="40"/>
      <c r="B273" s="41"/>
      <c r="C273" s="258" t="s">
        <v>357</v>
      </c>
      <c r="D273" s="258" t="s">
        <v>191</v>
      </c>
      <c r="E273" s="259" t="s">
        <v>611</v>
      </c>
      <c r="F273" s="260" t="s">
        <v>612</v>
      </c>
      <c r="G273" s="261" t="s">
        <v>241</v>
      </c>
      <c r="H273" s="262">
        <v>1</v>
      </c>
      <c r="I273" s="263"/>
      <c r="J273" s="264">
        <f>ROUND(I273*H273,2)</f>
        <v>0</v>
      </c>
      <c r="K273" s="260" t="s">
        <v>123</v>
      </c>
      <c r="L273" s="265"/>
      <c r="M273" s="266" t="s">
        <v>19</v>
      </c>
      <c r="N273" s="267" t="s">
        <v>44</v>
      </c>
      <c r="O273" s="86"/>
      <c r="P273" s="215">
        <f>O273*H273</f>
        <v>0</v>
      </c>
      <c r="Q273" s="215">
        <v>0.521</v>
      </c>
      <c r="R273" s="215">
        <f>Q273*H273</f>
        <v>0.521</v>
      </c>
      <c r="S273" s="215">
        <v>0</v>
      </c>
      <c r="T273" s="216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17" t="s">
        <v>175</v>
      </c>
      <c r="AT273" s="217" t="s">
        <v>191</v>
      </c>
      <c r="AU273" s="217" t="s">
        <v>83</v>
      </c>
      <c r="AY273" s="19" t="s">
        <v>117</v>
      </c>
      <c r="BE273" s="218">
        <f>IF(N273="základní",J273,0)</f>
        <v>0</v>
      </c>
      <c r="BF273" s="218">
        <f>IF(N273="snížená",J273,0)</f>
        <v>0</v>
      </c>
      <c r="BG273" s="218">
        <f>IF(N273="zákl. přenesená",J273,0)</f>
        <v>0</v>
      </c>
      <c r="BH273" s="218">
        <f>IF(N273="sníž. přenesená",J273,0)</f>
        <v>0</v>
      </c>
      <c r="BI273" s="218">
        <f>IF(N273="nulová",J273,0)</f>
        <v>0</v>
      </c>
      <c r="BJ273" s="19" t="s">
        <v>81</v>
      </c>
      <c r="BK273" s="218">
        <f>ROUND(I273*H273,2)</f>
        <v>0</v>
      </c>
      <c r="BL273" s="19" t="s">
        <v>124</v>
      </c>
      <c r="BM273" s="217" t="s">
        <v>613</v>
      </c>
    </row>
    <row r="274" spans="1:47" s="2" customFormat="1" ht="12">
      <c r="A274" s="40"/>
      <c r="B274" s="41"/>
      <c r="C274" s="42"/>
      <c r="D274" s="219" t="s">
        <v>126</v>
      </c>
      <c r="E274" s="42"/>
      <c r="F274" s="220" t="s">
        <v>612</v>
      </c>
      <c r="G274" s="42"/>
      <c r="H274" s="42"/>
      <c r="I274" s="221"/>
      <c r="J274" s="42"/>
      <c r="K274" s="42"/>
      <c r="L274" s="46"/>
      <c r="M274" s="222"/>
      <c r="N274" s="223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126</v>
      </c>
      <c r="AU274" s="19" t="s">
        <v>83</v>
      </c>
    </row>
    <row r="275" spans="1:65" s="2" customFormat="1" ht="24.15" customHeight="1">
      <c r="A275" s="40"/>
      <c r="B275" s="41"/>
      <c r="C275" s="206" t="s">
        <v>363</v>
      </c>
      <c r="D275" s="206" t="s">
        <v>119</v>
      </c>
      <c r="E275" s="207" t="s">
        <v>614</v>
      </c>
      <c r="F275" s="208" t="s">
        <v>615</v>
      </c>
      <c r="G275" s="209" t="s">
        <v>241</v>
      </c>
      <c r="H275" s="210">
        <v>1</v>
      </c>
      <c r="I275" s="211"/>
      <c r="J275" s="212">
        <f>ROUND(I275*H275,2)</f>
        <v>0</v>
      </c>
      <c r="K275" s="208" t="s">
        <v>123</v>
      </c>
      <c r="L275" s="46"/>
      <c r="M275" s="213" t="s">
        <v>19</v>
      </c>
      <c r="N275" s="214" t="s">
        <v>44</v>
      </c>
      <c r="O275" s="86"/>
      <c r="P275" s="215">
        <f>O275*H275</f>
        <v>0</v>
      </c>
      <c r="Q275" s="215">
        <v>0.12422</v>
      </c>
      <c r="R275" s="215">
        <f>Q275*H275</f>
        <v>0.12422</v>
      </c>
      <c r="S275" s="215">
        <v>0</v>
      </c>
      <c r="T275" s="216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17" t="s">
        <v>124</v>
      </c>
      <c r="AT275" s="217" t="s">
        <v>119</v>
      </c>
      <c r="AU275" s="217" t="s">
        <v>83</v>
      </c>
      <c r="AY275" s="19" t="s">
        <v>117</v>
      </c>
      <c r="BE275" s="218">
        <f>IF(N275="základní",J275,0)</f>
        <v>0</v>
      </c>
      <c r="BF275" s="218">
        <f>IF(N275="snížená",J275,0)</f>
        <v>0</v>
      </c>
      <c r="BG275" s="218">
        <f>IF(N275="zákl. přenesená",J275,0)</f>
        <v>0</v>
      </c>
      <c r="BH275" s="218">
        <f>IF(N275="sníž. přenesená",J275,0)</f>
        <v>0</v>
      </c>
      <c r="BI275" s="218">
        <f>IF(N275="nulová",J275,0)</f>
        <v>0</v>
      </c>
      <c r="BJ275" s="19" t="s">
        <v>81</v>
      </c>
      <c r="BK275" s="218">
        <f>ROUND(I275*H275,2)</f>
        <v>0</v>
      </c>
      <c r="BL275" s="19" t="s">
        <v>124</v>
      </c>
      <c r="BM275" s="217" t="s">
        <v>616</v>
      </c>
    </row>
    <row r="276" spans="1:47" s="2" customFormat="1" ht="12">
      <c r="A276" s="40"/>
      <c r="B276" s="41"/>
      <c r="C276" s="42"/>
      <c r="D276" s="219" t="s">
        <v>126</v>
      </c>
      <c r="E276" s="42"/>
      <c r="F276" s="220" t="s">
        <v>617</v>
      </c>
      <c r="G276" s="42"/>
      <c r="H276" s="42"/>
      <c r="I276" s="221"/>
      <c r="J276" s="42"/>
      <c r="K276" s="42"/>
      <c r="L276" s="46"/>
      <c r="M276" s="222"/>
      <c r="N276" s="223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126</v>
      </c>
      <c r="AU276" s="19" t="s">
        <v>83</v>
      </c>
    </row>
    <row r="277" spans="1:47" s="2" customFormat="1" ht="12">
      <c r="A277" s="40"/>
      <c r="B277" s="41"/>
      <c r="C277" s="42"/>
      <c r="D277" s="224" t="s">
        <v>128</v>
      </c>
      <c r="E277" s="42"/>
      <c r="F277" s="225" t="s">
        <v>618</v>
      </c>
      <c r="G277" s="42"/>
      <c r="H277" s="42"/>
      <c r="I277" s="221"/>
      <c r="J277" s="42"/>
      <c r="K277" s="42"/>
      <c r="L277" s="46"/>
      <c r="M277" s="222"/>
      <c r="N277" s="223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128</v>
      </c>
      <c r="AU277" s="19" t="s">
        <v>83</v>
      </c>
    </row>
    <row r="278" spans="1:65" s="2" customFormat="1" ht="24.15" customHeight="1">
      <c r="A278" s="40"/>
      <c r="B278" s="41"/>
      <c r="C278" s="258" t="s">
        <v>138</v>
      </c>
      <c r="D278" s="258" t="s">
        <v>191</v>
      </c>
      <c r="E278" s="259" t="s">
        <v>619</v>
      </c>
      <c r="F278" s="260" t="s">
        <v>620</v>
      </c>
      <c r="G278" s="261" t="s">
        <v>241</v>
      </c>
      <c r="H278" s="262">
        <v>1</v>
      </c>
      <c r="I278" s="263"/>
      <c r="J278" s="264">
        <f>ROUND(I278*H278,2)</f>
        <v>0</v>
      </c>
      <c r="K278" s="260" t="s">
        <v>123</v>
      </c>
      <c r="L278" s="265"/>
      <c r="M278" s="266" t="s">
        <v>19</v>
      </c>
      <c r="N278" s="267" t="s">
        <v>44</v>
      </c>
      <c r="O278" s="86"/>
      <c r="P278" s="215">
        <f>O278*H278</f>
        <v>0</v>
      </c>
      <c r="Q278" s="215">
        <v>0.072</v>
      </c>
      <c r="R278" s="215">
        <f>Q278*H278</f>
        <v>0.072</v>
      </c>
      <c r="S278" s="215">
        <v>0</v>
      </c>
      <c r="T278" s="216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17" t="s">
        <v>175</v>
      </c>
      <c r="AT278" s="217" t="s">
        <v>191</v>
      </c>
      <c r="AU278" s="217" t="s">
        <v>83</v>
      </c>
      <c r="AY278" s="19" t="s">
        <v>117</v>
      </c>
      <c r="BE278" s="218">
        <f>IF(N278="základní",J278,0)</f>
        <v>0</v>
      </c>
      <c r="BF278" s="218">
        <f>IF(N278="snížená",J278,0)</f>
        <v>0</v>
      </c>
      <c r="BG278" s="218">
        <f>IF(N278="zákl. přenesená",J278,0)</f>
        <v>0</v>
      </c>
      <c r="BH278" s="218">
        <f>IF(N278="sníž. přenesená",J278,0)</f>
        <v>0</v>
      </c>
      <c r="BI278" s="218">
        <f>IF(N278="nulová",J278,0)</f>
        <v>0</v>
      </c>
      <c r="BJ278" s="19" t="s">
        <v>81</v>
      </c>
      <c r="BK278" s="218">
        <f>ROUND(I278*H278,2)</f>
        <v>0</v>
      </c>
      <c r="BL278" s="19" t="s">
        <v>124</v>
      </c>
      <c r="BM278" s="217" t="s">
        <v>621</v>
      </c>
    </row>
    <row r="279" spans="1:47" s="2" customFormat="1" ht="12">
      <c r="A279" s="40"/>
      <c r="B279" s="41"/>
      <c r="C279" s="42"/>
      <c r="D279" s="219" t="s">
        <v>126</v>
      </c>
      <c r="E279" s="42"/>
      <c r="F279" s="220" t="s">
        <v>620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126</v>
      </c>
      <c r="AU279" s="19" t="s">
        <v>83</v>
      </c>
    </row>
    <row r="280" spans="1:65" s="2" customFormat="1" ht="24.15" customHeight="1">
      <c r="A280" s="40"/>
      <c r="B280" s="41"/>
      <c r="C280" s="206" t="s">
        <v>375</v>
      </c>
      <c r="D280" s="206" t="s">
        <v>119</v>
      </c>
      <c r="E280" s="207" t="s">
        <v>622</v>
      </c>
      <c r="F280" s="208" t="s">
        <v>623</v>
      </c>
      <c r="G280" s="209" t="s">
        <v>241</v>
      </c>
      <c r="H280" s="210">
        <v>1</v>
      </c>
      <c r="I280" s="211"/>
      <c r="J280" s="212">
        <f>ROUND(I280*H280,2)</f>
        <v>0</v>
      </c>
      <c r="K280" s="208" t="s">
        <v>123</v>
      </c>
      <c r="L280" s="46"/>
      <c r="M280" s="213" t="s">
        <v>19</v>
      </c>
      <c r="N280" s="214" t="s">
        <v>44</v>
      </c>
      <c r="O280" s="86"/>
      <c r="P280" s="215">
        <f>O280*H280</f>
        <v>0</v>
      </c>
      <c r="Q280" s="215">
        <v>0.02972</v>
      </c>
      <c r="R280" s="215">
        <f>Q280*H280</f>
        <v>0.02972</v>
      </c>
      <c r="S280" s="215">
        <v>0</v>
      </c>
      <c r="T280" s="216">
        <f>S280*H280</f>
        <v>0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17" t="s">
        <v>124</v>
      </c>
      <c r="AT280" s="217" t="s">
        <v>119</v>
      </c>
      <c r="AU280" s="217" t="s">
        <v>83</v>
      </c>
      <c r="AY280" s="19" t="s">
        <v>117</v>
      </c>
      <c r="BE280" s="218">
        <f>IF(N280="základní",J280,0)</f>
        <v>0</v>
      </c>
      <c r="BF280" s="218">
        <f>IF(N280="snížená",J280,0)</f>
        <v>0</v>
      </c>
      <c r="BG280" s="218">
        <f>IF(N280="zákl. přenesená",J280,0)</f>
        <v>0</v>
      </c>
      <c r="BH280" s="218">
        <f>IF(N280="sníž. přenesená",J280,0)</f>
        <v>0</v>
      </c>
      <c r="BI280" s="218">
        <f>IF(N280="nulová",J280,0)</f>
        <v>0</v>
      </c>
      <c r="BJ280" s="19" t="s">
        <v>81</v>
      </c>
      <c r="BK280" s="218">
        <f>ROUND(I280*H280,2)</f>
        <v>0</v>
      </c>
      <c r="BL280" s="19" t="s">
        <v>124</v>
      </c>
      <c r="BM280" s="217" t="s">
        <v>624</v>
      </c>
    </row>
    <row r="281" spans="1:47" s="2" customFormat="1" ht="12">
      <c r="A281" s="40"/>
      <c r="B281" s="41"/>
      <c r="C281" s="42"/>
      <c r="D281" s="219" t="s">
        <v>126</v>
      </c>
      <c r="E281" s="42"/>
      <c r="F281" s="220" t="s">
        <v>625</v>
      </c>
      <c r="G281" s="42"/>
      <c r="H281" s="42"/>
      <c r="I281" s="221"/>
      <c r="J281" s="42"/>
      <c r="K281" s="42"/>
      <c r="L281" s="46"/>
      <c r="M281" s="222"/>
      <c r="N281" s="223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126</v>
      </c>
      <c r="AU281" s="19" t="s">
        <v>83</v>
      </c>
    </row>
    <row r="282" spans="1:47" s="2" customFormat="1" ht="12">
      <c r="A282" s="40"/>
      <c r="B282" s="41"/>
      <c r="C282" s="42"/>
      <c r="D282" s="224" t="s">
        <v>128</v>
      </c>
      <c r="E282" s="42"/>
      <c r="F282" s="225" t="s">
        <v>626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128</v>
      </c>
      <c r="AU282" s="19" t="s">
        <v>83</v>
      </c>
    </row>
    <row r="283" spans="1:65" s="2" customFormat="1" ht="21.75" customHeight="1">
      <c r="A283" s="40"/>
      <c r="B283" s="41"/>
      <c r="C283" s="258" t="s">
        <v>381</v>
      </c>
      <c r="D283" s="258" t="s">
        <v>191</v>
      </c>
      <c r="E283" s="259" t="s">
        <v>627</v>
      </c>
      <c r="F283" s="260" t="s">
        <v>628</v>
      </c>
      <c r="G283" s="261" t="s">
        <v>241</v>
      </c>
      <c r="H283" s="262">
        <v>1</v>
      </c>
      <c r="I283" s="263"/>
      <c r="J283" s="264">
        <f>ROUND(I283*H283,2)</f>
        <v>0</v>
      </c>
      <c r="K283" s="260" t="s">
        <v>123</v>
      </c>
      <c r="L283" s="265"/>
      <c r="M283" s="266" t="s">
        <v>19</v>
      </c>
      <c r="N283" s="267" t="s">
        <v>44</v>
      </c>
      <c r="O283" s="86"/>
      <c r="P283" s="215">
        <f>O283*H283</f>
        <v>0</v>
      </c>
      <c r="Q283" s="215">
        <v>0.111</v>
      </c>
      <c r="R283" s="215">
        <f>Q283*H283</f>
        <v>0.111</v>
      </c>
      <c r="S283" s="215">
        <v>0</v>
      </c>
      <c r="T283" s="216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17" t="s">
        <v>175</v>
      </c>
      <c r="AT283" s="217" t="s">
        <v>191</v>
      </c>
      <c r="AU283" s="217" t="s">
        <v>83</v>
      </c>
      <c r="AY283" s="19" t="s">
        <v>117</v>
      </c>
      <c r="BE283" s="218">
        <f>IF(N283="základní",J283,0)</f>
        <v>0</v>
      </c>
      <c r="BF283" s="218">
        <f>IF(N283="snížená",J283,0)</f>
        <v>0</v>
      </c>
      <c r="BG283" s="218">
        <f>IF(N283="zákl. přenesená",J283,0)</f>
        <v>0</v>
      </c>
      <c r="BH283" s="218">
        <f>IF(N283="sníž. přenesená",J283,0)</f>
        <v>0</v>
      </c>
      <c r="BI283" s="218">
        <f>IF(N283="nulová",J283,0)</f>
        <v>0</v>
      </c>
      <c r="BJ283" s="19" t="s">
        <v>81</v>
      </c>
      <c r="BK283" s="218">
        <f>ROUND(I283*H283,2)</f>
        <v>0</v>
      </c>
      <c r="BL283" s="19" t="s">
        <v>124</v>
      </c>
      <c r="BM283" s="217" t="s">
        <v>629</v>
      </c>
    </row>
    <row r="284" spans="1:47" s="2" customFormat="1" ht="12">
      <c r="A284" s="40"/>
      <c r="B284" s="41"/>
      <c r="C284" s="42"/>
      <c r="D284" s="219" t="s">
        <v>126</v>
      </c>
      <c r="E284" s="42"/>
      <c r="F284" s="220" t="s">
        <v>628</v>
      </c>
      <c r="G284" s="42"/>
      <c r="H284" s="42"/>
      <c r="I284" s="221"/>
      <c r="J284" s="42"/>
      <c r="K284" s="42"/>
      <c r="L284" s="46"/>
      <c r="M284" s="222"/>
      <c r="N284" s="223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126</v>
      </c>
      <c r="AU284" s="19" t="s">
        <v>83</v>
      </c>
    </row>
    <row r="285" spans="1:65" s="2" customFormat="1" ht="24.15" customHeight="1">
      <c r="A285" s="40"/>
      <c r="B285" s="41"/>
      <c r="C285" s="258" t="s">
        <v>388</v>
      </c>
      <c r="D285" s="258" t="s">
        <v>191</v>
      </c>
      <c r="E285" s="259" t="s">
        <v>630</v>
      </c>
      <c r="F285" s="260" t="s">
        <v>631</v>
      </c>
      <c r="G285" s="261" t="s">
        <v>241</v>
      </c>
      <c r="H285" s="262">
        <v>1</v>
      </c>
      <c r="I285" s="263"/>
      <c r="J285" s="264">
        <f>ROUND(I285*H285,2)</f>
        <v>0</v>
      </c>
      <c r="K285" s="260" t="s">
        <v>123</v>
      </c>
      <c r="L285" s="265"/>
      <c r="M285" s="266" t="s">
        <v>19</v>
      </c>
      <c r="N285" s="267" t="s">
        <v>44</v>
      </c>
      <c r="O285" s="86"/>
      <c r="P285" s="215">
        <f>O285*H285</f>
        <v>0</v>
      </c>
      <c r="Q285" s="215">
        <v>0.027</v>
      </c>
      <c r="R285" s="215">
        <f>Q285*H285</f>
        <v>0.027</v>
      </c>
      <c r="S285" s="215">
        <v>0</v>
      </c>
      <c r="T285" s="216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17" t="s">
        <v>175</v>
      </c>
      <c r="AT285" s="217" t="s">
        <v>191</v>
      </c>
      <c r="AU285" s="217" t="s">
        <v>83</v>
      </c>
      <c r="AY285" s="19" t="s">
        <v>117</v>
      </c>
      <c r="BE285" s="218">
        <f>IF(N285="základní",J285,0)</f>
        <v>0</v>
      </c>
      <c r="BF285" s="218">
        <f>IF(N285="snížená",J285,0)</f>
        <v>0</v>
      </c>
      <c r="BG285" s="218">
        <f>IF(N285="zákl. přenesená",J285,0)</f>
        <v>0</v>
      </c>
      <c r="BH285" s="218">
        <f>IF(N285="sníž. přenesená",J285,0)</f>
        <v>0</v>
      </c>
      <c r="BI285" s="218">
        <f>IF(N285="nulová",J285,0)</f>
        <v>0</v>
      </c>
      <c r="BJ285" s="19" t="s">
        <v>81</v>
      </c>
      <c r="BK285" s="218">
        <f>ROUND(I285*H285,2)</f>
        <v>0</v>
      </c>
      <c r="BL285" s="19" t="s">
        <v>124</v>
      </c>
      <c r="BM285" s="217" t="s">
        <v>632</v>
      </c>
    </row>
    <row r="286" spans="1:47" s="2" customFormat="1" ht="12">
      <c r="A286" s="40"/>
      <c r="B286" s="41"/>
      <c r="C286" s="42"/>
      <c r="D286" s="219" t="s">
        <v>126</v>
      </c>
      <c r="E286" s="42"/>
      <c r="F286" s="220" t="s">
        <v>631</v>
      </c>
      <c r="G286" s="42"/>
      <c r="H286" s="42"/>
      <c r="I286" s="221"/>
      <c r="J286" s="42"/>
      <c r="K286" s="42"/>
      <c r="L286" s="46"/>
      <c r="M286" s="222"/>
      <c r="N286" s="223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126</v>
      </c>
      <c r="AU286" s="19" t="s">
        <v>83</v>
      </c>
    </row>
    <row r="287" spans="1:65" s="2" customFormat="1" ht="24.15" customHeight="1">
      <c r="A287" s="40"/>
      <c r="B287" s="41"/>
      <c r="C287" s="206" t="s">
        <v>633</v>
      </c>
      <c r="D287" s="206" t="s">
        <v>119</v>
      </c>
      <c r="E287" s="207" t="s">
        <v>634</v>
      </c>
      <c r="F287" s="208" t="s">
        <v>635</v>
      </c>
      <c r="G287" s="209" t="s">
        <v>241</v>
      </c>
      <c r="H287" s="210">
        <v>1</v>
      </c>
      <c r="I287" s="211"/>
      <c r="J287" s="212">
        <f>ROUND(I287*H287,2)</f>
        <v>0</v>
      </c>
      <c r="K287" s="208" t="s">
        <v>123</v>
      </c>
      <c r="L287" s="46"/>
      <c r="M287" s="213" t="s">
        <v>19</v>
      </c>
      <c r="N287" s="214" t="s">
        <v>44</v>
      </c>
      <c r="O287" s="86"/>
      <c r="P287" s="215">
        <f>O287*H287</f>
        <v>0</v>
      </c>
      <c r="Q287" s="215">
        <v>0.02972</v>
      </c>
      <c r="R287" s="215">
        <f>Q287*H287</f>
        <v>0.02972</v>
      </c>
      <c r="S287" s="215">
        <v>0</v>
      </c>
      <c r="T287" s="216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17" t="s">
        <v>124</v>
      </c>
      <c r="AT287" s="217" t="s">
        <v>119</v>
      </c>
      <c r="AU287" s="217" t="s">
        <v>83</v>
      </c>
      <c r="AY287" s="19" t="s">
        <v>117</v>
      </c>
      <c r="BE287" s="218">
        <f>IF(N287="základní",J287,0)</f>
        <v>0</v>
      </c>
      <c r="BF287" s="218">
        <f>IF(N287="snížená",J287,0)</f>
        <v>0</v>
      </c>
      <c r="BG287" s="218">
        <f>IF(N287="zákl. přenesená",J287,0)</f>
        <v>0</v>
      </c>
      <c r="BH287" s="218">
        <f>IF(N287="sníž. přenesená",J287,0)</f>
        <v>0</v>
      </c>
      <c r="BI287" s="218">
        <f>IF(N287="nulová",J287,0)</f>
        <v>0</v>
      </c>
      <c r="BJ287" s="19" t="s">
        <v>81</v>
      </c>
      <c r="BK287" s="218">
        <f>ROUND(I287*H287,2)</f>
        <v>0</v>
      </c>
      <c r="BL287" s="19" t="s">
        <v>124</v>
      </c>
      <c r="BM287" s="217" t="s">
        <v>636</v>
      </c>
    </row>
    <row r="288" spans="1:47" s="2" customFormat="1" ht="12">
      <c r="A288" s="40"/>
      <c r="B288" s="41"/>
      <c r="C288" s="42"/>
      <c r="D288" s="219" t="s">
        <v>126</v>
      </c>
      <c r="E288" s="42"/>
      <c r="F288" s="220" t="s">
        <v>637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126</v>
      </c>
      <c r="AU288" s="19" t="s">
        <v>83</v>
      </c>
    </row>
    <row r="289" spans="1:47" s="2" customFormat="1" ht="12">
      <c r="A289" s="40"/>
      <c r="B289" s="41"/>
      <c r="C289" s="42"/>
      <c r="D289" s="224" t="s">
        <v>128</v>
      </c>
      <c r="E289" s="42"/>
      <c r="F289" s="225" t="s">
        <v>638</v>
      </c>
      <c r="G289" s="42"/>
      <c r="H289" s="42"/>
      <c r="I289" s="221"/>
      <c r="J289" s="42"/>
      <c r="K289" s="42"/>
      <c r="L289" s="46"/>
      <c r="M289" s="222"/>
      <c r="N289" s="223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128</v>
      </c>
      <c r="AU289" s="19" t="s">
        <v>83</v>
      </c>
    </row>
    <row r="290" spans="1:65" s="2" customFormat="1" ht="24.15" customHeight="1">
      <c r="A290" s="40"/>
      <c r="B290" s="41"/>
      <c r="C290" s="258" t="s">
        <v>639</v>
      </c>
      <c r="D290" s="258" t="s">
        <v>191</v>
      </c>
      <c r="E290" s="259" t="s">
        <v>640</v>
      </c>
      <c r="F290" s="260" t="s">
        <v>641</v>
      </c>
      <c r="G290" s="261" t="s">
        <v>241</v>
      </c>
      <c r="H290" s="262">
        <v>1</v>
      </c>
      <c r="I290" s="263"/>
      <c r="J290" s="264">
        <f>ROUND(I290*H290,2)</f>
        <v>0</v>
      </c>
      <c r="K290" s="260" t="s">
        <v>123</v>
      </c>
      <c r="L290" s="265"/>
      <c r="M290" s="266" t="s">
        <v>19</v>
      </c>
      <c r="N290" s="267" t="s">
        <v>44</v>
      </c>
      <c r="O290" s="86"/>
      <c r="P290" s="215">
        <f>O290*H290</f>
        <v>0</v>
      </c>
      <c r="Q290" s="215">
        <v>0.11</v>
      </c>
      <c r="R290" s="215">
        <f>Q290*H290</f>
        <v>0.11</v>
      </c>
      <c r="S290" s="215">
        <v>0</v>
      </c>
      <c r="T290" s="216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17" t="s">
        <v>175</v>
      </c>
      <c r="AT290" s="217" t="s">
        <v>191</v>
      </c>
      <c r="AU290" s="217" t="s">
        <v>83</v>
      </c>
      <c r="AY290" s="19" t="s">
        <v>117</v>
      </c>
      <c r="BE290" s="218">
        <f>IF(N290="základní",J290,0)</f>
        <v>0</v>
      </c>
      <c r="BF290" s="218">
        <f>IF(N290="snížená",J290,0)</f>
        <v>0</v>
      </c>
      <c r="BG290" s="218">
        <f>IF(N290="zákl. přenesená",J290,0)</f>
        <v>0</v>
      </c>
      <c r="BH290" s="218">
        <f>IF(N290="sníž. přenesená",J290,0)</f>
        <v>0</v>
      </c>
      <c r="BI290" s="218">
        <f>IF(N290="nulová",J290,0)</f>
        <v>0</v>
      </c>
      <c r="BJ290" s="19" t="s">
        <v>81</v>
      </c>
      <c r="BK290" s="218">
        <f>ROUND(I290*H290,2)</f>
        <v>0</v>
      </c>
      <c r="BL290" s="19" t="s">
        <v>124</v>
      </c>
      <c r="BM290" s="217" t="s">
        <v>642</v>
      </c>
    </row>
    <row r="291" spans="1:47" s="2" customFormat="1" ht="12">
      <c r="A291" s="40"/>
      <c r="B291" s="41"/>
      <c r="C291" s="42"/>
      <c r="D291" s="219" t="s">
        <v>126</v>
      </c>
      <c r="E291" s="42"/>
      <c r="F291" s="220" t="s">
        <v>641</v>
      </c>
      <c r="G291" s="42"/>
      <c r="H291" s="42"/>
      <c r="I291" s="221"/>
      <c r="J291" s="42"/>
      <c r="K291" s="42"/>
      <c r="L291" s="46"/>
      <c r="M291" s="222"/>
      <c r="N291" s="223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126</v>
      </c>
      <c r="AU291" s="19" t="s">
        <v>83</v>
      </c>
    </row>
    <row r="292" spans="1:65" s="2" customFormat="1" ht="24.15" customHeight="1">
      <c r="A292" s="40"/>
      <c r="B292" s="41"/>
      <c r="C292" s="206" t="s">
        <v>643</v>
      </c>
      <c r="D292" s="206" t="s">
        <v>119</v>
      </c>
      <c r="E292" s="207" t="s">
        <v>644</v>
      </c>
      <c r="F292" s="208" t="s">
        <v>645</v>
      </c>
      <c r="G292" s="209" t="s">
        <v>241</v>
      </c>
      <c r="H292" s="210">
        <v>1</v>
      </c>
      <c r="I292" s="211"/>
      <c r="J292" s="212">
        <f>ROUND(I292*H292,2)</f>
        <v>0</v>
      </c>
      <c r="K292" s="208" t="s">
        <v>123</v>
      </c>
      <c r="L292" s="46"/>
      <c r="M292" s="213" t="s">
        <v>19</v>
      </c>
      <c r="N292" s="214" t="s">
        <v>44</v>
      </c>
      <c r="O292" s="86"/>
      <c r="P292" s="215">
        <f>O292*H292</f>
        <v>0</v>
      </c>
      <c r="Q292" s="215">
        <v>0.02972</v>
      </c>
      <c r="R292" s="215">
        <f>Q292*H292</f>
        <v>0.02972</v>
      </c>
      <c r="S292" s="215">
        <v>0</v>
      </c>
      <c r="T292" s="216">
        <f>S292*H292</f>
        <v>0</v>
      </c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R292" s="217" t="s">
        <v>124</v>
      </c>
      <c r="AT292" s="217" t="s">
        <v>119</v>
      </c>
      <c r="AU292" s="217" t="s">
        <v>83</v>
      </c>
      <c r="AY292" s="19" t="s">
        <v>117</v>
      </c>
      <c r="BE292" s="218">
        <f>IF(N292="základní",J292,0)</f>
        <v>0</v>
      </c>
      <c r="BF292" s="218">
        <f>IF(N292="snížená",J292,0)</f>
        <v>0</v>
      </c>
      <c r="BG292" s="218">
        <f>IF(N292="zákl. přenesená",J292,0)</f>
        <v>0</v>
      </c>
      <c r="BH292" s="218">
        <f>IF(N292="sníž. přenesená",J292,0)</f>
        <v>0</v>
      </c>
      <c r="BI292" s="218">
        <f>IF(N292="nulová",J292,0)</f>
        <v>0</v>
      </c>
      <c r="BJ292" s="19" t="s">
        <v>81</v>
      </c>
      <c r="BK292" s="218">
        <f>ROUND(I292*H292,2)</f>
        <v>0</v>
      </c>
      <c r="BL292" s="19" t="s">
        <v>124</v>
      </c>
      <c r="BM292" s="217" t="s">
        <v>646</v>
      </c>
    </row>
    <row r="293" spans="1:47" s="2" customFormat="1" ht="12">
      <c r="A293" s="40"/>
      <c r="B293" s="41"/>
      <c r="C293" s="42"/>
      <c r="D293" s="219" t="s">
        <v>126</v>
      </c>
      <c r="E293" s="42"/>
      <c r="F293" s="220" t="s">
        <v>647</v>
      </c>
      <c r="G293" s="42"/>
      <c r="H293" s="42"/>
      <c r="I293" s="221"/>
      <c r="J293" s="42"/>
      <c r="K293" s="42"/>
      <c r="L293" s="46"/>
      <c r="M293" s="222"/>
      <c r="N293" s="223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126</v>
      </c>
      <c r="AU293" s="19" t="s">
        <v>83</v>
      </c>
    </row>
    <row r="294" spans="1:47" s="2" customFormat="1" ht="12">
      <c r="A294" s="40"/>
      <c r="B294" s="41"/>
      <c r="C294" s="42"/>
      <c r="D294" s="224" t="s">
        <v>128</v>
      </c>
      <c r="E294" s="42"/>
      <c r="F294" s="225" t="s">
        <v>648</v>
      </c>
      <c r="G294" s="42"/>
      <c r="H294" s="42"/>
      <c r="I294" s="221"/>
      <c r="J294" s="42"/>
      <c r="K294" s="42"/>
      <c r="L294" s="46"/>
      <c r="M294" s="222"/>
      <c r="N294" s="223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128</v>
      </c>
      <c r="AU294" s="19" t="s">
        <v>83</v>
      </c>
    </row>
    <row r="295" spans="1:65" s="2" customFormat="1" ht="24.15" customHeight="1">
      <c r="A295" s="40"/>
      <c r="B295" s="41"/>
      <c r="C295" s="258" t="s">
        <v>649</v>
      </c>
      <c r="D295" s="258" t="s">
        <v>191</v>
      </c>
      <c r="E295" s="259" t="s">
        <v>650</v>
      </c>
      <c r="F295" s="260" t="s">
        <v>651</v>
      </c>
      <c r="G295" s="261" t="s">
        <v>241</v>
      </c>
      <c r="H295" s="262">
        <v>1</v>
      </c>
      <c r="I295" s="263"/>
      <c r="J295" s="264">
        <f>ROUND(I295*H295,2)</f>
        <v>0</v>
      </c>
      <c r="K295" s="260" t="s">
        <v>123</v>
      </c>
      <c r="L295" s="265"/>
      <c r="M295" s="266" t="s">
        <v>19</v>
      </c>
      <c r="N295" s="267" t="s">
        <v>44</v>
      </c>
      <c r="O295" s="86"/>
      <c r="P295" s="215">
        <f>O295*H295</f>
        <v>0</v>
      </c>
      <c r="Q295" s="215">
        <v>0.08</v>
      </c>
      <c r="R295" s="215">
        <f>Q295*H295</f>
        <v>0.08</v>
      </c>
      <c r="S295" s="215">
        <v>0</v>
      </c>
      <c r="T295" s="216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17" t="s">
        <v>175</v>
      </c>
      <c r="AT295" s="217" t="s">
        <v>191</v>
      </c>
      <c r="AU295" s="217" t="s">
        <v>83</v>
      </c>
      <c r="AY295" s="19" t="s">
        <v>117</v>
      </c>
      <c r="BE295" s="218">
        <f>IF(N295="základní",J295,0)</f>
        <v>0</v>
      </c>
      <c r="BF295" s="218">
        <f>IF(N295="snížená",J295,0)</f>
        <v>0</v>
      </c>
      <c r="BG295" s="218">
        <f>IF(N295="zákl. přenesená",J295,0)</f>
        <v>0</v>
      </c>
      <c r="BH295" s="218">
        <f>IF(N295="sníž. přenesená",J295,0)</f>
        <v>0</v>
      </c>
      <c r="BI295" s="218">
        <f>IF(N295="nulová",J295,0)</f>
        <v>0</v>
      </c>
      <c r="BJ295" s="19" t="s">
        <v>81</v>
      </c>
      <c r="BK295" s="218">
        <f>ROUND(I295*H295,2)</f>
        <v>0</v>
      </c>
      <c r="BL295" s="19" t="s">
        <v>124</v>
      </c>
      <c r="BM295" s="217" t="s">
        <v>652</v>
      </c>
    </row>
    <row r="296" spans="1:47" s="2" customFormat="1" ht="12">
      <c r="A296" s="40"/>
      <c r="B296" s="41"/>
      <c r="C296" s="42"/>
      <c r="D296" s="219" t="s">
        <v>126</v>
      </c>
      <c r="E296" s="42"/>
      <c r="F296" s="220" t="s">
        <v>651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126</v>
      </c>
      <c r="AU296" s="19" t="s">
        <v>83</v>
      </c>
    </row>
    <row r="297" spans="1:65" s="2" customFormat="1" ht="16.5" customHeight="1">
      <c r="A297" s="40"/>
      <c r="B297" s="41"/>
      <c r="C297" s="258" t="s">
        <v>653</v>
      </c>
      <c r="D297" s="258" t="s">
        <v>191</v>
      </c>
      <c r="E297" s="259" t="s">
        <v>654</v>
      </c>
      <c r="F297" s="260" t="s">
        <v>655</v>
      </c>
      <c r="G297" s="261" t="s">
        <v>241</v>
      </c>
      <c r="H297" s="262">
        <v>1</v>
      </c>
      <c r="I297" s="263"/>
      <c r="J297" s="264">
        <f>ROUND(I297*H297,2)</f>
        <v>0</v>
      </c>
      <c r="K297" s="260" t="s">
        <v>19</v>
      </c>
      <c r="L297" s="265"/>
      <c r="M297" s="266" t="s">
        <v>19</v>
      </c>
      <c r="N297" s="267" t="s">
        <v>44</v>
      </c>
      <c r="O297" s="86"/>
      <c r="P297" s="215">
        <f>O297*H297</f>
        <v>0</v>
      </c>
      <c r="Q297" s="215">
        <v>0</v>
      </c>
      <c r="R297" s="215">
        <f>Q297*H297</f>
        <v>0</v>
      </c>
      <c r="S297" s="215">
        <v>0</v>
      </c>
      <c r="T297" s="216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17" t="s">
        <v>175</v>
      </c>
      <c r="AT297" s="217" t="s">
        <v>191</v>
      </c>
      <c r="AU297" s="217" t="s">
        <v>83</v>
      </c>
      <c r="AY297" s="19" t="s">
        <v>117</v>
      </c>
      <c r="BE297" s="218">
        <f>IF(N297="základní",J297,0)</f>
        <v>0</v>
      </c>
      <c r="BF297" s="218">
        <f>IF(N297="snížená",J297,0)</f>
        <v>0</v>
      </c>
      <c r="BG297" s="218">
        <f>IF(N297="zákl. přenesená",J297,0)</f>
        <v>0</v>
      </c>
      <c r="BH297" s="218">
        <f>IF(N297="sníž. přenesená",J297,0)</f>
        <v>0</v>
      </c>
      <c r="BI297" s="218">
        <f>IF(N297="nulová",J297,0)</f>
        <v>0</v>
      </c>
      <c r="BJ297" s="19" t="s">
        <v>81</v>
      </c>
      <c r="BK297" s="218">
        <f>ROUND(I297*H297,2)</f>
        <v>0</v>
      </c>
      <c r="BL297" s="19" t="s">
        <v>124</v>
      </c>
      <c r="BM297" s="217" t="s">
        <v>656</v>
      </c>
    </row>
    <row r="298" spans="1:47" s="2" customFormat="1" ht="12">
      <c r="A298" s="40"/>
      <c r="B298" s="41"/>
      <c r="C298" s="42"/>
      <c r="D298" s="219" t="s">
        <v>126</v>
      </c>
      <c r="E298" s="42"/>
      <c r="F298" s="220" t="s">
        <v>655</v>
      </c>
      <c r="G298" s="42"/>
      <c r="H298" s="42"/>
      <c r="I298" s="221"/>
      <c r="J298" s="42"/>
      <c r="K298" s="42"/>
      <c r="L298" s="46"/>
      <c r="M298" s="222"/>
      <c r="N298" s="223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126</v>
      </c>
      <c r="AU298" s="19" t="s">
        <v>83</v>
      </c>
    </row>
    <row r="299" spans="1:65" s="2" customFormat="1" ht="37.8" customHeight="1">
      <c r="A299" s="40"/>
      <c r="B299" s="41"/>
      <c r="C299" s="206" t="s">
        <v>657</v>
      </c>
      <c r="D299" s="206" t="s">
        <v>119</v>
      </c>
      <c r="E299" s="207" t="s">
        <v>658</v>
      </c>
      <c r="F299" s="208" t="s">
        <v>659</v>
      </c>
      <c r="G299" s="209" t="s">
        <v>241</v>
      </c>
      <c r="H299" s="210">
        <v>2</v>
      </c>
      <c r="I299" s="211"/>
      <c r="J299" s="212">
        <f>ROUND(I299*H299,2)</f>
        <v>0</v>
      </c>
      <c r="K299" s="208" t="s">
        <v>123</v>
      </c>
      <c r="L299" s="46"/>
      <c r="M299" s="213" t="s">
        <v>19</v>
      </c>
      <c r="N299" s="214" t="s">
        <v>44</v>
      </c>
      <c r="O299" s="86"/>
      <c r="P299" s="215">
        <f>O299*H299</f>
        <v>0</v>
      </c>
      <c r="Q299" s="215">
        <v>0.09</v>
      </c>
      <c r="R299" s="215">
        <f>Q299*H299</f>
        <v>0.18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124</v>
      </c>
      <c r="AT299" s="217" t="s">
        <v>119</v>
      </c>
      <c r="AU299" s="217" t="s">
        <v>83</v>
      </c>
      <c r="AY299" s="19" t="s">
        <v>117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81</v>
      </c>
      <c r="BK299" s="218">
        <f>ROUND(I299*H299,2)</f>
        <v>0</v>
      </c>
      <c r="BL299" s="19" t="s">
        <v>124</v>
      </c>
      <c r="BM299" s="217" t="s">
        <v>660</v>
      </c>
    </row>
    <row r="300" spans="1:47" s="2" customFormat="1" ht="12">
      <c r="A300" s="40"/>
      <c r="B300" s="41"/>
      <c r="C300" s="42"/>
      <c r="D300" s="219" t="s">
        <v>126</v>
      </c>
      <c r="E300" s="42"/>
      <c r="F300" s="220" t="s">
        <v>659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126</v>
      </c>
      <c r="AU300" s="19" t="s">
        <v>83</v>
      </c>
    </row>
    <row r="301" spans="1:47" s="2" customFormat="1" ht="12">
      <c r="A301" s="40"/>
      <c r="B301" s="41"/>
      <c r="C301" s="42"/>
      <c r="D301" s="224" t="s">
        <v>128</v>
      </c>
      <c r="E301" s="42"/>
      <c r="F301" s="225" t="s">
        <v>661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128</v>
      </c>
      <c r="AU301" s="19" t="s">
        <v>83</v>
      </c>
    </row>
    <row r="302" spans="1:51" s="14" customFormat="1" ht="12">
      <c r="A302" s="14"/>
      <c r="B302" s="237"/>
      <c r="C302" s="238"/>
      <c r="D302" s="219" t="s">
        <v>130</v>
      </c>
      <c r="E302" s="239" t="s">
        <v>19</v>
      </c>
      <c r="F302" s="240" t="s">
        <v>662</v>
      </c>
      <c r="G302" s="238"/>
      <c r="H302" s="239" t="s">
        <v>19</v>
      </c>
      <c r="I302" s="241"/>
      <c r="J302" s="238"/>
      <c r="K302" s="238"/>
      <c r="L302" s="242"/>
      <c r="M302" s="243"/>
      <c r="N302" s="244"/>
      <c r="O302" s="244"/>
      <c r="P302" s="244"/>
      <c r="Q302" s="244"/>
      <c r="R302" s="244"/>
      <c r="S302" s="244"/>
      <c r="T302" s="24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6" t="s">
        <v>130</v>
      </c>
      <c r="AU302" s="246" t="s">
        <v>83</v>
      </c>
      <c r="AV302" s="14" t="s">
        <v>81</v>
      </c>
      <c r="AW302" s="14" t="s">
        <v>34</v>
      </c>
      <c r="AX302" s="14" t="s">
        <v>73</v>
      </c>
      <c r="AY302" s="246" t="s">
        <v>117</v>
      </c>
    </row>
    <row r="303" spans="1:51" s="13" customFormat="1" ht="12">
      <c r="A303" s="13"/>
      <c r="B303" s="226"/>
      <c r="C303" s="227"/>
      <c r="D303" s="219" t="s">
        <v>130</v>
      </c>
      <c r="E303" s="228" t="s">
        <v>19</v>
      </c>
      <c r="F303" s="229" t="s">
        <v>81</v>
      </c>
      <c r="G303" s="227"/>
      <c r="H303" s="230">
        <v>1</v>
      </c>
      <c r="I303" s="231"/>
      <c r="J303" s="227"/>
      <c r="K303" s="227"/>
      <c r="L303" s="232"/>
      <c r="M303" s="233"/>
      <c r="N303" s="234"/>
      <c r="O303" s="234"/>
      <c r="P303" s="234"/>
      <c r="Q303" s="234"/>
      <c r="R303" s="234"/>
      <c r="S303" s="234"/>
      <c r="T303" s="235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6" t="s">
        <v>130</v>
      </c>
      <c r="AU303" s="236" t="s">
        <v>83</v>
      </c>
      <c r="AV303" s="13" t="s">
        <v>83</v>
      </c>
      <c r="AW303" s="13" t="s">
        <v>34</v>
      </c>
      <c r="AX303" s="13" t="s">
        <v>73</v>
      </c>
      <c r="AY303" s="236" t="s">
        <v>117</v>
      </c>
    </row>
    <row r="304" spans="1:51" s="14" customFormat="1" ht="12">
      <c r="A304" s="14"/>
      <c r="B304" s="237"/>
      <c r="C304" s="238"/>
      <c r="D304" s="219" t="s">
        <v>130</v>
      </c>
      <c r="E304" s="239" t="s">
        <v>19</v>
      </c>
      <c r="F304" s="240" t="s">
        <v>453</v>
      </c>
      <c r="G304" s="238"/>
      <c r="H304" s="239" t="s">
        <v>19</v>
      </c>
      <c r="I304" s="241"/>
      <c r="J304" s="238"/>
      <c r="K304" s="238"/>
      <c r="L304" s="242"/>
      <c r="M304" s="243"/>
      <c r="N304" s="244"/>
      <c r="O304" s="244"/>
      <c r="P304" s="244"/>
      <c r="Q304" s="244"/>
      <c r="R304" s="244"/>
      <c r="S304" s="244"/>
      <c r="T304" s="24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46" t="s">
        <v>130</v>
      </c>
      <c r="AU304" s="246" t="s">
        <v>83</v>
      </c>
      <c r="AV304" s="14" t="s">
        <v>81</v>
      </c>
      <c r="AW304" s="14" t="s">
        <v>34</v>
      </c>
      <c r="AX304" s="14" t="s">
        <v>73</v>
      </c>
      <c r="AY304" s="246" t="s">
        <v>117</v>
      </c>
    </row>
    <row r="305" spans="1:51" s="13" customFormat="1" ht="12">
      <c r="A305" s="13"/>
      <c r="B305" s="226"/>
      <c r="C305" s="227"/>
      <c r="D305" s="219" t="s">
        <v>130</v>
      </c>
      <c r="E305" s="228" t="s">
        <v>19</v>
      </c>
      <c r="F305" s="229" t="s">
        <v>81</v>
      </c>
      <c r="G305" s="227"/>
      <c r="H305" s="230">
        <v>1</v>
      </c>
      <c r="I305" s="231"/>
      <c r="J305" s="227"/>
      <c r="K305" s="227"/>
      <c r="L305" s="232"/>
      <c r="M305" s="233"/>
      <c r="N305" s="234"/>
      <c r="O305" s="234"/>
      <c r="P305" s="234"/>
      <c r="Q305" s="234"/>
      <c r="R305" s="234"/>
      <c r="S305" s="234"/>
      <c r="T305" s="235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6" t="s">
        <v>130</v>
      </c>
      <c r="AU305" s="236" t="s">
        <v>83</v>
      </c>
      <c r="AV305" s="13" t="s">
        <v>83</v>
      </c>
      <c r="AW305" s="13" t="s">
        <v>34</v>
      </c>
      <c r="AX305" s="13" t="s">
        <v>73</v>
      </c>
      <c r="AY305" s="236" t="s">
        <v>117</v>
      </c>
    </row>
    <row r="306" spans="1:51" s="15" customFormat="1" ht="12">
      <c r="A306" s="15"/>
      <c r="B306" s="247"/>
      <c r="C306" s="248"/>
      <c r="D306" s="219" t="s">
        <v>130</v>
      </c>
      <c r="E306" s="249" t="s">
        <v>19</v>
      </c>
      <c r="F306" s="250" t="s">
        <v>183</v>
      </c>
      <c r="G306" s="248"/>
      <c r="H306" s="251">
        <v>2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7" t="s">
        <v>130</v>
      </c>
      <c r="AU306" s="257" t="s">
        <v>83</v>
      </c>
      <c r="AV306" s="15" t="s">
        <v>124</v>
      </c>
      <c r="AW306" s="15" t="s">
        <v>34</v>
      </c>
      <c r="AX306" s="15" t="s">
        <v>81</v>
      </c>
      <c r="AY306" s="257" t="s">
        <v>117</v>
      </c>
    </row>
    <row r="307" spans="1:65" s="2" customFormat="1" ht="21.75" customHeight="1">
      <c r="A307" s="40"/>
      <c r="B307" s="41"/>
      <c r="C307" s="258" t="s">
        <v>663</v>
      </c>
      <c r="D307" s="258" t="s">
        <v>191</v>
      </c>
      <c r="E307" s="259" t="s">
        <v>664</v>
      </c>
      <c r="F307" s="260" t="s">
        <v>665</v>
      </c>
      <c r="G307" s="261" t="s">
        <v>241</v>
      </c>
      <c r="H307" s="262">
        <v>1</v>
      </c>
      <c r="I307" s="263"/>
      <c r="J307" s="264">
        <f>ROUND(I307*H307,2)</f>
        <v>0</v>
      </c>
      <c r="K307" s="260" t="s">
        <v>123</v>
      </c>
      <c r="L307" s="265"/>
      <c r="M307" s="266" t="s">
        <v>19</v>
      </c>
      <c r="N307" s="267" t="s">
        <v>44</v>
      </c>
      <c r="O307" s="86"/>
      <c r="P307" s="215">
        <f>O307*H307</f>
        <v>0</v>
      </c>
      <c r="Q307" s="215">
        <v>0.196</v>
      </c>
      <c r="R307" s="215">
        <f>Q307*H307</f>
        <v>0.196</v>
      </c>
      <c r="S307" s="215">
        <v>0</v>
      </c>
      <c r="T307" s="216">
        <f>S307*H307</f>
        <v>0</v>
      </c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R307" s="217" t="s">
        <v>175</v>
      </c>
      <c r="AT307" s="217" t="s">
        <v>191</v>
      </c>
      <c r="AU307" s="217" t="s">
        <v>83</v>
      </c>
      <c r="AY307" s="19" t="s">
        <v>117</v>
      </c>
      <c r="BE307" s="218">
        <f>IF(N307="základní",J307,0)</f>
        <v>0</v>
      </c>
      <c r="BF307" s="218">
        <f>IF(N307="snížená",J307,0)</f>
        <v>0</v>
      </c>
      <c r="BG307" s="218">
        <f>IF(N307="zákl. přenesená",J307,0)</f>
        <v>0</v>
      </c>
      <c r="BH307" s="218">
        <f>IF(N307="sníž. přenesená",J307,0)</f>
        <v>0</v>
      </c>
      <c r="BI307" s="218">
        <f>IF(N307="nulová",J307,0)</f>
        <v>0</v>
      </c>
      <c r="BJ307" s="19" t="s">
        <v>81</v>
      </c>
      <c r="BK307" s="218">
        <f>ROUND(I307*H307,2)</f>
        <v>0</v>
      </c>
      <c r="BL307" s="19" t="s">
        <v>124</v>
      </c>
      <c r="BM307" s="217" t="s">
        <v>666</v>
      </c>
    </row>
    <row r="308" spans="1:47" s="2" customFormat="1" ht="12">
      <c r="A308" s="40"/>
      <c r="B308" s="41"/>
      <c r="C308" s="42"/>
      <c r="D308" s="219" t="s">
        <v>126</v>
      </c>
      <c r="E308" s="42"/>
      <c r="F308" s="220" t="s">
        <v>665</v>
      </c>
      <c r="G308" s="42"/>
      <c r="H308" s="42"/>
      <c r="I308" s="221"/>
      <c r="J308" s="42"/>
      <c r="K308" s="42"/>
      <c r="L308" s="46"/>
      <c r="M308" s="222"/>
      <c r="N308" s="223"/>
      <c r="O308" s="86"/>
      <c r="P308" s="86"/>
      <c r="Q308" s="86"/>
      <c r="R308" s="86"/>
      <c r="S308" s="86"/>
      <c r="T308" s="87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T308" s="19" t="s">
        <v>126</v>
      </c>
      <c r="AU308" s="19" t="s">
        <v>83</v>
      </c>
    </row>
    <row r="309" spans="1:65" s="2" customFormat="1" ht="24.15" customHeight="1">
      <c r="A309" s="40"/>
      <c r="B309" s="41"/>
      <c r="C309" s="258" t="s">
        <v>667</v>
      </c>
      <c r="D309" s="258" t="s">
        <v>191</v>
      </c>
      <c r="E309" s="259" t="s">
        <v>668</v>
      </c>
      <c r="F309" s="260" t="s">
        <v>669</v>
      </c>
      <c r="G309" s="261" t="s">
        <v>241</v>
      </c>
      <c r="H309" s="262">
        <v>1</v>
      </c>
      <c r="I309" s="263"/>
      <c r="J309" s="264">
        <f>ROUND(I309*H309,2)</f>
        <v>0</v>
      </c>
      <c r="K309" s="260" t="s">
        <v>123</v>
      </c>
      <c r="L309" s="265"/>
      <c r="M309" s="266" t="s">
        <v>19</v>
      </c>
      <c r="N309" s="267" t="s">
        <v>44</v>
      </c>
      <c r="O309" s="86"/>
      <c r="P309" s="215">
        <f>O309*H309</f>
        <v>0</v>
      </c>
      <c r="Q309" s="215">
        <v>0.101</v>
      </c>
      <c r="R309" s="215">
        <f>Q309*H309</f>
        <v>0.101</v>
      </c>
      <c r="S309" s="215">
        <v>0</v>
      </c>
      <c r="T309" s="216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17" t="s">
        <v>175</v>
      </c>
      <c r="AT309" s="217" t="s">
        <v>191</v>
      </c>
      <c r="AU309" s="217" t="s">
        <v>83</v>
      </c>
      <c r="AY309" s="19" t="s">
        <v>117</v>
      </c>
      <c r="BE309" s="218">
        <f>IF(N309="základní",J309,0)</f>
        <v>0</v>
      </c>
      <c r="BF309" s="218">
        <f>IF(N309="snížená",J309,0)</f>
        <v>0</v>
      </c>
      <c r="BG309" s="218">
        <f>IF(N309="zákl. přenesená",J309,0)</f>
        <v>0</v>
      </c>
      <c r="BH309" s="218">
        <f>IF(N309="sníž. přenesená",J309,0)</f>
        <v>0</v>
      </c>
      <c r="BI309" s="218">
        <f>IF(N309="nulová",J309,0)</f>
        <v>0</v>
      </c>
      <c r="BJ309" s="19" t="s">
        <v>81</v>
      </c>
      <c r="BK309" s="218">
        <f>ROUND(I309*H309,2)</f>
        <v>0</v>
      </c>
      <c r="BL309" s="19" t="s">
        <v>124</v>
      </c>
      <c r="BM309" s="217" t="s">
        <v>670</v>
      </c>
    </row>
    <row r="310" spans="1:47" s="2" customFormat="1" ht="12">
      <c r="A310" s="40"/>
      <c r="B310" s="41"/>
      <c r="C310" s="42"/>
      <c r="D310" s="219" t="s">
        <v>126</v>
      </c>
      <c r="E310" s="42"/>
      <c r="F310" s="220" t="s">
        <v>671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126</v>
      </c>
      <c r="AU310" s="19" t="s">
        <v>83</v>
      </c>
    </row>
    <row r="311" spans="1:65" s="2" customFormat="1" ht="24.15" customHeight="1">
      <c r="A311" s="40"/>
      <c r="B311" s="41"/>
      <c r="C311" s="206" t="s">
        <v>672</v>
      </c>
      <c r="D311" s="206" t="s">
        <v>119</v>
      </c>
      <c r="E311" s="207" t="s">
        <v>673</v>
      </c>
      <c r="F311" s="208" t="s">
        <v>674</v>
      </c>
      <c r="G311" s="209" t="s">
        <v>241</v>
      </c>
      <c r="H311" s="210">
        <v>1</v>
      </c>
      <c r="I311" s="211"/>
      <c r="J311" s="212">
        <f>ROUND(I311*H311,2)</f>
        <v>0</v>
      </c>
      <c r="K311" s="208" t="s">
        <v>123</v>
      </c>
      <c r="L311" s="46"/>
      <c r="M311" s="213" t="s">
        <v>19</v>
      </c>
      <c r="N311" s="214" t="s">
        <v>44</v>
      </c>
      <c r="O311" s="86"/>
      <c r="P311" s="215">
        <f>O311*H311</f>
        <v>0</v>
      </c>
      <c r="Q311" s="215">
        <v>0.21734</v>
      </c>
      <c r="R311" s="215">
        <f>Q311*H311</f>
        <v>0.21734</v>
      </c>
      <c r="S311" s="215">
        <v>0</v>
      </c>
      <c r="T311" s="216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17" t="s">
        <v>124</v>
      </c>
      <c r="AT311" s="217" t="s">
        <v>119</v>
      </c>
      <c r="AU311" s="217" t="s">
        <v>83</v>
      </c>
      <c r="AY311" s="19" t="s">
        <v>117</v>
      </c>
      <c r="BE311" s="218">
        <f>IF(N311="základní",J311,0)</f>
        <v>0</v>
      </c>
      <c r="BF311" s="218">
        <f>IF(N311="snížená",J311,0)</f>
        <v>0</v>
      </c>
      <c r="BG311" s="218">
        <f>IF(N311="zákl. přenesená",J311,0)</f>
        <v>0</v>
      </c>
      <c r="BH311" s="218">
        <f>IF(N311="sníž. přenesená",J311,0)</f>
        <v>0</v>
      </c>
      <c r="BI311" s="218">
        <f>IF(N311="nulová",J311,0)</f>
        <v>0</v>
      </c>
      <c r="BJ311" s="19" t="s">
        <v>81</v>
      </c>
      <c r="BK311" s="218">
        <f>ROUND(I311*H311,2)</f>
        <v>0</v>
      </c>
      <c r="BL311" s="19" t="s">
        <v>124</v>
      </c>
      <c r="BM311" s="217" t="s">
        <v>675</v>
      </c>
    </row>
    <row r="312" spans="1:47" s="2" customFormat="1" ht="12">
      <c r="A312" s="40"/>
      <c r="B312" s="41"/>
      <c r="C312" s="42"/>
      <c r="D312" s="219" t="s">
        <v>126</v>
      </c>
      <c r="E312" s="42"/>
      <c r="F312" s="220" t="s">
        <v>674</v>
      </c>
      <c r="G312" s="42"/>
      <c r="H312" s="42"/>
      <c r="I312" s="221"/>
      <c r="J312" s="42"/>
      <c r="K312" s="42"/>
      <c r="L312" s="46"/>
      <c r="M312" s="222"/>
      <c r="N312" s="223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126</v>
      </c>
      <c r="AU312" s="19" t="s">
        <v>83</v>
      </c>
    </row>
    <row r="313" spans="1:47" s="2" customFormat="1" ht="12">
      <c r="A313" s="40"/>
      <c r="B313" s="41"/>
      <c r="C313" s="42"/>
      <c r="D313" s="224" t="s">
        <v>128</v>
      </c>
      <c r="E313" s="42"/>
      <c r="F313" s="225" t="s">
        <v>676</v>
      </c>
      <c r="G313" s="42"/>
      <c r="H313" s="42"/>
      <c r="I313" s="221"/>
      <c r="J313" s="42"/>
      <c r="K313" s="42"/>
      <c r="L313" s="46"/>
      <c r="M313" s="222"/>
      <c r="N313" s="223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128</v>
      </c>
      <c r="AU313" s="19" t="s">
        <v>83</v>
      </c>
    </row>
    <row r="314" spans="1:65" s="2" customFormat="1" ht="16.5" customHeight="1">
      <c r="A314" s="40"/>
      <c r="B314" s="41"/>
      <c r="C314" s="258" t="s">
        <v>677</v>
      </c>
      <c r="D314" s="258" t="s">
        <v>191</v>
      </c>
      <c r="E314" s="259" t="s">
        <v>678</v>
      </c>
      <c r="F314" s="260" t="s">
        <v>679</v>
      </c>
      <c r="G314" s="261" t="s">
        <v>241</v>
      </c>
      <c r="H314" s="262">
        <v>1</v>
      </c>
      <c r="I314" s="263"/>
      <c r="J314" s="264">
        <f>ROUND(I314*H314,2)</f>
        <v>0</v>
      </c>
      <c r="K314" s="260" t="s">
        <v>123</v>
      </c>
      <c r="L314" s="265"/>
      <c r="M314" s="266" t="s">
        <v>19</v>
      </c>
      <c r="N314" s="267" t="s">
        <v>44</v>
      </c>
      <c r="O314" s="86"/>
      <c r="P314" s="215">
        <f>O314*H314</f>
        <v>0</v>
      </c>
      <c r="Q314" s="215">
        <v>0.0506</v>
      </c>
      <c r="R314" s="215">
        <f>Q314*H314</f>
        <v>0.0506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175</v>
      </c>
      <c r="AT314" s="217" t="s">
        <v>191</v>
      </c>
      <c r="AU314" s="217" t="s">
        <v>83</v>
      </c>
      <c r="AY314" s="19" t="s">
        <v>117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81</v>
      </c>
      <c r="BK314" s="218">
        <f>ROUND(I314*H314,2)</f>
        <v>0</v>
      </c>
      <c r="BL314" s="19" t="s">
        <v>124</v>
      </c>
      <c r="BM314" s="217" t="s">
        <v>680</v>
      </c>
    </row>
    <row r="315" spans="1:47" s="2" customFormat="1" ht="12">
      <c r="A315" s="40"/>
      <c r="B315" s="41"/>
      <c r="C315" s="42"/>
      <c r="D315" s="219" t="s">
        <v>126</v>
      </c>
      <c r="E315" s="42"/>
      <c r="F315" s="220" t="s">
        <v>679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126</v>
      </c>
      <c r="AU315" s="19" t="s">
        <v>83</v>
      </c>
    </row>
    <row r="316" spans="1:65" s="2" customFormat="1" ht="24.15" customHeight="1">
      <c r="A316" s="40"/>
      <c r="B316" s="41"/>
      <c r="C316" s="258" t="s">
        <v>681</v>
      </c>
      <c r="D316" s="258" t="s">
        <v>191</v>
      </c>
      <c r="E316" s="259" t="s">
        <v>682</v>
      </c>
      <c r="F316" s="260" t="s">
        <v>683</v>
      </c>
      <c r="G316" s="261" t="s">
        <v>241</v>
      </c>
      <c r="H316" s="262">
        <v>1</v>
      </c>
      <c r="I316" s="263"/>
      <c r="J316" s="264">
        <f>ROUND(I316*H316,2)</f>
        <v>0</v>
      </c>
      <c r="K316" s="260" t="s">
        <v>123</v>
      </c>
      <c r="L316" s="265"/>
      <c r="M316" s="266" t="s">
        <v>19</v>
      </c>
      <c r="N316" s="267" t="s">
        <v>44</v>
      </c>
      <c r="O316" s="86"/>
      <c r="P316" s="215">
        <f>O316*H316</f>
        <v>0</v>
      </c>
      <c r="Q316" s="215">
        <v>0.004</v>
      </c>
      <c r="R316" s="215">
        <f>Q316*H316</f>
        <v>0.004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175</v>
      </c>
      <c r="AT316" s="217" t="s">
        <v>191</v>
      </c>
      <c r="AU316" s="217" t="s">
        <v>83</v>
      </c>
      <c r="AY316" s="19" t="s">
        <v>117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81</v>
      </c>
      <c r="BK316" s="218">
        <f>ROUND(I316*H316,2)</f>
        <v>0</v>
      </c>
      <c r="BL316" s="19" t="s">
        <v>124</v>
      </c>
      <c r="BM316" s="217" t="s">
        <v>684</v>
      </c>
    </row>
    <row r="317" spans="1:47" s="2" customFormat="1" ht="12">
      <c r="A317" s="40"/>
      <c r="B317" s="41"/>
      <c r="C317" s="42"/>
      <c r="D317" s="219" t="s">
        <v>126</v>
      </c>
      <c r="E317" s="42"/>
      <c r="F317" s="220" t="s">
        <v>683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126</v>
      </c>
      <c r="AU317" s="19" t="s">
        <v>83</v>
      </c>
    </row>
    <row r="318" spans="1:65" s="2" customFormat="1" ht="16.5" customHeight="1">
      <c r="A318" s="40"/>
      <c r="B318" s="41"/>
      <c r="C318" s="206" t="s">
        <v>685</v>
      </c>
      <c r="D318" s="206" t="s">
        <v>119</v>
      </c>
      <c r="E318" s="207" t="s">
        <v>686</v>
      </c>
      <c r="F318" s="208" t="s">
        <v>687</v>
      </c>
      <c r="G318" s="209" t="s">
        <v>688</v>
      </c>
      <c r="H318" s="210">
        <v>1</v>
      </c>
      <c r="I318" s="211"/>
      <c r="J318" s="212">
        <f>ROUND(I318*H318,2)</f>
        <v>0</v>
      </c>
      <c r="K318" s="208" t="s">
        <v>19</v>
      </c>
      <c r="L318" s="46"/>
      <c r="M318" s="213" t="s">
        <v>19</v>
      </c>
      <c r="N318" s="214" t="s">
        <v>44</v>
      </c>
      <c r="O318" s="86"/>
      <c r="P318" s="215">
        <f>O318*H318</f>
        <v>0</v>
      </c>
      <c r="Q318" s="215">
        <v>0</v>
      </c>
      <c r="R318" s="215">
        <f>Q318*H318</f>
        <v>0</v>
      </c>
      <c r="S318" s="215">
        <v>0</v>
      </c>
      <c r="T318" s="216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17" t="s">
        <v>124</v>
      </c>
      <c r="AT318" s="217" t="s">
        <v>119</v>
      </c>
      <c r="AU318" s="217" t="s">
        <v>83</v>
      </c>
      <c r="AY318" s="19" t="s">
        <v>117</v>
      </c>
      <c r="BE318" s="218">
        <f>IF(N318="základní",J318,0)</f>
        <v>0</v>
      </c>
      <c r="BF318" s="218">
        <f>IF(N318="snížená",J318,0)</f>
        <v>0</v>
      </c>
      <c r="BG318" s="218">
        <f>IF(N318="zákl. přenesená",J318,0)</f>
        <v>0</v>
      </c>
      <c r="BH318" s="218">
        <f>IF(N318="sníž. přenesená",J318,0)</f>
        <v>0</v>
      </c>
      <c r="BI318" s="218">
        <f>IF(N318="nulová",J318,0)</f>
        <v>0</v>
      </c>
      <c r="BJ318" s="19" t="s">
        <v>81</v>
      </c>
      <c r="BK318" s="218">
        <f>ROUND(I318*H318,2)</f>
        <v>0</v>
      </c>
      <c r="BL318" s="19" t="s">
        <v>124</v>
      </c>
      <c r="BM318" s="217" t="s">
        <v>689</v>
      </c>
    </row>
    <row r="319" spans="1:47" s="2" customFormat="1" ht="12">
      <c r="A319" s="40"/>
      <c r="B319" s="41"/>
      <c r="C319" s="42"/>
      <c r="D319" s="219" t="s">
        <v>126</v>
      </c>
      <c r="E319" s="42"/>
      <c r="F319" s="220" t="s">
        <v>687</v>
      </c>
      <c r="G319" s="42"/>
      <c r="H319" s="42"/>
      <c r="I319" s="221"/>
      <c r="J319" s="42"/>
      <c r="K319" s="42"/>
      <c r="L319" s="46"/>
      <c r="M319" s="222"/>
      <c r="N319" s="223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126</v>
      </c>
      <c r="AU319" s="19" t="s">
        <v>83</v>
      </c>
    </row>
    <row r="320" spans="1:63" s="12" customFormat="1" ht="22.8" customHeight="1">
      <c r="A320" s="12"/>
      <c r="B320" s="190"/>
      <c r="C320" s="191"/>
      <c r="D320" s="192" t="s">
        <v>72</v>
      </c>
      <c r="E320" s="204" t="s">
        <v>184</v>
      </c>
      <c r="F320" s="204" t="s">
        <v>237</v>
      </c>
      <c r="G320" s="191"/>
      <c r="H320" s="191"/>
      <c r="I320" s="194"/>
      <c r="J320" s="205">
        <f>BK320</f>
        <v>0</v>
      </c>
      <c r="K320" s="191"/>
      <c r="L320" s="196"/>
      <c r="M320" s="197"/>
      <c r="N320" s="198"/>
      <c r="O320" s="198"/>
      <c r="P320" s="199">
        <f>SUM(P321:P341)</f>
        <v>0</v>
      </c>
      <c r="Q320" s="198"/>
      <c r="R320" s="199">
        <f>SUM(R321:R341)</f>
        <v>76.676005</v>
      </c>
      <c r="S320" s="198"/>
      <c r="T320" s="200">
        <f>SUM(T321:T341)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1" t="s">
        <v>81</v>
      </c>
      <c r="AT320" s="202" t="s">
        <v>72</v>
      </c>
      <c r="AU320" s="202" t="s">
        <v>81</v>
      </c>
      <c r="AY320" s="201" t="s">
        <v>117</v>
      </c>
      <c r="BK320" s="203">
        <f>SUM(BK321:BK341)</f>
        <v>0</v>
      </c>
    </row>
    <row r="321" spans="1:65" s="2" customFormat="1" ht="24.15" customHeight="1">
      <c r="A321" s="40"/>
      <c r="B321" s="41"/>
      <c r="C321" s="206" t="s">
        <v>690</v>
      </c>
      <c r="D321" s="206" t="s">
        <v>119</v>
      </c>
      <c r="E321" s="207" t="s">
        <v>691</v>
      </c>
      <c r="F321" s="208" t="s">
        <v>692</v>
      </c>
      <c r="G321" s="209" t="s">
        <v>276</v>
      </c>
      <c r="H321" s="210">
        <v>36.2</v>
      </c>
      <c r="I321" s="211"/>
      <c r="J321" s="212">
        <f>ROUND(I321*H321,2)</f>
        <v>0</v>
      </c>
      <c r="K321" s="208" t="s">
        <v>123</v>
      </c>
      <c r="L321" s="46"/>
      <c r="M321" s="213" t="s">
        <v>19</v>
      </c>
      <c r="N321" s="214" t="s">
        <v>44</v>
      </c>
      <c r="O321" s="86"/>
      <c r="P321" s="215">
        <f>O321*H321</f>
        <v>0</v>
      </c>
      <c r="Q321" s="215">
        <v>0.88535</v>
      </c>
      <c r="R321" s="215">
        <f>Q321*H321</f>
        <v>32.04967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124</v>
      </c>
      <c r="AT321" s="217" t="s">
        <v>119</v>
      </c>
      <c r="AU321" s="217" t="s">
        <v>83</v>
      </c>
      <c r="AY321" s="19" t="s">
        <v>117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81</v>
      </c>
      <c r="BK321" s="218">
        <f>ROUND(I321*H321,2)</f>
        <v>0</v>
      </c>
      <c r="BL321" s="19" t="s">
        <v>124</v>
      </c>
      <c r="BM321" s="217" t="s">
        <v>693</v>
      </c>
    </row>
    <row r="322" spans="1:47" s="2" customFormat="1" ht="12">
      <c r="A322" s="40"/>
      <c r="B322" s="41"/>
      <c r="C322" s="42"/>
      <c r="D322" s="219" t="s">
        <v>126</v>
      </c>
      <c r="E322" s="42"/>
      <c r="F322" s="220" t="s">
        <v>694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126</v>
      </c>
      <c r="AU322" s="19" t="s">
        <v>83</v>
      </c>
    </row>
    <row r="323" spans="1:47" s="2" customFormat="1" ht="12">
      <c r="A323" s="40"/>
      <c r="B323" s="41"/>
      <c r="C323" s="42"/>
      <c r="D323" s="224" t="s">
        <v>128</v>
      </c>
      <c r="E323" s="42"/>
      <c r="F323" s="225" t="s">
        <v>695</v>
      </c>
      <c r="G323" s="42"/>
      <c r="H323" s="42"/>
      <c r="I323" s="221"/>
      <c r="J323" s="42"/>
      <c r="K323" s="42"/>
      <c r="L323" s="46"/>
      <c r="M323" s="222"/>
      <c r="N323" s="223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128</v>
      </c>
      <c r="AU323" s="19" t="s">
        <v>83</v>
      </c>
    </row>
    <row r="324" spans="1:65" s="2" customFormat="1" ht="16.5" customHeight="1">
      <c r="A324" s="40"/>
      <c r="B324" s="41"/>
      <c r="C324" s="258" t="s">
        <v>696</v>
      </c>
      <c r="D324" s="258" t="s">
        <v>191</v>
      </c>
      <c r="E324" s="259" t="s">
        <v>697</v>
      </c>
      <c r="F324" s="260" t="s">
        <v>698</v>
      </c>
      <c r="G324" s="261" t="s">
        <v>276</v>
      </c>
      <c r="H324" s="262">
        <v>39.82</v>
      </c>
      <c r="I324" s="263"/>
      <c r="J324" s="264">
        <f>ROUND(I324*H324,2)</f>
        <v>0</v>
      </c>
      <c r="K324" s="260" t="s">
        <v>123</v>
      </c>
      <c r="L324" s="265"/>
      <c r="M324" s="266" t="s">
        <v>19</v>
      </c>
      <c r="N324" s="267" t="s">
        <v>44</v>
      </c>
      <c r="O324" s="86"/>
      <c r="P324" s="215">
        <f>O324*H324</f>
        <v>0</v>
      </c>
      <c r="Q324" s="215">
        <v>0.6</v>
      </c>
      <c r="R324" s="215">
        <f>Q324*H324</f>
        <v>23.892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175</v>
      </c>
      <c r="AT324" s="217" t="s">
        <v>191</v>
      </c>
      <c r="AU324" s="217" t="s">
        <v>83</v>
      </c>
      <c r="AY324" s="19" t="s">
        <v>117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81</v>
      </c>
      <c r="BK324" s="218">
        <f>ROUND(I324*H324,2)</f>
        <v>0</v>
      </c>
      <c r="BL324" s="19" t="s">
        <v>124</v>
      </c>
      <c r="BM324" s="217" t="s">
        <v>699</v>
      </c>
    </row>
    <row r="325" spans="1:47" s="2" customFormat="1" ht="12">
      <c r="A325" s="40"/>
      <c r="B325" s="41"/>
      <c r="C325" s="42"/>
      <c r="D325" s="219" t="s">
        <v>126</v>
      </c>
      <c r="E325" s="42"/>
      <c r="F325" s="220" t="s">
        <v>698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126</v>
      </c>
      <c r="AU325" s="19" t="s">
        <v>83</v>
      </c>
    </row>
    <row r="326" spans="1:51" s="13" customFormat="1" ht="12">
      <c r="A326" s="13"/>
      <c r="B326" s="226"/>
      <c r="C326" s="227"/>
      <c r="D326" s="219" t="s">
        <v>130</v>
      </c>
      <c r="E326" s="227"/>
      <c r="F326" s="229" t="s">
        <v>700</v>
      </c>
      <c r="G326" s="227"/>
      <c r="H326" s="230">
        <v>39.82</v>
      </c>
      <c r="I326" s="231"/>
      <c r="J326" s="227"/>
      <c r="K326" s="227"/>
      <c r="L326" s="232"/>
      <c r="M326" s="233"/>
      <c r="N326" s="234"/>
      <c r="O326" s="234"/>
      <c r="P326" s="234"/>
      <c r="Q326" s="234"/>
      <c r="R326" s="234"/>
      <c r="S326" s="234"/>
      <c r="T326" s="235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6" t="s">
        <v>130</v>
      </c>
      <c r="AU326" s="236" t="s">
        <v>83</v>
      </c>
      <c r="AV326" s="13" t="s">
        <v>83</v>
      </c>
      <c r="AW326" s="13" t="s">
        <v>4</v>
      </c>
      <c r="AX326" s="13" t="s">
        <v>81</v>
      </c>
      <c r="AY326" s="236" t="s">
        <v>117</v>
      </c>
    </row>
    <row r="327" spans="1:65" s="2" customFormat="1" ht="21.75" customHeight="1">
      <c r="A327" s="40"/>
      <c r="B327" s="41"/>
      <c r="C327" s="258" t="s">
        <v>701</v>
      </c>
      <c r="D327" s="258" t="s">
        <v>191</v>
      </c>
      <c r="E327" s="259" t="s">
        <v>702</v>
      </c>
      <c r="F327" s="260" t="s">
        <v>703</v>
      </c>
      <c r="G327" s="261" t="s">
        <v>276</v>
      </c>
      <c r="H327" s="262">
        <v>1.1</v>
      </c>
      <c r="I327" s="263"/>
      <c r="J327" s="264">
        <f>ROUND(I327*H327,2)</f>
        <v>0</v>
      </c>
      <c r="K327" s="260" t="s">
        <v>19</v>
      </c>
      <c r="L327" s="265"/>
      <c r="M327" s="266" t="s">
        <v>19</v>
      </c>
      <c r="N327" s="267" t="s">
        <v>44</v>
      </c>
      <c r="O327" s="86"/>
      <c r="P327" s="215">
        <f>O327*H327</f>
        <v>0</v>
      </c>
      <c r="Q327" s="215">
        <v>0.6</v>
      </c>
      <c r="R327" s="215">
        <f>Q327*H327</f>
        <v>0.66</v>
      </c>
      <c r="S327" s="215">
        <v>0</v>
      </c>
      <c r="T327" s="216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17" t="s">
        <v>175</v>
      </c>
      <c r="AT327" s="217" t="s">
        <v>191</v>
      </c>
      <c r="AU327" s="217" t="s">
        <v>83</v>
      </c>
      <c r="AY327" s="19" t="s">
        <v>117</v>
      </c>
      <c r="BE327" s="218">
        <f>IF(N327="základní",J327,0)</f>
        <v>0</v>
      </c>
      <c r="BF327" s="218">
        <f>IF(N327="snížená",J327,0)</f>
        <v>0</v>
      </c>
      <c r="BG327" s="218">
        <f>IF(N327="zákl. přenesená",J327,0)</f>
        <v>0</v>
      </c>
      <c r="BH327" s="218">
        <f>IF(N327="sníž. přenesená",J327,0)</f>
        <v>0</v>
      </c>
      <c r="BI327" s="218">
        <f>IF(N327="nulová",J327,0)</f>
        <v>0</v>
      </c>
      <c r="BJ327" s="19" t="s">
        <v>81</v>
      </c>
      <c r="BK327" s="218">
        <f>ROUND(I327*H327,2)</f>
        <v>0</v>
      </c>
      <c r="BL327" s="19" t="s">
        <v>124</v>
      </c>
      <c r="BM327" s="217" t="s">
        <v>704</v>
      </c>
    </row>
    <row r="328" spans="1:47" s="2" customFormat="1" ht="12">
      <c r="A328" s="40"/>
      <c r="B328" s="41"/>
      <c r="C328" s="42"/>
      <c r="D328" s="219" t="s">
        <v>126</v>
      </c>
      <c r="E328" s="42"/>
      <c r="F328" s="220" t="s">
        <v>698</v>
      </c>
      <c r="G328" s="42"/>
      <c r="H328" s="42"/>
      <c r="I328" s="221"/>
      <c r="J328" s="42"/>
      <c r="K328" s="42"/>
      <c r="L328" s="46"/>
      <c r="M328" s="222"/>
      <c r="N328" s="223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126</v>
      </c>
      <c r="AU328" s="19" t="s">
        <v>83</v>
      </c>
    </row>
    <row r="329" spans="1:51" s="13" customFormat="1" ht="12">
      <c r="A329" s="13"/>
      <c r="B329" s="226"/>
      <c r="C329" s="227"/>
      <c r="D329" s="219" t="s">
        <v>130</v>
      </c>
      <c r="E329" s="227"/>
      <c r="F329" s="229" t="s">
        <v>705</v>
      </c>
      <c r="G329" s="227"/>
      <c r="H329" s="230">
        <v>1.1</v>
      </c>
      <c r="I329" s="231"/>
      <c r="J329" s="227"/>
      <c r="K329" s="227"/>
      <c r="L329" s="232"/>
      <c r="M329" s="233"/>
      <c r="N329" s="234"/>
      <c r="O329" s="234"/>
      <c r="P329" s="234"/>
      <c r="Q329" s="234"/>
      <c r="R329" s="234"/>
      <c r="S329" s="234"/>
      <c r="T329" s="235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6" t="s">
        <v>130</v>
      </c>
      <c r="AU329" s="236" t="s">
        <v>83</v>
      </c>
      <c r="AV329" s="13" t="s">
        <v>83</v>
      </c>
      <c r="AW329" s="13" t="s">
        <v>4</v>
      </c>
      <c r="AX329" s="13" t="s">
        <v>81</v>
      </c>
      <c r="AY329" s="236" t="s">
        <v>117</v>
      </c>
    </row>
    <row r="330" spans="1:65" s="2" customFormat="1" ht="16.5" customHeight="1">
      <c r="A330" s="40"/>
      <c r="B330" s="41"/>
      <c r="C330" s="258" t="s">
        <v>706</v>
      </c>
      <c r="D330" s="258" t="s">
        <v>191</v>
      </c>
      <c r="E330" s="259" t="s">
        <v>707</v>
      </c>
      <c r="F330" s="260" t="s">
        <v>708</v>
      </c>
      <c r="G330" s="261" t="s">
        <v>241</v>
      </c>
      <c r="H330" s="262">
        <v>73</v>
      </c>
      <c r="I330" s="263"/>
      <c r="J330" s="264">
        <f>ROUND(I330*H330,2)</f>
        <v>0</v>
      </c>
      <c r="K330" s="260" t="s">
        <v>123</v>
      </c>
      <c r="L330" s="265"/>
      <c r="M330" s="266" t="s">
        <v>19</v>
      </c>
      <c r="N330" s="267" t="s">
        <v>44</v>
      </c>
      <c r="O330" s="86"/>
      <c r="P330" s="215">
        <f>O330*H330</f>
        <v>0</v>
      </c>
      <c r="Q330" s="215">
        <v>0.04</v>
      </c>
      <c r="R330" s="215">
        <f>Q330*H330</f>
        <v>2.92</v>
      </c>
      <c r="S330" s="215">
        <v>0</v>
      </c>
      <c r="T330" s="216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17" t="s">
        <v>175</v>
      </c>
      <c r="AT330" s="217" t="s">
        <v>191</v>
      </c>
      <c r="AU330" s="217" t="s">
        <v>83</v>
      </c>
      <c r="AY330" s="19" t="s">
        <v>117</v>
      </c>
      <c r="BE330" s="218">
        <f>IF(N330="základní",J330,0)</f>
        <v>0</v>
      </c>
      <c r="BF330" s="218">
        <f>IF(N330="snížená",J330,0)</f>
        <v>0</v>
      </c>
      <c r="BG330" s="218">
        <f>IF(N330="zákl. přenesená",J330,0)</f>
        <v>0</v>
      </c>
      <c r="BH330" s="218">
        <f>IF(N330="sníž. přenesená",J330,0)</f>
        <v>0</v>
      </c>
      <c r="BI330" s="218">
        <f>IF(N330="nulová",J330,0)</f>
        <v>0</v>
      </c>
      <c r="BJ330" s="19" t="s">
        <v>81</v>
      </c>
      <c r="BK330" s="218">
        <f>ROUND(I330*H330,2)</f>
        <v>0</v>
      </c>
      <c r="BL330" s="19" t="s">
        <v>124</v>
      </c>
      <c r="BM330" s="217" t="s">
        <v>709</v>
      </c>
    </row>
    <row r="331" spans="1:47" s="2" customFormat="1" ht="12">
      <c r="A331" s="40"/>
      <c r="B331" s="41"/>
      <c r="C331" s="42"/>
      <c r="D331" s="219" t="s">
        <v>126</v>
      </c>
      <c r="E331" s="42"/>
      <c r="F331" s="220" t="s">
        <v>708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126</v>
      </c>
      <c r="AU331" s="19" t="s">
        <v>83</v>
      </c>
    </row>
    <row r="332" spans="1:51" s="13" customFormat="1" ht="12">
      <c r="A332" s="13"/>
      <c r="B332" s="226"/>
      <c r="C332" s="227"/>
      <c r="D332" s="219" t="s">
        <v>130</v>
      </c>
      <c r="E332" s="228" t="s">
        <v>19</v>
      </c>
      <c r="F332" s="229" t="s">
        <v>710</v>
      </c>
      <c r="G332" s="227"/>
      <c r="H332" s="230">
        <v>73</v>
      </c>
      <c r="I332" s="231"/>
      <c r="J332" s="227"/>
      <c r="K332" s="227"/>
      <c r="L332" s="232"/>
      <c r="M332" s="233"/>
      <c r="N332" s="234"/>
      <c r="O332" s="234"/>
      <c r="P332" s="234"/>
      <c r="Q332" s="234"/>
      <c r="R332" s="234"/>
      <c r="S332" s="234"/>
      <c r="T332" s="235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6" t="s">
        <v>130</v>
      </c>
      <c r="AU332" s="236" t="s">
        <v>83</v>
      </c>
      <c r="AV332" s="13" t="s">
        <v>83</v>
      </c>
      <c r="AW332" s="13" t="s">
        <v>34</v>
      </c>
      <c r="AX332" s="13" t="s">
        <v>81</v>
      </c>
      <c r="AY332" s="236" t="s">
        <v>117</v>
      </c>
    </row>
    <row r="333" spans="1:65" s="2" customFormat="1" ht="24.15" customHeight="1">
      <c r="A333" s="40"/>
      <c r="B333" s="41"/>
      <c r="C333" s="206" t="s">
        <v>711</v>
      </c>
      <c r="D333" s="206" t="s">
        <v>119</v>
      </c>
      <c r="E333" s="207" t="s">
        <v>712</v>
      </c>
      <c r="F333" s="208" t="s">
        <v>713</v>
      </c>
      <c r="G333" s="209" t="s">
        <v>142</v>
      </c>
      <c r="H333" s="210">
        <v>6.82</v>
      </c>
      <c r="I333" s="211"/>
      <c r="J333" s="212">
        <f>ROUND(I333*H333,2)</f>
        <v>0</v>
      </c>
      <c r="K333" s="208" t="s">
        <v>123</v>
      </c>
      <c r="L333" s="46"/>
      <c r="M333" s="213" t="s">
        <v>19</v>
      </c>
      <c r="N333" s="214" t="s">
        <v>44</v>
      </c>
      <c r="O333" s="86"/>
      <c r="P333" s="215">
        <f>O333*H333</f>
        <v>0</v>
      </c>
      <c r="Q333" s="215">
        <v>2.51225</v>
      </c>
      <c r="R333" s="215">
        <f>Q333*H333</f>
        <v>17.133545</v>
      </c>
      <c r="S333" s="215">
        <v>0</v>
      </c>
      <c r="T333" s="216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17" t="s">
        <v>124</v>
      </c>
      <c r="AT333" s="217" t="s">
        <v>119</v>
      </c>
      <c r="AU333" s="217" t="s">
        <v>83</v>
      </c>
      <c r="AY333" s="19" t="s">
        <v>117</v>
      </c>
      <c r="BE333" s="218">
        <f>IF(N333="základní",J333,0)</f>
        <v>0</v>
      </c>
      <c r="BF333" s="218">
        <f>IF(N333="snížená",J333,0)</f>
        <v>0</v>
      </c>
      <c r="BG333" s="218">
        <f>IF(N333="zákl. přenesená",J333,0)</f>
        <v>0</v>
      </c>
      <c r="BH333" s="218">
        <f>IF(N333="sníž. přenesená",J333,0)</f>
        <v>0</v>
      </c>
      <c r="BI333" s="218">
        <f>IF(N333="nulová",J333,0)</f>
        <v>0</v>
      </c>
      <c r="BJ333" s="19" t="s">
        <v>81</v>
      </c>
      <c r="BK333" s="218">
        <f>ROUND(I333*H333,2)</f>
        <v>0</v>
      </c>
      <c r="BL333" s="19" t="s">
        <v>124</v>
      </c>
      <c r="BM333" s="217" t="s">
        <v>714</v>
      </c>
    </row>
    <row r="334" spans="1:47" s="2" customFormat="1" ht="12">
      <c r="A334" s="40"/>
      <c r="B334" s="41"/>
      <c r="C334" s="42"/>
      <c r="D334" s="219" t="s">
        <v>126</v>
      </c>
      <c r="E334" s="42"/>
      <c r="F334" s="220" t="s">
        <v>715</v>
      </c>
      <c r="G334" s="42"/>
      <c r="H334" s="42"/>
      <c r="I334" s="221"/>
      <c r="J334" s="42"/>
      <c r="K334" s="42"/>
      <c r="L334" s="46"/>
      <c r="M334" s="222"/>
      <c r="N334" s="223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126</v>
      </c>
      <c r="AU334" s="19" t="s">
        <v>83</v>
      </c>
    </row>
    <row r="335" spans="1:47" s="2" customFormat="1" ht="12">
      <c r="A335" s="40"/>
      <c r="B335" s="41"/>
      <c r="C335" s="42"/>
      <c r="D335" s="224" t="s">
        <v>128</v>
      </c>
      <c r="E335" s="42"/>
      <c r="F335" s="225" t="s">
        <v>716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128</v>
      </c>
      <c r="AU335" s="19" t="s">
        <v>83</v>
      </c>
    </row>
    <row r="336" spans="1:51" s="13" customFormat="1" ht="12">
      <c r="A336" s="13"/>
      <c r="B336" s="226"/>
      <c r="C336" s="227"/>
      <c r="D336" s="219" t="s">
        <v>130</v>
      </c>
      <c r="E336" s="228" t="s">
        <v>19</v>
      </c>
      <c r="F336" s="229" t="s">
        <v>717</v>
      </c>
      <c r="G336" s="227"/>
      <c r="H336" s="230">
        <v>6.82</v>
      </c>
      <c r="I336" s="231"/>
      <c r="J336" s="227"/>
      <c r="K336" s="227"/>
      <c r="L336" s="232"/>
      <c r="M336" s="233"/>
      <c r="N336" s="234"/>
      <c r="O336" s="234"/>
      <c r="P336" s="234"/>
      <c r="Q336" s="234"/>
      <c r="R336" s="234"/>
      <c r="S336" s="234"/>
      <c r="T336" s="235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6" t="s">
        <v>130</v>
      </c>
      <c r="AU336" s="236" t="s">
        <v>83</v>
      </c>
      <c r="AV336" s="13" t="s">
        <v>83</v>
      </c>
      <c r="AW336" s="13" t="s">
        <v>34</v>
      </c>
      <c r="AX336" s="13" t="s">
        <v>81</v>
      </c>
      <c r="AY336" s="236" t="s">
        <v>117</v>
      </c>
    </row>
    <row r="337" spans="1:65" s="2" customFormat="1" ht="24.15" customHeight="1">
      <c r="A337" s="40"/>
      <c r="B337" s="41"/>
      <c r="C337" s="206" t="s">
        <v>718</v>
      </c>
      <c r="D337" s="206" t="s">
        <v>119</v>
      </c>
      <c r="E337" s="207" t="s">
        <v>719</v>
      </c>
      <c r="F337" s="208" t="s">
        <v>720</v>
      </c>
      <c r="G337" s="209" t="s">
        <v>241</v>
      </c>
      <c r="H337" s="210">
        <v>7</v>
      </c>
      <c r="I337" s="211"/>
      <c r="J337" s="212">
        <f>ROUND(I337*H337,2)</f>
        <v>0</v>
      </c>
      <c r="K337" s="208" t="s">
        <v>123</v>
      </c>
      <c r="L337" s="46"/>
      <c r="M337" s="213" t="s">
        <v>19</v>
      </c>
      <c r="N337" s="214" t="s">
        <v>44</v>
      </c>
      <c r="O337" s="86"/>
      <c r="P337" s="215">
        <f>O337*H337</f>
        <v>0</v>
      </c>
      <c r="Q337" s="215">
        <v>0.00181</v>
      </c>
      <c r="R337" s="215">
        <f>Q337*H337</f>
        <v>0.01267</v>
      </c>
      <c r="S337" s="215">
        <v>0</v>
      </c>
      <c r="T337" s="216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17" t="s">
        <v>124</v>
      </c>
      <c r="AT337" s="217" t="s">
        <v>119</v>
      </c>
      <c r="AU337" s="217" t="s">
        <v>83</v>
      </c>
      <c r="AY337" s="19" t="s">
        <v>117</v>
      </c>
      <c r="BE337" s="218">
        <f>IF(N337="základní",J337,0)</f>
        <v>0</v>
      </c>
      <c r="BF337" s="218">
        <f>IF(N337="snížená",J337,0)</f>
        <v>0</v>
      </c>
      <c r="BG337" s="218">
        <f>IF(N337="zákl. přenesená",J337,0)</f>
        <v>0</v>
      </c>
      <c r="BH337" s="218">
        <f>IF(N337="sníž. přenesená",J337,0)</f>
        <v>0</v>
      </c>
      <c r="BI337" s="218">
        <f>IF(N337="nulová",J337,0)</f>
        <v>0</v>
      </c>
      <c r="BJ337" s="19" t="s">
        <v>81</v>
      </c>
      <c r="BK337" s="218">
        <f>ROUND(I337*H337,2)</f>
        <v>0</v>
      </c>
      <c r="BL337" s="19" t="s">
        <v>124</v>
      </c>
      <c r="BM337" s="217" t="s">
        <v>721</v>
      </c>
    </row>
    <row r="338" spans="1:47" s="2" customFormat="1" ht="12">
      <c r="A338" s="40"/>
      <c r="B338" s="41"/>
      <c r="C338" s="42"/>
      <c r="D338" s="219" t="s">
        <v>126</v>
      </c>
      <c r="E338" s="42"/>
      <c r="F338" s="220" t="s">
        <v>722</v>
      </c>
      <c r="G338" s="42"/>
      <c r="H338" s="42"/>
      <c r="I338" s="221"/>
      <c r="J338" s="42"/>
      <c r="K338" s="42"/>
      <c r="L338" s="46"/>
      <c r="M338" s="222"/>
      <c r="N338" s="223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126</v>
      </c>
      <c r="AU338" s="19" t="s">
        <v>83</v>
      </c>
    </row>
    <row r="339" spans="1:47" s="2" customFormat="1" ht="12">
      <c r="A339" s="40"/>
      <c r="B339" s="41"/>
      <c r="C339" s="42"/>
      <c r="D339" s="224" t="s">
        <v>128</v>
      </c>
      <c r="E339" s="42"/>
      <c r="F339" s="225" t="s">
        <v>723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128</v>
      </c>
      <c r="AU339" s="19" t="s">
        <v>83</v>
      </c>
    </row>
    <row r="340" spans="1:65" s="2" customFormat="1" ht="21.75" customHeight="1">
      <c r="A340" s="40"/>
      <c r="B340" s="41"/>
      <c r="C340" s="258" t="s">
        <v>724</v>
      </c>
      <c r="D340" s="258" t="s">
        <v>191</v>
      </c>
      <c r="E340" s="259" t="s">
        <v>725</v>
      </c>
      <c r="F340" s="260" t="s">
        <v>726</v>
      </c>
      <c r="G340" s="261" t="s">
        <v>241</v>
      </c>
      <c r="H340" s="262">
        <v>7</v>
      </c>
      <c r="I340" s="263"/>
      <c r="J340" s="264">
        <f>ROUND(I340*H340,2)</f>
        <v>0</v>
      </c>
      <c r="K340" s="260" t="s">
        <v>123</v>
      </c>
      <c r="L340" s="265"/>
      <c r="M340" s="266" t="s">
        <v>19</v>
      </c>
      <c r="N340" s="267" t="s">
        <v>44</v>
      </c>
      <c r="O340" s="86"/>
      <c r="P340" s="215">
        <f>O340*H340</f>
        <v>0</v>
      </c>
      <c r="Q340" s="215">
        <v>0.00116</v>
      </c>
      <c r="R340" s="215">
        <f>Q340*H340</f>
        <v>0.00812</v>
      </c>
      <c r="S340" s="215">
        <v>0</v>
      </c>
      <c r="T340" s="216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17" t="s">
        <v>175</v>
      </c>
      <c r="AT340" s="217" t="s">
        <v>191</v>
      </c>
      <c r="AU340" s="217" t="s">
        <v>83</v>
      </c>
      <c r="AY340" s="19" t="s">
        <v>117</v>
      </c>
      <c r="BE340" s="218">
        <f>IF(N340="základní",J340,0)</f>
        <v>0</v>
      </c>
      <c r="BF340" s="218">
        <f>IF(N340="snížená",J340,0)</f>
        <v>0</v>
      </c>
      <c r="BG340" s="218">
        <f>IF(N340="zákl. přenesená",J340,0)</f>
        <v>0</v>
      </c>
      <c r="BH340" s="218">
        <f>IF(N340="sníž. přenesená",J340,0)</f>
        <v>0</v>
      </c>
      <c r="BI340" s="218">
        <f>IF(N340="nulová",J340,0)</f>
        <v>0</v>
      </c>
      <c r="BJ340" s="19" t="s">
        <v>81</v>
      </c>
      <c r="BK340" s="218">
        <f>ROUND(I340*H340,2)</f>
        <v>0</v>
      </c>
      <c r="BL340" s="19" t="s">
        <v>124</v>
      </c>
      <c r="BM340" s="217" t="s">
        <v>727</v>
      </c>
    </row>
    <row r="341" spans="1:47" s="2" customFormat="1" ht="12">
      <c r="A341" s="40"/>
      <c r="B341" s="41"/>
      <c r="C341" s="42"/>
      <c r="D341" s="219" t="s">
        <v>126</v>
      </c>
      <c r="E341" s="42"/>
      <c r="F341" s="220" t="s">
        <v>726</v>
      </c>
      <c r="G341" s="42"/>
      <c r="H341" s="42"/>
      <c r="I341" s="221"/>
      <c r="J341" s="42"/>
      <c r="K341" s="42"/>
      <c r="L341" s="46"/>
      <c r="M341" s="222"/>
      <c r="N341" s="223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126</v>
      </c>
      <c r="AU341" s="19" t="s">
        <v>83</v>
      </c>
    </row>
    <row r="342" spans="1:63" s="12" customFormat="1" ht="22.8" customHeight="1">
      <c r="A342" s="12"/>
      <c r="B342" s="190"/>
      <c r="C342" s="191"/>
      <c r="D342" s="192" t="s">
        <v>72</v>
      </c>
      <c r="E342" s="204" t="s">
        <v>386</v>
      </c>
      <c r="F342" s="204" t="s">
        <v>387</v>
      </c>
      <c r="G342" s="191"/>
      <c r="H342" s="191"/>
      <c r="I342" s="194"/>
      <c r="J342" s="205">
        <f>BK342</f>
        <v>0</v>
      </c>
      <c r="K342" s="191"/>
      <c r="L342" s="196"/>
      <c r="M342" s="197"/>
      <c r="N342" s="198"/>
      <c r="O342" s="198"/>
      <c r="P342" s="199">
        <f>SUM(P343:P345)</f>
        <v>0</v>
      </c>
      <c r="Q342" s="198"/>
      <c r="R342" s="199">
        <f>SUM(R343:R345)</f>
        <v>0</v>
      </c>
      <c r="S342" s="198"/>
      <c r="T342" s="200">
        <f>SUM(T343:T345)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1" t="s">
        <v>81</v>
      </c>
      <c r="AT342" s="202" t="s">
        <v>72</v>
      </c>
      <c r="AU342" s="202" t="s">
        <v>81</v>
      </c>
      <c r="AY342" s="201" t="s">
        <v>117</v>
      </c>
      <c r="BK342" s="203">
        <f>SUM(BK343:BK345)</f>
        <v>0</v>
      </c>
    </row>
    <row r="343" spans="1:65" s="2" customFormat="1" ht="24.15" customHeight="1">
      <c r="A343" s="40"/>
      <c r="B343" s="41"/>
      <c r="C343" s="206" t="s">
        <v>728</v>
      </c>
      <c r="D343" s="206" t="s">
        <v>119</v>
      </c>
      <c r="E343" s="207" t="s">
        <v>729</v>
      </c>
      <c r="F343" s="208" t="s">
        <v>730</v>
      </c>
      <c r="G343" s="209" t="s">
        <v>170</v>
      </c>
      <c r="H343" s="210">
        <v>223.688</v>
      </c>
      <c r="I343" s="211"/>
      <c r="J343" s="212">
        <f>ROUND(I343*H343,2)</f>
        <v>0</v>
      </c>
      <c r="K343" s="208" t="s">
        <v>123</v>
      </c>
      <c r="L343" s="46"/>
      <c r="M343" s="213" t="s">
        <v>19</v>
      </c>
      <c r="N343" s="214" t="s">
        <v>44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124</v>
      </c>
      <c r="AT343" s="217" t="s">
        <v>119</v>
      </c>
      <c r="AU343" s="217" t="s">
        <v>83</v>
      </c>
      <c r="AY343" s="19" t="s">
        <v>117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81</v>
      </c>
      <c r="BK343" s="218">
        <f>ROUND(I343*H343,2)</f>
        <v>0</v>
      </c>
      <c r="BL343" s="19" t="s">
        <v>124</v>
      </c>
      <c r="BM343" s="217" t="s">
        <v>731</v>
      </c>
    </row>
    <row r="344" spans="1:47" s="2" customFormat="1" ht="12">
      <c r="A344" s="40"/>
      <c r="B344" s="41"/>
      <c r="C344" s="42"/>
      <c r="D344" s="219" t="s">
        <v>126</v>
      </c>
      <c r="E344" s="42"/>
      <c r="F344" s="220" t="s">
        <v>732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126</v>
      </c>
      <c r="AU344" s="19" t="s">
        <v>83</v>
      </c>
    </row>
    <row r="345" spans="1:47" s="2" customFormat="1" ht="12">
      <c r="A345" s="40"/>
      <c r="B345" s="41"/>
      <c r="C345" s="42"/>
      <c r="D345" s="224" t="s">
        <v>128</v>
      </c>
      <c r="E345" s="42"/>
      <c r="F345" s="225" t="s">
        <v>733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128</v>
      </c>
      <c r="AU345" s="19" t="s">
        <v>83</v>
      </c>
    </row>
    <row r="346" spans="1:63" s="12" customFormat="1" ht="25.9" customHeight="1">
      <c r="A346" s="12"/>
      <c r="B346" s="190"/>
      <c r="C346" s="191"/>
      <c r="D346" s="192" t="s">
        <v>72</v>
      </c>
      <c r="E346" s="193" t="s">
        <v>734</v>
      </c>
      <c r="F346" s="193" t="s">
        <v>735</v>
      </c>
      <c r="G346" s="191"/>
      <c r="H346" s="191"/>
      <c r="I346" s="194"/>
      <c r="J346" s="195">
        <f>BK346</f>
        <v>0</v>
      </c>
      <c r="K346" s="191"/>
      <c r="L346" s="196"/>
      <c r="M346" s="197"/>
      <c r="N346" s="198"/>
      <c r="O346" s="198"/>
      <c r="P346" s="199">
        <f>P347</f>
        <v>0</v>
      </c>
      <c r="Q346" s="198"/>
      <c r="R346" s="199">
        <f>R347</f>
        <v>0.10200000000000001</v>
      </c>
      <c r="S346" s="198"/>
      <c r="T346" s="200">
        <f>T347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01" t="s">
        <v>83</v>
      </c>
      <c r="AT346" s="202" t="s">
        <v>72</v>
      </c>
      <c r="AU346" s="202" t="s">
        <v>73</v>
      </c>
      <c r="AY346" s="201" t="s">
        <v>117</v>
      </c>
      <c r="BK346" s="203">
        <f>BK347</f>
        <v>0</v>
      </c>
    </row>
    <row r="347" spans="1:63" s="12" customFormat="1" ht="22.8" customHeight="1">
      <c r="A347" s="12"/>
      <c r="B347" s="190"/>
      <c r="C347" s="191"/>
      <c r="D347" s="192" t="s">
        <v>72</v>
      </c>
      <c r="E347" s="204" t="s">
        <v>736</v>
      </c>
      <c r="F347" s="204" t="s">
        <v>737</v>
      </c>
      <c r="G347" s="191"/>
      <c r="H347" s="191"/>
      <c r="I347" s="194"/>
      <c r="J347" s="205">
        <f>BK347</f>
        <v>0</v>
      </c>
      <c r="K347" s="191"/>
      <c r="L347" s="196"/>
      <c r="M347" s="197"/>
      <c r="N347" s="198"/>
      <c r="O347" s="198"/>
      <c r="P347" s="199">
        <f>SUM(P348:P381)</f>
        <v>0</v>
      </c>
      <c r="Q347" s="198"/>
      <c r="R347" s="199">
        <f>SUM(R348:R381)</f>
        <v>0.10200000000000001</v>
      </c>
      <c r="S347" s="198"/>
      <c r="T347" s="200">
        <f>SUM(T348:T381)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1" t="s">
        <v>83</v>
      </c>
      <c r="AT347" s="202" t="s">
        <v>72</v>
      </c>
      <c r="AU347" s="202" t="s">
        <v>81</v>
      </c>
      <c r="AY347" s="201" t="s">
        <v>117</v>
      </c>
      <c r="BK347" s="203">
        <f>SUM(BK348:BK381)</f>
        <v>0</v>
      </c>
    </row>
    <row r="348" spans="1:65" s="2" customFormat="1" ht="24.15" customHeight="1">
      <c r="A348" s="40"/>
      <c r="B348" s="41"/>
      <c r="C348" s="206" t="s">
        <v>738</v>
      </c>
      <c r="D348" s="206" t="s">
        <v>119</v>
      </c>
      <c r="E348" s="207" t="s">
        <v>739</v>
      </c>
      <c r="F348" s="208" t="s">
        <v>740</v>
      </c>
      <c r="G348" s="209" t="s">
        <v>122</v>
      </c>
      <c r="H348" s="210">
        <v>24.5</v>
      </c>
      <c r="I348" s="211"/>
      <c r="J348" s="212">
        <f>ROUND(I348*H348,2)</f>
        <v>0</v>
      </c>
      <c r="K348" s="208" t="s">
        <v>123</v>
      </c>
      <c r="L348" s="46"/>
      <c r="M348" s="213" t="s">
        <v>19</v>
      </c>
      <c r="N348" s="214" t="s">
        <v>44</v>
      </c>
      <c r="O348" s="86"/>
      <c r="P348" s="215">
        <f>O348*H348</f>
        <v>0</v>
      </c>
      <c r="Q348" s="215">
        <v>0</v>
      </c>
      <c r="R348" s="215">
        <f>Q348*H348</f>
        <v>0</v>
      </c>
      <c r="S348" s="215">
        <v>0</v>
      </c>
      <c r="T348" s="216">
        <f>S348*H348</f>
        <v>0</v>
      </c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R348" s="217" t="s">
        <v>226</v>
      </c>
      <c r="AT348" s="217" t="s">
        <v>119</v>
      </c>
      <c r="AU348" s="217" t="s">
        <v>83</v>
      </c>
      <c r="AY348" s="19" t="s">
        <v>117</v>
      </c>
      <c r="BE348" s="218">
        <f>IF(N348="základní",J348,0)</f>
        <v>0</v>
      </c>
      <c r="BF348" s="218">
        <f>IF(N348="snížená",J348,0)</f>
        <v>0</v>
      </c>
      <c r="BG348" s="218">
        <f>IF(N348="zákl. přenesená",J348,0)</f>
        <v>0</v>
      </c>
      <c r="BH348" s="218">
        <f>IF(N348="sníž. přenesená",J348,0)</f>
        <v>0</v>
      </c>
      <c r="BI348" s="218">
        <f>IF(N348="nulová",J348,0)</f>
        <v>0</v>
      </c>
      <c r="BJ348" s="19" t="s">
        <v>81</v>
      </c>
      <c r="BK348" s="218">
        <f>ROUND(I348*H348,2)</f>
        <v>0</v>
      </c>
      <c r="BL348" s="19" t="s">
        <v>226</v>
      </c>
      <c r="BM348" s="217" t="s">
        <v>741</v>
      </c>
    </row>
    <row r="349" spans="1:47" s="2" customFormat="1" ht="12">
      <c r="A349" s="40"/>
      <c r="B349" s="41"/>
      <c r="C349" s="42"/>
      <c r="D349" s="219" t="s">
        <v>126</v>
      </c>
      <c r="E349" s="42"/>
      <c r="F349" s="220" t="s">
        <v>742</v>
      </c>
      <c r="G349" s="42"/>
      <c r="H349" s="42"/>
      <c r="I349" s="221"/>
      <c r="J349" s="42"/>
      <c r="K349" s="42"/>
      <c r="L349" s="46"/>
      <c r="M349" s="222"/>
      <c r="N349" s="223"/>
      <c r="O349" s="86"/>
      <c r="P349" s="86"/>
      <c r="Q349" s="86"/>
      <c r="R349" s="86"/>
      <c r="S349" s="86"/>
      <c r="T349" s="87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T349" s="19" t="s">
        <v>126</v>
      </c>
      <c r="AU349" s="19" t="s">
        <v>83</v>
      </c>
    </row>
    <row r="350" spans="1:47" s="2" customFormat="1" ht="12">
      <c r="A350" s="40"/>
      <c r="B350" s="41"/>
      <c r="C350" s="42"/>
      <c r="D350" s="224" t="s">
        <v>128</v>
      </c>
      <c r="E350" s="42"/>
      <c r="F350" s="225" t="s">
        <v>743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128</v>
      </c>
      <c r="AU350" s="19" t="s">
        <v>83</v>
      </c>
    </row>
    <row r="351" spans="1:51" s="14" customFormat="1" ht="12">
      <c r="A351" s="14"/>
      <c r="B351" s="237"/>
      <c r="C351" s="238"/>
      <c r="D351" s="219" t="s">
        <v>130</v>
      </c>
      <c r="E351" s="239" t="s">
        <v>19</v>
      </c>
      <c r="F351" s="240" t="s">
        <v>453</v>
      </c>
      <c r="G351" s="238"/>
      <c r="H351" s="239" t="s">
        <v>19</v>
      </c>
      <c r="I351" s="241"/>
      <c r="J351" s="238"/>
      <c r="K351" s="238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130</v>
      </c>
      <c r="AU351" s="246" t="s">
        <v>83</v>
      </c>
      <c r="AV351" s="14" t="s">
        <v>81</v>
      </c>
      <c r="AW351" s="14" t="s">
        <v>34</v>
      </c>
      <c r="AX351" s="14" t="s">
        <v>73</v>
      </c>
      <c r="AY351" s="246" t="s">
        <v>117</v>
      </c>
    </row>
    <row r="352" spans="1:51" s="13" customFormat="1" ht="12">
      <c r="A352" s="13"/>
      <c r="B352" s="226"/>
      <c r="C352" s="227"/>
      <c r="D352" s="219" t="s">
        <v>130</v>
      </c>
      <c r="E352" s="228" t="s">
        <v>19</v>
      </c>
      <c r="F352" s="229" t="s">
        <v>744</v>
      </c>
      <c r="G352" s="227"/>
      <c r="H352" s="230">
        <v>24.5</v>
      </c>
      <c r="I352" s="231"/>
      <c r="J352" s="227"/>
      <c r="K352" s="227"/>
      <c r="L352" s="232"/>
      <c r="M352" s="233"/>
      <c r="N352" s="234"/>
      <c r="O352" s="234"/>
      <c r="P352" s="234"/>
      <c r="Q352" s="234"/>
      <c r="R352" s="234"/>
      <c r="S352" s="234"/>
      <c r="T352" s="235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6" t="s">
        <v>130</v>
      </c>
      <c r="AU352" s="236" t="s">
        <v>83</v>
      </c>
      <c r="AV352" s="13" t="s">
        <v>83</v>
      </c>
      <c r="AW352" s="13" t="s">
        <v>34</v>
      </c>
      <c r="AX352" s="13" t="s">
        <v>81</v>
      </c>
      <c r="AY352" s="236" t="s">
        <v>117</v>
      </c>
    </row>
    <row r="353" spans="1:65" s="2" customFormat="1" ht="24.15" customHeight="1">
      <c r="A353" s="40"/>
      <c r="B353" s="41"/>
      <c r="C353" s="206" t="s">
        <v>745</v>
      </c>
      <c r="D353" s="206" t="s">
        <v>119</v>
      </c>
      <c r="E353" s="207" t="s">
        <v>746</v>
      </c>
      <c r="F353" s="208" t="s">
        <v>747</v>
      </c>
      <c r="G353" s="209" t="s">
        <v>122</v>
      </c>
      <c r="H353" s="210">
        <v>43.992</v>
      </c>
      <c r="I353" s="211"/>
      <c r="J353" s="212">
        <f>ROUND(I353*H353,2)</f>
        <v>0</v>
      </c>
      <c r="K353" s="208" t="s">
        <v>123</v>
      </c>
      <c r="L353" s="46"/>
      <c r="M353" s="213" t="s">
        <v>19</v>
      </c>
      <c r="N353" s="214" t="s">
        <v>44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226</v>
      </c>
      <c r="AT353" s="217" t="s">
        <v>119</v>
      </c>
      <c r="AU353" s="217" t="s">
        <v>83</v>
      </c>
      <c r="AY353" s="19" t="s">
        <v>117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81</v>
      </c>
      <c r="BK353" s="218">
        <f>ROUND(I353*H353,2)</f>
        <v>0</v>
      </c>
      <c r="BL353" s="19" t="s">
        <v>226</v>
      </c>
      <c r="BM353" s="217" t="s">
        <v>748</v>
      </c>
    </row>
    <row r="354" spans="1:47" s="2" customFormat="1" ht="12">
      <c r="A354" s="40"/>
      <c r="B354" s="41"/>
      <c r="C354" s="42"/>
      <c r="D354" s="219" t="s">
        <v>126</v>
      </c>
      <c r="E354" s="42"/>
      <c r="F354" s="220" t="s">
        <v>749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126</v>
      </c>
      <c r="AU354" s="19" t="s">
        <v>83</v>
      </c>
    </row>
    <row r="355" spans="1:47" s="2" customFormat="1" ht="12">
      <c r="A355" s="40"/>
      <c r="B355" s="41"/>
      <c r="C355" s="42"/>
      <c r="D355" s="224" t="s">
        <v>128</v>
      </c>
      <c r="E355" s="42"/>
      <c r="F355" s="225" t="s">
        <v>750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128</v>
      </c>
      <c r="AU355" s="19" t="s">
        <v>83</v>
      </c>
    </row>
    <row r="356" spans="1:51" s="14" customFormat="1" ht="12">
      <c r="A356" s="14"/>
      <c r="B356" s="237"/>
      <c r="C356" s="238"/>
      <c r="D356" s="219" t="s">
        <v>130</v>
      </c>
      <c r="E356" s="239" t="s">
        <v>19</v>
      </c>
      <c r="F356" s="240" t="s">
        <v>662</v>
      </c>
      <c r="G356" s="238"/>
      <c r="H356" s="239" t="s">
        <v>19</v>
      </c>
      <c r="I356" s="241"/>
      <c r="J356" s="238"/>
      <c r="K356" s="238"/>
      <c r="L356" s="242"/>
      <c r="M356" s="243"/>
      <c r="N356" s="244"/>
      <c r="O356" s="244"/>
      <c r="P356" s="244"/>
      <c r="Q356" s="244"/>
      <c r="R356" s="244"/>
      <c r="S356" s="244"/>
      <c r="T356" s="24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6" t="s">
        <v>130</v>
      </c>
      <c r="AU356" s="246" t="s">
        <v>83</v>
      </c>
      <c r="AV356" s="14" t="s">
        <v>81</v>
      </c>
      <c r="AW356" s="14" t="s">
        <v>34</v>
      </c>
      <c r="AX356" s="14" t="s">
        <v>73</v>
      </c>
      <c r="AY356" s="246" t="s">
        <v>117</v>
      </c>
    </row>
    <row r="357" spans="1:51" s="13" customFormat="1" ht="12">
      <c r="A357" s="13"/>
      <c r="B357" s="226"/>
      <c r="C357" s="227"/>
      <c r="D357" s="219" t="s">
        <v>130</v>
      </c>
      <c r="E357" s="228" t="s">
        <v>19</v>
      </c>
      <c r="F357" s="229" t="s">
        <v>751</v>
      </c>
      <c r="G357" s="227"/>
      <c r="H357" s="230">
        <v>6.192</v>
      </c>
      <c r="I357" s="231"/>
      <c r="J357" s="227"/>
      <c r="K357" s="227"/>
      <c r="L357" s="232"/>
      <c r="M357" s="233"/>
      <c r="N357" s="234"/>
      <c r="O357" s="234"/>
      <c r="P357" s="234"/>
      <c r="Q357" s="234"/>
      <c r="R357" s="234"/>
      <c r="S357" s="234"/>
      <c r="T357" s="235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6" t="s">
        <v>130</v>
      </c>
      <c r="AU357" s="236" t="s">
        <v>83</v>
      </c>
      <c r="AV357" s="13" t="s">
        <v>83</v>
      </c>
      <c r="AW357" s="13" t="s">
        <v>34</v>
      </c>
      <c r="AX357" s="13" t="s">
        <v>73</v>
      </c>
      <c r="AY357" s="236" t="s">
        <v>117</v>
      </c>
    </row>
    <row r="358" spans="1:51" s="14" customFormat="1" ht="12">
      <c r="A358" s="14"/>
      <c r="B358" s="237"/>
      <c r="C358" s="238"/>
      <c r="D358" s="219" t="s">
        <v>130</v>
      </c>
      <c r="E358" s="239" t="s">
        <v>19</v>
      </c>
      <c r="F358" s="240" t="s">
        <v>453</v>
      </c>
      <c r="G358" s="238"/>
      <c r="H358" s="239" t="s">
        <v>19</v>
      </c>
      <c r="I358" s="241"/>
      <c r="J358" s="238"/>
      <c r="K358" s="238"/>
      <c r="L358" s="242"/>
      <c r="M358" s="243"/>
      <c r="N358" s="244"/>
      <c r="O358" s="244"/>
      <c r="P358" s="244"/>
      <c r="Q358" s="244"/>
      <c r="R358" s="244"/>
      <c r="S358" s="244"/>
      <c r="T358" s="24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130</v>
      </c>
      <c r="AU358" s="246" t="s">
        <v>83</v>
      </c>
      <c r="AV358" s="14" t="s">
        <v>81</v>
      </c>
      <c r="AW358" s="14" t="s">
        <v>34</v>
      </c>
      <c r="AX358" s="14" t="s">
        <v>73</v>
      </c>
      <c r="AY358" s="246" t="s">
        <v>117</v>
      </c>
    </row>
    <row r="359" spans="1:51" s="13" customFormat="1" ht="12">
      <c r="A359" s="13"/>
      <c r="B359" s="226"/>
      <c r="C359" s="227"/>
      <c r="D359" s="219" t="s">
        <v>130</v>
      </c>
      <c r="E359" s="228" t="s">
        <v>19</v>
      </c>
      <c r="F359" s="229" t="s">
        <v>752</v>
      </c>
      <c r="G359" s="227"/>
      <c r="H359" s="230">
        <v>37.8</v>
      </c>
      <c r="I359" s="231"/>
      <c r="J359" s="227"/>
      <c r="K359" s="227"/>
      <c r="L359" s="232"/>
      <c r="M359" s="233"/>
      <c r="N359" s="234"/>
      <c r="O359" s="234"/>
      <c r="P359" s="234"/>
      <c r="Q359" s="234"/>
      <c r="R359" s="234"/>
      <c r="S359" s="234"/>
      <c r="T359" s="235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6" t="s">
        <v>130</v>
      </c>
      <c r="AU359" s="236" t="s">
        <v>83</v>
      </c>
      <c r="AV359" s="13" t="s">
        <v>83</v>
      </c>
      <c r="AW359" s="13" t="s">
        <v>34</v>
      </c>
      <c r="AX359" s="13" t="s">
        <v>73</v>
      </c>
      <c r="AY359" s="236" t="s">
        <v>117</v>
      </c>
    </row>
    <row r="360" spans="1:51" s="15" customFormat="1" ht="12">
      <c r="A360" s="15"/>
      <c r="B360" s="247"/>
      <c r="C360" s="248"/>
      <c r="D360" s="219" t="s">
        <v>130</v>
      </c>
      <c r="E360" s="249" t="s">
        <v>19</v>
      </c>
      <c r="F360" s="250" t="s">
        <v>183</v>
      </c>
      <c r="G360" s="248"/>
      <c r="H360" s="251">
        <v>43.992</v>
      </c>
      <c r="I360" s="252"/>
      <c r="J360" s="248"/>
      <c r="K360" s="248"/>
      <c r="L360" s="253"/>
      <c r="M360" s="254"/>
      <c r="N360" s="255"/>
      <c r="O360" s="255"/>
      <c r="P360" s="255"/>
      <c r="Q360" s="255"/>
      <c r="R360" s="255"/>
      <c r="S360" s="255"/>
      <c r="T360" s="25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7" t="s">
        <v>130</v>
      </c>
      <c r="AU360" s="257" t="s">
        <v>83</v>
      </c>
      <c r="AV360" s="15" t="s">
        <v>124</v>
      </c>
      <c r="AW360" s="15" t="s">
        <v>34</v>
      </c>
      <c r="AX360" s="15" t="s">
        <v>81</v>
      </c>
      <c r="AY360" s="257" t="s">
        <v>117</v>
      </c>
    </row>
    <row r="361" spans="1:65" s="2" customFormat="1" ht="16.5" customHeight="1">
      <c r="A361" s="40"/>
      <c r="B361" s="41"/>
      <c r="C361" s="258" t="s">
        <v>753</v>
      </c>
      <c r="D361" s="258" t="s">
        <v>191</v>
      </c>
      <c r="E361" s="259" t="s">
        <v>754</v>
      </c>
      <c r="F361" s="260" t="s">
        <v>755</v>
      </c>
      <c r="G361" s="261" t="s">
        <v>170</v>
      </c>
      <c r="H361" s="262">
        <v>0.034</v>
      </c>
      <c r="I361" s="263"/>
      <c r="J361" s="264">
        <f>ROUND(I361*H361,2)</f>
        <v>0</v>
      </c>
      <c r="K361" s="260" t="s">
        <v>123</v>
      </c>
      <c r="L361" s="265"/>
      <c r="M361" s="266" t="s">
        <v>19</v>
      </c>
      <c r="N361" s="267" t="s">
        <v>44</v>
      </c>
      <c r="O361" s="86"/>
      <c r="P361" s="215">
        <f>O361*H361</f>
        <v>0</v>
      </c>
      <c r="Q361" s="215">
        <v>1</v>
      </c>
      <c r="R361" s="215">
        <f>Q361*H361</f>
        <v>0.034</v>
      </c>
      <c r="S361" s="215">
        <v>0</v>
      </c>
      <c r="T361" s="216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17" t="s">
        <v>320</v>
      </c>
      <c r="AT361" s="217" t="s">
        <v>191</v>
      </c>
      <c r="AU361" s="217" t="s">
        <v>83</v>
      </c>
      <c r="AY361" s="19" t="s">
        <v>117</v>
      </c>
      <c r="BE361" s="218">
        <f>IF(N361="základní",J361,0)</f>
        <v>0</v>
      </c>
      <c r="BF361" s="218">
        <f>IF(N361="snížená",J361,0)</f>
        <v>0</v>
      </c>
      <c r="BG361" s="218">
        <f>IF(N361="zákl. přenesená",J361,0)</f>
        <v>0</v>
      </c>
      <c r="BH361" s="218">
        <f>IF(N361="sníž. přenesená",J361,0)</f>
        <v>0</v>
      </c>
      <c r="BI361" s="218">
        <f>IF(N361="nulová",J361,0)</f>
        <v>0</v>
      </c>
      <c r="BJ361" s="19" t="s">
        <v>81</v>
      </c>
      <c r="BK361" s="218">
        <f>ROUND(I361*H361,2)</f>
        <v>0</v>
      </c>
      <c r="BL361" s="19" t="s">
        <v>226</v>
      </c>
      <c r="BM361" s="217" t="s">
        <v>756</v>
      </c>
    </row>
    <row r="362" spans="1:47" s="2" customFormat="1" ht="12">
      <c r="A362" s="40"/>
      <c r="B362" s="41"/>
      <c r="C362" s="42"/>
      <c r="D362" s="219" t="s">
        <v>126</v>
      </c>
      <c r="E362" s="42"/>
      <c r="F362" s="220" t="s">
        <v>755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126</v>
      </c>
      <c r="AU362" s="19" t="s">
        <v>83</v>
      </c>
    </row>
    <row r="363" spans="1:51" s="13" customFormat="1" ht="12">
      <c r="A363" s="13"/>
      <c r="B363" s="226"/>
      <c r="C363" s="227"/>
      <c r="D363" s="219" t="s">
        <v>130</v>
      </c>
      <c r="E363" s="228" t="s">
        <v>19</v>
      </c>
      <c r="F363" s="229" t="s">
        <v>757</v>
      </c>
      <c r="G363" s="227"/>
      <c r="H363" s="230">
        <v>68.492</v>
      </c>
      <c r="I363" s="231"/>
      <c r="J363" s="227"/>
      <c r="K363" s="227"/>
      <c r="L363" s="232"/>
      <c r="M363" s="233"/>
      <c r="N363" s="234"/>
      <c r="O363" s="234"/>
      <c r="P363" s="234"/>
      <c r="Q363" s="234"/>
      <c r="R363" s="234"/>
      <c r="S363" s="234"/>
      <c r="T363" s="235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6" t="s">
        <v>130</v>
      </c>
      <c r="AU363" s="236" t="s">
        <v>83</v>
      </c>
      <c r="AV363" s="13" t="s">
        <v>83</v>
      </c>
      <c r="AW363" s="13" t="s">
        <v>34</v>
      </c>
      <c r="AX363" s="13" t="s">
        <v>81</v>
      </c>
      <c r="AY363" s="236" t="s">
        <v>117</v>
      </c>
    </row>
    <row r="364" spans="1:51" s="13" customFormat="1" ht="12">
      <c r="A364" s="13"/>
      <c r="B364" s="226"/>
      <c r="C364" s="227"/>
      <c r="D364" s="219" t="s">
        <v>130</v>
      </c>
      <c r="E364" s="227"/>
      <c r="F364" s="229" t="s">
        <v>758</v>
      </c>
      <c r="G364" s="227"/>
      <c r="H364" s="230">
        <v>0.034</v>
      </c>
      <c r="I364" s="231"/>
      <c r="J364" s="227"/>
      <c r="K364" s="227"/>
      <c r="L364" s="232"/>
      <c r="M364" s="233"/>
      <c r="N364" s="234"/>
      <c r="O364" s="234"/>
      <c r="P364" s="234"/>
      <c r="Q364" s="234"/>
      <c r="R364" s="234"/>
      <c r="S364" s="234"/>
      <c r="T364" s="235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6" t="s">
        <v>130</v>
      </c>
      <c r="AU364" s="236" t="s">
        <v>83</v>
      </c>
      <c r="AV364" s="13" t="s">
        <v>83</v>
      </c>
      <c r="AW364" s="13" t="s">
        <v>4</v>
      </c>
      <c r="AX364" s="13" t="s">
        <v>81</v>
      </c>
      <c r="AY364" s="236" t="s">
        <v>117</v>
      </c>
    </row>
    <row r="365" spans="1:65" s="2" customFormat="1" ht="24.15" customHeight="1">
      <c r="A365" s="40"/>
      <c r="B365" s="41"/>
      <c r="C365" s="206" t="s">
        <v>313</v>
      </c>
      <c r="D365" s="206" t="s">
        <v>119</v>
      </c>
      <c r="E365" s="207" t="s">
        <v>759</v>
      </c>
      <c r="F365" s="208" t="s">
        <v>760</v>
      </c>
      <c r="G365" s="209" t="s">
        <v>122</v>
      </c>
      <c r="H365" s="210">
        <v>87.984</v>
      </c>
      <c r="I365" s="211"/>
      <c r="J365" s="212">
        <f>ROUND(I365*H365,2)</f>
        <v>0</v>
      </c>
      <c r="K365" s="208" t="s">
        <v>123</v>
      </c>
      <c r="L365" s="46"/>
      <c r="M365" s="213" t="s">
        <v>19</v>
      </c>
      <c r="N365" s="214" t="s">
        <v>44</v>
      </c>
      <c r="O365" s="86"/>
      <c r="P365" s="215">
        <f>O365*H365</f>
        <v>0</v>
      </c>
      <c r="Q365" s="215">
        <v>0</v>
      </c>
      <c r="R365" s="215">
        <f>Q365*H365</f>
        <v>0</v>
      </c>
      <c r="S365" s="215">
        <v>0</v>
      </c>
      <c r="T365" s="216">
        <f>S365*H365</f>
        <v>0</v>
      </c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R365" s="217" t="s">
        <v>226</v>
      </c>
      <c r="AT365" s="217" t="s">
        <v>119</v>
      </c>
      <c r="AU365" s="217" t="s">
        <v>83</v>
      </c>
      <c r="AY365" s="19" t="s">
        <v>117</v>
      </c>
      <c r="BE365" s="218">
        <f>IF(N365="základní",J365,0)</f>
        <v>0</v>
      </c>
      <c r="BF365" s="218">
        <f>IF(N365="snížená",J365,0)</f>
        <v>0</v>
      </c>
      <c r="BG365" s="218">
        <f>IF(N365="zákl. přenesená",J365,0)</f>
        <v>0</v>
      </c>
      <c r="BH365" s="218">
        <f>IF(N365="sníž. přenesená",J365,0)</f>
        <v>0</v>
      </c>
      <c r="BI365" s="218">
        <f>IF(N365="nulová",J365,0)</f>
        <v>0</v>
      </c>
      <c r="BJ365" s="19" t="s">
        <v>81</v>
      </c>
      <c r="BK365" s="218">
        <f>ROUND(I365*H365,2)</f>
        <v>0</v>
      </c>
      <c r="BL365" s="19" t="s">
        <v>226</v>
      </c>
      <c r="BM365" s="217" t="s">
        <v>761</v>
      </c>
    </row>
    <row r="366" spans="1:47" s="2" customFormat="1" ht="12">
      <c r="A366" s="40"/>
      <c r="B366" s="41"/>
      <c r="C366" s="42"/>
      <c r="D366" s="219" t="s">
        <v>126</v>
      </c>
      <c r="E366" s="42"/>
      <c r="F366" s="220" t="s">
        <v>762</v>
      </c>
      <c r="G366" s="42"/>
      <c r="H366" s="42"/>
      <c r="I366" s="221"/>
      <c r="J366" s="42"/>
      <c r="K366" s="42"/>
      <c r="L366" s="46"/>
      <c r="M366" s="222"/>
      <c r="N366" s="223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126</v>
      </c>
      <c r="AU366" s="19" t="s">
        <v>83</v>
      </c>
    </row>
    <row r="367" spans="1:47" s="2" customFormat="1" ht="12">
      <c r="A367" s="40"/>
      <c r="B367" s="41"/>
      <c r="C367" s="42"/>
      <c r="D367" s="224" t="s">
        <v>128</v>
      </c>
      <c r="E367" s="42"/>
      <c r="F367" s="225" t="s">
        <v>763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128</v>
      </c>
      <c r="AU367" s="19" t="s">
        <v>83</v>
      </c>
    </row>
    <row r="368" spans="1:51" s="13" customFormat="1" ht="12">
      <c r="A368" s="13"/>
      <c r="B368" s="226"/>
      <c r="C368" s="227"/>
      <c r="D368" s="219" t="s">
        <v>130</v>
      </c>
      <c r="E368" s="228" t="s">
        <v>19</v>
      </c>
      <c r="F368" s="229" t="s">
        <v>764</v>
      </c>
      <c r="G368" s="227"/>
      <c r="H368" s="230">
        <v>87.984</v>
      </c>
      <c r="I368" s="231"/>
      <c r="J368" s="227"/>
      <c r="K368" s="227"/>
      <c r="L368" s="232"/>
      <c r="M368" s="233"/>
      <c r="N368" s="234"/>
      <c r="O368" s="234"/>
      <c r="P368" s="234"/>
      <c r="Q368" s="234"/>
      <c r="R368" s="234"/>
      <c r="S368" s="234"/>
      <c r="T368" s="235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6" t="s">
        <v>130</v>
      </c>
      <c r="AU368" s="236" t="s">
        <v>83</v>
      </c>
      <c r="AV368" s="13" t="s">
        <v>83</v>
      </c>
      <c r="AW368" s="13" t="s">
        <v>34</v>
      </c>
      <c r="AX368" s="13" t="s">
        <v>81</v>
      </c>
      <c r="AY368" s="236" t="s">
        <v>117</v>
      </c>
    </row>
    <row r="369" spans="1:65" s="2" customFormat="1" ht="24.15" customHeight="1">
      <c r="A369" s="40"/>
      <c r="B369" s="41"/>
      <c r="C369" s="206" t="s">
        <v>765</v>
      </c>
      <c r="D369" s="206" t="s">
        <v>119</v>
      </c>
      <c r="E369" s="207" t="s">
        <v>766</v>
      </c>
      <c r="F369" s="208" t="s">
        <v>767</v>
      </c>
      <c r="G369" s="209" t="s">
        <v>122</v>
      </c>
      <c r="H369" s="210">
        <v>49</v>
      </c>
      <c r="I369" s="211"/>
      <c r="J369" s="212">
        <f>ROUND(I369*H369,2)</f>
        <v>0</v>
      </c>
      <c r="K369" s="208" t="s">
        <v>123</v>
      </c>
      <c r="L369" s="46"/>
      <c r="M369" s="213" t="s">
        <v>19</v>
      </c>
      <c r="N369" s="214" t="s">
        <v>44</v>
      </c>
      <c r="O369" s="86"/>
      <c r="P369" s="215">
        <f>O369*H369</f>
        <v>0</v>
      </c>
      <c r="Q369" s="215">
        <v>0</v>
      </c>
      <c r="R369" s="215">
        <f>Q369*H369</f>
        <v>0</v>
      </c>
      <c r="S369" s="215">
        <v>0</v>
      </c>
      <c r="T369" s="216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17" t="s">
        <v>226</v>
      </c>
      <c r="AT369" s="217" t="s">
        <v>119</v>
      </c>
      <c r="AU369" s="217" t="s">
        <v>83</v>
      </c>
      <c r="AY369" s="19" t="s">
        <v>117</v>
      </c>
      <c r="BE369" s="218">
        <f>IF(N369="základní",J369,0)</f>
        <v>0</v>
      </c>
      <c r="BF369" s="218">
        <f>IF(N369="snížená",J369,0)</f>
        <v>0</v>
      </c>
      <c r="BG369" s="218">
        <f>IF(N369="zákl. přenesená",J369,0)</f>
        <v>0</v>
      </c>
      <c r="BH369" s="218">
        <f>IF(N369="sníž. přenesená",J369,0)</f>
        <v>0</v>
      </c>
      <c r="BI369" s="218">
        <f>IF(N369="nulová",J369,0)</f>
        <v>0</v>
      </c>
      <c r="BJ369" s="19" t="s">
        <v>81</v>
      </c>
      <c r="BK369" s="218">
        <f>ROUND(I369*H369,2)</f>
        <v>0</v>
      </c>
      <c r="BL369" s="19" t="s">
        <v>226</v>
      </c>
      <c r="BM369" s="217" t="s">
        <v>768</v>
      </c>
    </row>
    <row r="370" spans="1:47" s="2" customFormat="1" ht="12">
      <c r="A370" s="40"/>
      <c r="B370" s="41"/>
      <c r="C370" s="42"/>
      <c r="D370" s="219" t="s">
        <v>126</v>
      </c>
      <c r="E370" s="42"/>
      <c r="F370" s="220" t="s">
        <v>769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126</v>
      </c>
      <c r="AU370" s="19" t="s">
        <v>83</v>
      </c>
    </row>
    <row r="371" spans="1:47" s="2" customFormat="1" ht="12">
      <c r="A371" s="40"/>
      <c r="B371" s="41"/>
      <c r="C371" s="42"/>
      <c r="D371" s="224" t="s">
        <v>128</v>
      </c>
      <c r="E371" s="42"/>
      <c r="F371" s="225" t="s">
        <v>770</v>
      </c>
      <c r="G371" s="42"/>
      <c r="H371" s="42"/>
      <c r="I371" s="221"/>
      <c r="J371" s="42"/>
      <c r="K371" s="42"/>
      <c r="L371" s="46"/>
      <c r="M371" s="222"/>
      <c r="N371" s="223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128</v>
      </c>
      <c r="AU371" s="19" t="s">
        <v>83</v>
      </c>
    </row>
    <row r="372" spans="1:51" s="13" customFormat="1" ht="12">
      <c r="A372" s="13"/>
      <c r="B372" s="226"/>
      <c r="C372" s="227"/>
      <c r="D372" s="219" t="s">
        <v>130</v>
      </c>
      <c r="E372" s="228" t="s">
        <v>19</v>
      </c>
      <c r="F372" s="229" t="s">
        <v>771</v>
      </c>
      <c r="G372" s="227"/>
      <c r="H372" s="230">
        <v>49</v>
      </c>
      <c r="I372" s="231"/>
      <c r="J372" s="227"/>
      <c r="K372" s="227"/>
      <c r="L372" s="232"/>
      <c r="M372" s="233"/>
      <c r="N372" s="234"/>
      <c r="O372" s="234"/>
      <c r="P372" s="234"/>
      <c r="Q372" s="234"/>
      <c r="R372" s="234"/>
      <c r="S372" s="234"/>
      <c r="T372" s="235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6" t="s">
        <v>130</v>
      </c>
      <c r="AU372" s="236" t="s">
        <v>83</v>
      </c>
      <c r="AV372" s="13" t="s">
        <v>83</v>
      </c>
      <c r="AW372" s="13" t="s">
        <v>34</v>
      </c>
      <c r="AX372" s="13" t="s">
        <v>81</v>
      </c>
      <c r="AY372" s="236" t="s">
        <v>117</v>
      </c>
    </row>
    <row r="373" spans="1:65" s="2" customFormat="1" ht="16.5" customHeight="1">
      <c r="A373" s="40"/>
      <c r="B373" s="41"/>
      <c r="C373" s="258" t="s">
        <v>772</v>
      </c>
      <c r="D373" s="258" t="s">
        <v>191</v>
      </c>
      <c r="E373" s="259" t="s">
        <v>773</v>
      </c>
      <c r="F373" s="260" t="s">
        <v>774</v>
      </c>
      <c r="G373" s="261" t="s">
        <v>170</v>
      </c>
      <c r="H373" s="262">
        <v>0.068</v>
      </c>
      <c r="I373" s="263"/>
      <c r="J373" s="264">
        <f>ROUND(I373*H373,2)</f>
        <v>0</v>
      </c>
      <c r="K373" s="260" t="s">
        <v>123</v>
      </c>
      <c r="L373" s="265"/>
      <c r="M373" s="266" t="s">
        <v>19</v>
      </c>
      <c r="N373" s="267" t="s">
        <v>44</v>
      </c>
      <c r="O373" s="86"/>
      <c r="P373" s="215">
        <f>O373*H373</f>
        <v>0</v>
      </c>
      <c r="Q373" s="215">
        <v>1</v>
      </c>
      <c r="R373" s="215">
        <f>Q373*H373</f>
        <v>0.068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320</v>
      </c>
      <c r="AT373" s="217" t="s">
        <v>191</v>
      </c>
      <c r="AU373" s="217" t="s">
        <v>83</v>
      </c>
      <c r="AY373" s="19" t="s">
        <v>117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81</v>
      </c>
      <c r="BK373" s="218">
        <f>ROUND(I373*H373,2)</f>
        <v>0</v>
      </c>
      <c r="BL373" s="19" t="s">
        <v>226</v>
      </c>
      <c r="BM373" s="217" t="s">
        <v>775</v>
      </c>
    </row>
    <row r="374" spans="1:47" s="2" customFormat="1" ht="12">
      <c r="A374" s="40"/>
      <c r="B374" s="41"/>
      <c r="C374" s="42"/>
      <c r="D374" s="219" t="s">
        <v>126</v>
      </c>
      <c r="E374" s="42"/>
      <c r="F374" s="220" t="s">
        <v>774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126</v>
      </c>
      <c r="AU374" s="19" t="s">
        <v>83</v>
      </c>
    </row>
    <row r="375" spans="1:51" s="13" customFormat="1" ht="12">
      <c r="A375" s="13"/>
      <c r="B375" s="226"/>
      <c r="C375" s="227"/>
      <c r="D375" s="219" t="s">
        <v>130</v>
      </c>
      <c r="E375" s="228" t="s">
        <v>19</v>
      </c>
      <c r="F375" s="229" t="s">
        <v>776</v>
      </c>
      <c r="G375" s="227"/>
      <c r="H375" s="230">
        <v>87.984</v>
      </c>
      <c r="I375" s="231"/>
      <c r="J375" s="227"/>
      <c r="K375" s="227"/>
      <c r="L375" s="232"/>
      <c r="M375" s="233"/>
      <c r="N375" s="234"/>
      <c r="O375" s="234"/>
      <c r="P375" s="234"/>
      <c r="Q375" s="234"/>
      <c r="R375" s="234"/>
      <c r="S375" s="234"/>
      <c r="T375" s="235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6" t="s">
        <v>130</v>
      </c>
      <c r="AU375" s="236" t="s">
        <v>83</v>
      </c>
      <c r="AV375" s="13" t="s">
        <v>83</v>
      </c>
      <c r="AW375" s="13" t="s">
        <v>34</v>
      </c>
      <c r="AX375" s="13" t="s">
        <v>73</v>
      </c>
      <c r="AY375" s="236" t="s">
        <v>117</v>
      </c>
    </row>
    <row r="376" spans="1:51" s="13" customFormat="1" ht="12">
      <c r="A376" s="13"/>
      <c r="B376" s="226"/>
      <c r="C376" s="227"/>
      <c r="D376" s="219" t="s">
        <v>130</v>
      </c>
      <c r="E376" s="228" t="s">
        <v>19</v>
      </c>
      <c r="F376" s="229" t="s">
        <v>667</v>
      </c>
      <c r="G376" s="227"/>
      <c r="H376" s="230">
        <v>49</v>
      </c>
      <c r="I376" s="231"/>
      <c r="J376" s="227"/>
      <c r="K376" s="227"/>
      <c r="L376" s="232"/>
      <c r="M376" s="233"/>
      <c r="N376" s="234"/>
      <c r="O376" s="234"/>
      <c r="P376" s="234"/>
      <c r="Q376" s="234"/>
      <c r="R376" s="234"/>
      <c r="S376" s="234"/>
      <c r="T376" s="235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6" t="s">
        <v>130</v>
      </c>
      <c r="AU376" s="236" t="s">
        <v>83</v>
      </c>
      <c r="AV376" s="13" t="s">
        <v>83</v>
      </c>
      <c r="AW376" s="13" t="s">
        <v>34</v>
      </c>
      <c r="AX376" s="13" t="s">
        <v>73</v>
      </c>
      <c r="AY376" s="236" t="s">
        <v>117</v>
      </c>
    </row>
    <row r="377" spans="1:51" s="15" customFormat="1" ht="12">
      <c r="A377" s="15"/>
      <c r="B377" s="247"/>
      <c r="C377" s="248"/>
      <c r="D377" s="219" t="s">
        <v>130</v>
      </c>
      <c r="E377" s="249" t="s">
        <v>19</v>
      </c>
      <c r="F377" s="250" t="s">
        <v>183</v>
      </c>
      <c r="G377" s="248"/>
      <c r="H377" s="251">
        <v>136.98399999999998</v>
      </c>
      <c r="I377" s="252"/>
      <c r="J377" s="248"/>
      <c r="K377" s="248"/>
      <c r="L377" s="253"/>
      <c r="M377" s="254"/>
      <c r="N377" s="255"/>
      <c r="O377" s="255"/>
      <c r="P377" s="255"/>
      <c r="Q377" s="255"/>
      <c r="R377" s="255"/>
      <c r="S377" s="255"/>
      <c r="T377" s="256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7" t="s">
        <v>130</v>
      </c>
      <c r="AU377" s="257" t="s">
        <v>83</v>
      </c>
      <c r="AV377" s="15" t="s">
        <v>124</v>
      </c>
      <c r="AW377" s="15" t="s">
        <v>34</v>
      </c>
      <c r="AX377" s="15" t="s">
        <v>81</v>
      </c>
      <c r="AY377" s="257" t="s">
        <v>117</v>
      </c>
    </row>
    <row r="378" spans="1:51" s="13" customFormat="1" ht="12">
      <c r="A378" s="13"/>
      <c r="B378" s="226"/>
      <c r="C378" s="227"/>
      <c r="D378" s="219" t="s">
        <v>130</v>
      </c>
      <c r="E378" s="227"/>
      <c r="F378" s="229" t="s">
        <v>777</v>
      </c>
      <c r="G378" s="227"/>
      <c r="H378" s="230">
        <v>0.068</v>
      </c>
      <c r="I378" s="231"/>
      <c r="J378" s="227"/>
      <c r="K378" s="227"/>
      <c r="L378" s="232"/>
      <c r="M378" s="233"/>
      <c r="N378" s="234"/>
      <c r="O378" s="234"/>
      <c r="P378" s="234"/>
      <c r="Q378" s="234"/>
      <c r="R378" s="234"/>
      <c r="S378" s="234"/>
      <c r="T378" s="235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6" t="s">
        <v>130</v>
      </c>
      <c r="AU378" s="236" t="s">
        <v>83</v>
      </c>
      <c r="AV378" s="13" t="s">
        <v>83</v>
      </c>
      <c r="AW378" s="13" t="s">
        <v>4</v>
      </c>
      <c r="AX378" s="13" t="s">
        <v>81</v>
      </c>
      <c r="AY378" s="236" t="s">
        <v>117</v>
      </c>
    </row>
    <row r="379" spans="1:65" s="2" customFormat="1" ht="24.15" customHeight="1">
      <c r="A379" s="40"/>
      <c r="B379" s="41"/>
      <c r="C379" s="206" t="s">
        <v>778</v>
      </c>
      <c r="D379" s="206" t="s">
        <v>119</v>
      </c>
      <c r="E379" s="207" t="s">
        <v>779</v>
      </c>
      <c r="F379" s="208" t="s">
        <v>780</v>
      </c>
      <c r="G379" s="209" t="s">
        <v>170</v>
      </c>
      <c r="H379" s="210">
        <v>0.102</v>
      </c>
      <c r="I379" s="211"/>
      <c r="J379" s="212">
        <f>ROUND(I379*H379,2)</f>
        <v>0</v>
      </c>
      <c r="K379" s="208" t="s">
        <v>123</v>
      </c>
      <c r="L379" s="46"/>
      <c r="M379" s="213" t="s">
        <v>19</v>
      </c>
      <c r="N379" s="214" t="s">
        <v>44</v>
      </c>
      <c r="O379" s="86"/>
      <c r="P379" s="215">
        <f>O379*H379</f>
        <v>0</v>
      </c>
      <c r="Q379" s="215">
        <v>0</v>
      </c>
      <c r="R379" s="215">
        <f>Q379*H379</f>
        <v>0</v>
      </c>
      <c r="S379" s="215">
        <v>0</v>
      </c>
      <c r="T379" s="216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17" t="s">
        <v>226</v>
      </c>
      <c r="AT379" s="217" t="s">
        <v>119</v>
      </c>
      <c r="AU379" s="217" t="s">
        <v>83</v>
      </c>
      <c r="AY379" s="19" t="s">
        <v>117</v>
      </c>
      <c r="BE379" s="218">
        <f>IF(N379="základní",J379,0)</f>
        <v>0</v>
      </c>
      <c r="BF379" s="218">
        <f>IF(N379="snížená",J379,0)</f>
        <v>0</v>
      </c>
      <c r="BG379" s="218">
        <f>IF(N379="zákl. přenesená",J379,0)</f>
        <v>0</v>
      </c>
      <c r="BH379" s="218">
        <f>IF(N379="sníž. přenesená",J379,0)</f>
        <v>0</v>
      </c>
      <c r="BI379" s="218">
        <f>IF(N379="nulová",J379,0)</f>
        <v>0</v>
      </c>
      <c r="BJ379" s="19" t="s">
        <v>81</v>
      </c>
      <c r="BK379" s="218">
        <f>ROUND(I379*H379,2)</f>
        <v>0</v>
      </c>
      <c r="BL379" s="19" t="s">
        <v>226</v>
      </c>
      <c r="BM379" s="217" t="s">
        <v>781</v>
      </c>
    </row>
    <row r="380" spans="1:47" s="2" customFormat="1" ht="12">
      <c r="A380" s="40"/>
      <c r="B380" s="41"/>
      <c r="C380" s="42"/>
      <c r="D380" s="219" t="s">
        <v>126</v>
      </c>
      <c r="E380" s="42"/>
      <c r="F380" s="220" t="s">
        <v>782</v>
      </c>
      <c r="G380" s="42"/>
      <c r="H380" s="42"/>
      <c r="I380" s="221"/>
      <c r="J380" s="42"/>
      <c r="K380" s="42"/>
      <c r="L380" s="46"/>
      <c r="M380" s="222"/>
      <c r="N380" s="223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126</v>
      </c>
      <c r="AU380" s="19" t="s">
        <v>83</v>
      </c>
    </row>
    <row r="381" spans="1:47" s="2" customFormat="1" ht="12">
      <c r="A381" s="40"/>
      <c r="B381" s="41"/>
      <c r="C381" s="42"/>
      <c r="D381" s="224" t="s">
        <v>128</v>
      </c>
      <c r="E381" s="42"/>
      <c r="F381" s="225" t="s">
        <v>783</v>
      </c>
      <c r="G381" s="42"/>
      <c r="H381" s="42"/>
      <c r="I381" s="221"/>
      <c r="J381" s="42"/>
      <c r="K381" s="42"/>
      <c r="L381" s="46"/>
      <c r="M381" s="268"/>
      <c r="N381" s="269"/>
      <c r="O381" s="270"/>
      <c r="P381" s="270"/>
      <c r="Q381" s="270"/>
      <c r="R381" s="270"/>
      <c r="S381" s="270"/>
      <c r="T381" s="271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128</v>
      </c>
      <c r="AU381" s="19" t="s">
        <v>83</v>
      </c>
    </row>
    <row r="382" spans="1:31" s="2" customFormat="1" ht="6.95" customHeight="1">
      <c r="A382" s="40"/>
      <c r="B382" s="61"/>
      <c r="C382" s="62"/>
      <c r="D382" s="62"/>
      <c r="E382" s="62"/>
      <c r="F382" s="62"/>
      <c r="G382" s="62"/>
      <c r="H382" s="62"/>
      <c r="I382" s="62"/>
      <c r="J382" s="62"/>
      <c r="K382" s="62"/>
      <c r="L382" s="46"/>
      <c r="M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</row>
  </sheetData>
  <sheetProtection password="CB6D" sheet="1" objects="1" scenarios="1" formatColumns="0" formatRows="0" autoFilter="0"/>
  <autoFilter ref="C89:K38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4_01/131251203"/>
    <hyperlink ref="F99" r:id="rId2" display="https://podminky.urs.cz/item/CS_URS_2024_01/132212132"/>
    <hyperlink ref="F104" r:id="rId3" display="https://podminky.urs.cz/item/CS_URS_2024_01/132254203"/>
    <hyperlink ref="F112" r:id="rId4" display="https://podminky.urs.cz/item/CS_URS_2024_01/151101101"/>
    <hyperlink ref="F116" r:id="rId5" display="https://podminky.urs.cz/item/CS_URS_2024_01/151101111"/>
    <hyperlink ref="F119" r:id="rId6" display="https://podminky.urs.cz/item/CS_URS_2024_01/151811133"/>
    <hyperlink ref="F123" r:id="rId7" display="https://podminky.urs.cz/item/CS_URS_2024_01/151811233"/>
    <hyperlink ref="F126" r:id="rId8" display="https://podminky.urs.cz/item/CS_URS_2024_01/162751117"/>
    <hyperlink ref="F129" r:id="rId9" display="https://podminky.urs.cz/item/CS_URS_2024_01/162751119"/>
    <hyperlink ref="F133" r:id="rId10" display="https://podminky.urs.cz/item/CS_URS_2024_01/171201231"/>
    <hyperlink ref="F137" r:id="rId11" display="https://podminky.urs.cz/item/CS_URS_2024_01/171251201"/>
    <hyperlink ref="F147" r:id="rId12" display="https://podminky.urs.cz/item/CS_URS_2024_01/174151101"/>
    <hyperlink ref="F156" r:id="rId13" display="https://podminky.urs.cz/item/CS_URS_2024_01/213141111"/>
    <hyperlink ref="F163" r:id="rId14" display="https://podminky.urs.cz/item/CS_URS_2024_01/271542211"/>
    <hyperlink ref="F168" r:id="rId15" display="https://podminky.urs.cz/item/CS_URS_2024_01/273313511"/>
    <hyperlink ref="F173" r:id="rId16" display="https://podminky.urs.cz/item/CS_URS_2024_01/274313711"/>
    <hyperlink ref="F179" r:id="rId17" display="https://podminky.urs.cz/item/CS_URS_2024_01/380326132"/>
    <hyperlink ref="F191" r:id="rId18" display="https://podminky.urs.cz/item/CS_URS_2024_01/380356231"/>
    <hyperlink ref="F203" r:id="rId19" display="https://podminky.urs.cz/item/CS_URS_2024_01/380356232"/>
    <hyperlink ref="F206" r:id="rId20" display="https://podminky.urs.cz/item/CS_URS_2024_01/380356241"/>
    <hyperlink ref="F210" r:id="rId21" display="https://podminky.urs.cz/item/CS_URS_2024_01/380356242"/>
    <hyperlink ref="F213" r:id="rId22" display="https://podminky.urs.cz/item/CS_URS_2024_01/380361006"/>
    <hyperlink ref="F222" r:id="rId23" display="https://podminky.urs.cz/item/CS_URS_2024_01/451317777"/>
    <hyperlink ref="F225" r:id="rId24" display="https://podminky.urs.cz/item/CS_URS_2024_01/451541111"/>
    <hyperlink ref="F233" r:id="rId25" display="https://podminky.urs.cz/item/CS_URS_2024_01/452112112"/>
    <hyperlink ref="F240" r:id="rId26" display="https://podminky.urs.cz/item/CS_URS_2024_01/452311141"/>
    <hyperlink ref="F245" r:id="rId27" display="https://podminky.urs.cz/item/CS_URS_2024_01/452312151"/>
    <hyperlink ref="F258" r:id="rId28" display="https://podminky.urs.cz/item/CS_URS_2024_01/591241111"/>
    <hyperlink ref="F267" r:id="rId29" display="https://podminky.urs.cz/item/CS_URS_2024_01/894410103"/>
    <hyperlink ref="F272" r:id="rId30" display="https://podminky.urs.cz/item/CS_URS_2024_01/894410302"/>
    <hyperlink ref="F277" r:id="rId31" display="https://podminky.urs.cz/item/CS_URS_2024_01/895941302"/>
    <hyperlink ref="F282" r:id="rId32" display="https://podminky.urs.cz/item/CS_URS_2024_01/895941314"/>
    <hyperlink ref="F289" r:id="rId33" display="https://podminky.urs.cz/item/CS_URS_2024_01/895941323"/>
    <hyperlink ref="F294" r:id="rId34" display="https://podminky.urs.cz/item/CS_URS_2024_01/895941331"/>
    <hyperlink ref="F301" r:id="rId35" display="https://podminky.urs.cz/item/CS_URS_2024_01/899104112"/>
    <hyperlink ref="F313" r:id="rId36" display="https://podminky.urs.cz/item/CS_URS_2024_01/899204112"/>
    <hyperlink ref="F323" r:id="rId37" display="https://podminky.urs.cz/item/CS_URS_2024_01/919521140"/>
    <hyperlink ref="F335" r:id="rId38" display="https://podminky.urs.cz/item/CS_URS_2024_01/919535558"/>
    <hyperlink ref="F339" r:id="rId39" display="https://podminky.urs.cz/item/CS_URS_2024_01/953171031"/>
    <hyperlink ref="F345" r:id="rId40" display="https://podminky.urs.cz/item/CS_URS_2024_01/998271301"/>
    <hyperlink ref="F350" r:id="rId41" display="https://podminky.urs.cz/item/CS_URS_2024_01/711111001"/>
    <hyperlink ref="F355" r:id="rId42" display="https://podminky.urs.cz/item/CS_URS_2024_01/711112001"/>
    <hyperlink ref="F367" r:id="rId43" display="https://podminky.urs.cz/item/CS_URS_2024_01/711112002"/>
    <hyperlink ref="F371" r:id="rId44" display="https://podminky.urs.cz/item/CS_URS_2024_01/711111002"/>
    <hyperlink ref="F381" r:id="rId45" display="https://podminky.urs.cz/item/CS_URS_2024_01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83</v>
      </c>
    </row>
    <row r="4" spans="2:46" s="1" customFormat="1" ht="24.95" customHeight="1">
      <c r="B4" s="22"/>
      <c r="D4" s="132" t="s">
        <v>89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II/201 Mariánský Týnec, Úprava napojení a odvodnění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90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784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30. 1. 2024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32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33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35</v>
      </c>
      <c r="E23" s="40"/>
      <c r="F23" s="40"/>
      <c r="G23" s="40"/>
      <c r="H23" s="40"/>
      <c r="I23" s="134" t="s">
        <v>26</v>
      </c>
      <c r="J23" s="138" t="str">
        <f>IF('Rekapitulace stavby'!AN19="","",'Rekapitulace stavby'!AN19)</f>
        <v/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tr">
        <f>IF('Rekapitulace stavby'!E20="","",'Rekapitulace stavby'!E20)</f>
        <v xml:space="preserve"> </v>
      </c>
      <c r="F24" s="40"/>
      <c r="G24" s="40"/>
      <c r="H24" s="40"/>
      <c r="I24" s="134" t="s">
        <v>28</v>
      </c>
      <c r="J24" s="138" t="str">
        <f>IF('Rekapitulace stavby'!AN20="","",'Rekapitulace stavby'!AN20)</f>
        <v/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37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39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41</v>
      </c>
      <c r="G32" s="40"/>
      <c r="H32" s="40"/>
      <c r="I32" s="147" t="s">
        <v>40</v>
      </c>
      <c r="J32" s="147" t="s">
        <v>42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43</v>
      </c>
      <c r="E33" s="134" t="s">
        <v>44</v>
      </c>
      <c r="F33" s="149">
        <f>ROUND((SUM(BE84:BE107)),2)</f>
        <v>0</v>
      </c>
      <c r="G33" s="40"/>
      <c r="H33" s="40"/>
      <c r="I33" s="150">
        <v>0.21</v>
      </c>
      <c r="J33" s="149">
        <f>ROUND(((SUM(BE84:BE107))*I33),2)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45</v>
      </c>
      <c r="F34" s="149">
        <f>ROUND((SUM(BF84:BF107)),2)</f>
        <v>0</v>
      </c>
      <c r="G34" s="40"/>
      <c r="H34" s="40"/>
      <c r="I34" s="150">
        <v>0.12</v>
      </c>
      <c r="J34" s="149">
        <f>ROUND(((SUM(BF84:BF107))*I34),2)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46</v>
      </c>
      <c r="F35" s="149">
        <f>ROUND((SUM(BG84:BG107)),2)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47</v>
      </c>
      <c r="F36" s="149">
        <f>ROUND((SUM(BH84:BH107)),2)</f>
        <v>0</v>
      </c>
      <c r="G36" s="40"/>
      <c r="H36" s="40"/>
      <c r="I36" s="150">
        <v>0.12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48</v>
      </c>
      <c r="F37" s="149">
        <f>ROUND((SUM(BI84:BI107)),2)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49</v>
      </c>
      <c r="E39" s="153"/>
      <c r="F39" s="153"/>
      <c r="G39" s="154" t="s">
        <v>50</v>
      </c>
      <c r="H39" s="155" t="s">
        <v>51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92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II/201 Mariánský Týnec, Úprava napojení a odvodnění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90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Kralovice-Mariánský Týnec</v>
      </c>
      <c r="G52" s="42"/>
      <c r="H52" s="42"/>
      <c r="I52" s="34" t="s">
        <v>23</v>
      </c>
      <c r="J52" s="74" t="str">
        <f>IF(J12="","",J12)</f>
        <v>30. 1. 2024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Správa a údržba silnic Plzeňského kraje, p.o</v>
      </c>
      <c r="G54" s="42"/>
      <c r="H54" s="42"/>
      <c r="I54" s="34" t="s">
        <v>31</v>
      </c>
      <c r="J54" s="38" t="str">
        <f>E21</f>
        <v>WORING s.r.o. ,Na Roudné 1604/93;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35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93</v>
      </c>
      <c r="D57" s="164"/>
      <c r="E57" s="164"/>
      <c r="F57" s="164"/>
      <c r="G57" s="164"/>
      <c r="H57" s="164"/>
      <c r="I57" s="164"/>
      <c r="J57" s="165" t="s">
        <v>94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71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95</v>
      </c>
    </row>
    <row r="60" spans="1:31" s="9" customFormat="1" ht="24.95" customHeight="1">
      <c r="A60" s="9"/>
      <c r="B60" s="167"/>
      <c r="C60" s="168"/>
      <c r="D60" s="169" t="s">
        <v>785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786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787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788</v>
      </c>
      <c r="E63" s="176"/>
      <c r="F63" s="176"/>
      <c r="G63" s="176"/>
      <c r="H63" s="176"/>
      <c r="I63" s="176"/>
      <c r="J63" s="177">
        <f>J97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789</v>
      </c>
      <c r="E64" s="176"/>
      <c r="F64" s="176"/>
      <c r="G64" s="176"/>
      <c r="H64" s="176"/>
      <c r="I64" s="176"/>
      <c r="J64" s="177">
        <f>J101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102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II/201 Mariánský Týnec, Úprava napojení a odvodnění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90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VRN - VRN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Kralovice-Mariánský Týnec</v>
      </c>
      <c r="G78" s="42"/>
      <c r="H78" s="42"/>
      <c r="I78" s="34" t="s">
        <v>23</v>
      </c>
      <c r="J78" s="74" t="str">
        <f>IF(J12="","",J12)</f>
        <v>30. 1. 2024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Správa a údržba silnic Plzeňského kraje, p.o</v>
      </c>
      <c r="G80" s="42"/>
      <c r="H80" s="42"/>
      <c r="I80" s="34" t="s">
        <v>31</v>
      </c>
      <c r="J80" s="38" t="str">
        <f>E21</f>
        <v>WORING s.r.o. ,Na Roudné 1604/93; Plzeň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35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103</v>
      </c>
      <c r="D83" s="182" t="s">
        <v>58</v>
      </c>
      <c r="E83" s="182" t="s">
        <v>54</v>
      </c>
      <c r="F83" s="182" t="s">
        <v>55</v>
      </c>
      <c r="G83" s="182" t="s">
        <v>104</v>
      </c>
      <c r="H83" s="182" t="s">
        <v>105</v>
      </c>
      <c r="I83" s="182" t="s">
        <v>106</v>
      </c>
      <c r="J83" s="182" t="s">
        <v>94</v>
      </c>
      <c r="K83" s="183" t="s">
        <v>107</v>
      </c>
      <c r="L83" s="184"/>
      <c r="M83" s="94" t="s">
        <v>19</v>
      </c>
      <c r="N83" s="95" t="s">
        <v>43</v>
      </c>
      <c r="O83" s="95" t="s">
        <v>108</v>
      </c>
      <c r="P83" s="95" t="s">
        <v>109</v>
      </c>
      <c r="Q83" s="95" t="s">
        <v>110</v>
      </c>
      <c r="R83" s="95" t="s">
        <v>111</v>
      </c>
      <c r="S83" s="95" t="s">
        <v>112</v>
      </c>
      <c r="T83" s="96" t="s">
        <v>113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114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72</v>
      </c>
      <c r="AU84" s="19" t="s">
        <v>95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72</v>
      </c>
      <c r="E85" s="193" t="s">
        <v>87</v>
      </c>
      <c r="F85" s="193" t="s">
        <v>790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P86+P93+P97+P101</f>
        <v>0</v>
      </c>
      <c r="Q85" s="198"/>
      <c r="R85" s="199">
        <f>R86+R93+R97+R101</f>
        <v>0</v>
      </c>
      <c r="S85" s="198"/>
      <c r="T85" s="200">
        <f>T86+T93+T97+T101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154</v>
      </c>
      <c r="AT85" s="202" t="s">
        <v>72</v>
      </c>
      <c r="AU85" s="202" t="s">
        <v>73</v>
      </c>
      <c r="AY85" s="201" t="s">
        <v>117</v>
      </c>
      <c r="BK85" s="203">
        <f>BK86+BK93+BK97+BK101</f>
        <v>0</v>
      </c>
    </row>
    <row r="86" spans="1:63" s="12" customFormat="1" ht="22.8" customHeight="1">
      <c r="A86" s="12"/>
      <c r="B86" s="190"/>
      <c r="C86" s="191"/>
      <c r="D86" s="192" t="s">
        <v>72</v>
      </c>
      <c r="E86" s="204" t="s">
        <v>791</v>
      </c>
      <c r="F86" s="204" t="s">
        <v>792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SUM(P87:P92)</f>
        <v>0</v>
      </c>
      <c r="Q86" s="198"/>
      <c r="R86" s="199">
        <f>SUM(R87:R92)</f>
        <v>0</v>
      </c>
      <c r="S86" s="198"/>
      <c r="T86" s="200">
        <f>SUM(T87:T92)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154</v>
      </c>
      <c r="AT86" s="202" t="s">
        <v>72</v>
      </c>
      <c r="AU86" s="202" t="s">
        <v>81</v>
      </c>
      <c r="AY86" s="201" t="s">
        <v>117</v>
      </c>
      <c r="BK86" s="203">
        <f>SUM(BK87:BK92)</f>
        <v>0</v>
      </c>
    </row>
    <row r="87" spans="1:65" s="2" customFormat="1" ht="16.5" customHeight="1">
      <c r="A87" s="40"/>
      <c r="B87" s="41"/>
      <c r="C87" s="206" t="s">
        <v>81</v>
      </c>
      <c r="D87" s="206" t="s">
        <v>119</v>
      </c>
      <c r="E87" s="207" t="s">
        <v>793</v>
      </c>
      <c r="F87" s="208" t="s">
        <v>794</v>
      </c>
      <c r="G87" s="209" t="s">
        <v>688</v>
      </c>
      <c r="H87" s="210">
        <v>1</v>
      </c>
      <c r="I87" s="211"/>
      <c r="J87" s="212">
        <f>ROUND(I87*H87,2)</f>
        <v>0</v>
      </c>
      <c r="K87" s="208" t="s">
        <v>123</v>
      </c>
      <c r="L87" s="46"/>
      <c r="M87" s="213" t="s">
        <v>19</v>
      </c>
      <c r="N87" s="214" t="s">
        <v>44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795</v>
      </c>
      <c r="AT87" s="217" t="s">
        <v>119</v>
      </c>
      <c r="AU87" s="217" t="s">
        <v>83</v>
      </c>
      <c r="AY87" s="19" t="s">
        <v>117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81</v>
      </c>
      <c r="BK87" s="218">
        <f>ROUND(I87*H87,2)</f>
        <v>0</v>
      </c>
      <c r="BL87" s="19" t="s">
        <v>795</v>
      </c>
      <c r="BM87" s="217" t="s">
        <v>796</v>
      </c>
    </row>
    <row r="88" spans="1:47" s="2" customFormat="1" ht="12">
      <c r="A88" s="40"/>
      <c r="B88" s="41"/>
      <c r="C88" s="42"/>
      <c r="D88" s="219" t="s">
        <v>126</v>
      </c>
      <c r="E88" s="42"/>
      <c r="F88" s="220" t="s">
        <v>794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126</v>
      </c>
      <c r="AU88" s="19" t="s">
        <v>83</v>
      </c>
    </row>
    <row r="89" spans="1:47" s="2" customFormat="1" ht="12">
      <c r="A89" s="40"/>
      <c r="B89" s="41"/>
      <c r="C89" s="42"/>
      <c r="D89" s="224" t="s">
        <v>128</v>
      </c>
      <c r="E89" s="42"/>
      <c r="F89" s="225" t="s">
        <v>797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128</v>
      </c>
      <c r="AU89" s="19" t="s">
        <v>83</v>
      </c>
    </row>
    <row r="90" spans="1:65" s="2" customFormat="1" ht="16.5" customHeight="1">
      <c r="A90" s="40"/>
      <c r="B90" s="41"/>
      <c r="C90" s="206" t="s">
        <v>83</v>
      </c>
      <c r="D90" s="206" t="s">
        <v>119</v>
      </c>
      <c r="E90" s="207" t="s">
        <v>798</v>
      </c>
      <c r="F90" s="208" t="s">
        <v>799</v>
      </c>
      <c r="G90" s="209" t="s">
        <v>688</v>
      </c>
      <c r="H90" s="210">
        <v>1</v>
      </c>
      <c r="I90" s="211"/>
      <c r="J90" s="212">
        <f>ROUND(I90*H90,2)</f>
        <v>0</v>
      </c>
      <c r="K90" s="208" t="s">
        <v>123</v>
      </c>
      <c r="L90" s="46"/>
      <c r="M90" s="213" t="s">
        <v>19</v>
      </c>
      <c r="N90" s="214" t="s">
        <v>44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795</v>
      </c>
      <c r="AT90" s="217" t="s">
        <v>119</v>
      </c>
      <c r="AU90" s="217" t="s">
        <v>83</v>
      </c>
      <c r="AY90" s="19" t="s">
        <v>117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81</v>
      </c>
      <c r="BK90" s="218">
        <f>ROUND(I90*H90,2)</f>
        <v>0</v>
      </c>
      <c r="BL90" s="19" t="s">
        <v>795</v>
      </c>
      <c r="BM90" s="217" t="s">
        <v>800</v>
      </c>
    </row>
    <row r="91" spans="1:47" s="2" customFormat="1" ht="12">
      <c r="A91" s="40"/>
      <c r="B91" s="41"/>
      <c r="C91" s="42"/>
      <c r="D91" s="219" t="s">
        <v>126</v>
      </c>
      <c r="E91" s="42"/>
      <c r="F91" s="220" t="s">
        <v>799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126</v>
      </c>
      <c r="AU91" s="19" t="s">
        <v>83</v>
      </c>
    </row>
    <row r="92" spans="1:47" s="2" customFormat="1" ht="12">
      <c r="A92" s="40"/>
      <c r="B92" s="41"/>
      <c r="C92" s="42"/>
      <c r="D92" s="224" t="s">
        <v>128</v>
      </c>
      <c r="E92" s="42"/>
      <c r="F92" s="225" t="s">
        <v>801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128</v>
      </c>
      <c r="AU92" s="19" t="s">
        <v>83</v>
      </c>
    </row>
    <row r="93" spans="1:63" s="12" customFormat="1" ht="22.8" customHeight="1">
      <c r="A93" s="12"/>
      <c r="B93" s="190"/>
      <c r="C93" s="191"/>
      <c r="D93" s="192" t="s">
        <v>72</v>
      </c>
      <c r="E93" s="204" t="s">
        <v>802</v>
      </c>
      <c r="F93" s="204" t="s">
        <v>803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SUM(P94:P96)</f>
        <v>0</v>
      </c>
      <c r="Q93" s="198"/>
      <c r="R93" s="199">
        <f>SUM(R94:R96)</f>
        <v>0</v>
      </c>
      <c r="S93" s="198"/>
      <c r="T93" s="200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154</v>
      </c>
      <c r="AT93" s="202" t="s">
        <v>72</v>
      </c>
      <c r="AU93" s="202" t="s">
        <v>81</v>
      </c>
      <c r="AY93" s="201" t="s">
        <v>117</v>
      </c>
      <c r="BK93" s="203">
        <f>SUM(BK94:BK96)</f>
        <v>0</v>
      </c>
    </row>
    <row r="94" spans="1:65" s="2" customFormat="1" ht="16.5" customHeight="1">
      <c r="A94" s="40"/>
      <c r="B94" s="41"/>
      <c r="C94" s="206" t="s">
        <v>139</v>
      </c>
      <c r="D94" s="206" t="s">
        <v>119</v>
      </c>
      <c r="E94" s="207" t="s">
        <v>804</v>
      </c>
      <c r="F94" s="208" t="s">
        <v>803</v>
      </c>
      <c r="G94" s="209" t="s">
        <v>688</v>
      </c>
      <c r="H94" s="210">
        <v>1</v>
      </c>
      <c r="I94" s="211"/>
      <c r="J94" s="212">
        <f>ROUND(I94*H94,2)</f>
        <v>0</v>
      </c>
      <c r="K94" s="208" t="s">
        <v>123</v>
      </c>
      <c r="L94" s="46"/>
      <c r="M94" s="213" t="s">
        <v>19</v>
      </c>
      <c r="N94" s="214" t="s">
        <v>44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795</v>
      </c>
      <c r="AT94" s="217" t="s">
        <v>119</v>
      </c>
      <c r="AU94" s="217" t="s">
        <v>83</v>
      </c>
      <c r="AY94" s="19" t="s">
        <v>117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81</v>
      </c>
      <c r="BK94" s="218">
        <f>ROUND(I94*H94,2)</f>
        <v>0</v>
      </c>
      <c r="BL94" s="19" t="s">
        <v>795</v>
      </c>
      <c r="BM94" s="217" t="s">
        <v>805</v>
      </c>
    </row>
    <row r="95" spans="1:47" s="2" customFormat="1" ht="12">
      <c r="A95" s="40"/>
      <c r="B95" s="41"/>
      <c r="C95" s="42"/>
      <c r="D95" s="219" t="s">
        <v>126</v>
      </c>
      <c r="E95" s="42"/>
      <c r="F95" s="220" t="s">
        <v>803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126</v>
      </c>
      <c r="AU95" s="19" t="s">
        <v>83</v>
      </c>
    </row>
    <row r="96" spans="1:47" s="2" customFormat="1" ht="12">
      <c r="A96" s="40"/>
      <c r="B96" s="41"/>
      <c r="C96" s="42"/>
      <c r="D96" s="224" t="s">
        <v>128</v>
      </c>
      <c r="E96" s="42"/>
      <c r="F96" s="225" t="s">
        <v>806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128</v>
      </c>
      <c r="AU96" s="19" t="s">
        <v>83</v>
      </c>
    </row>
    <row r="97" spans="1:63" s="12" customFormat="1" ht="22.8" customHeight="1">
      <c r="A97" s="12"/>
      <c r="B97" s="190"/>
      <c r="C97" s="191"/>
      <c r="D97" s="192" t="s">
        <v>72</v>
      </c>
      <c r="E97" s="204" t="s">
        <v>807</v>
      </c>
      <c r="F97" s="204" t="s">
        <v>808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SUM(P98:P100)</f>
        <v>0</v>
      </c>
      <c r="Q97" s="198"/>
      <c r="R97" s="199">
        <f>SUM(R98:R100)</f>
        <v>0</v>
      </c>
      <c r="S97" s="198"/>
      <c r="T97" s="200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154</v>
      </c>
      <c r="AT97" s="202" t="s">
        <v>72</v>
      </c>
      <c r="AU97" s="202" t="s">
        <v>81</v>
      </c>
      <c r="AY97" s="201" t="s">
        <v>117</v>
      </c>
      <c r="BK97" s="203">
        <f>SUM(BK98:BK100)</f>
        <v>0</v>
      </c>
    </row>
    <row r="98" spans="1:65" s="2" customFormat="1" ht="16.5" customHeight="1">
      <c r="A98" s="40"/>
      <c r="B98" s="41"/>
      <c r="C98" s="206" t="s">
        <v>124</v>
      </c>
      <c r="D98" s="206" t="s">
        <v>119</v>
      </c>
      <c r="E98" s="207" t="s">
        <v>809</v>
      </c>
      <c r="F98" s="208" t="s">
        <v>810</v>
      </c>
      <c r="G98" s="209" t="s">
        <v>241</v>
      </c>
      <c r="H98" s="210">
        <v>2</v>
      </c>
      <c r="I98" s="211"/>
      <c r="J98" s="212">
        <f>ROUND(I98*H98,2)</f>
        <v>0</v>
      </c>
      <c r="K98" s="208" t="s">
        <v>123</v>
      </c>
      <c r="L98" s="46"/>
      <c r="M98" s="213" t="s">
        <v>19</v>
      </c>
      <c r="N98" s="214" t="s">
        <v>44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795</v>
      </c>
      <c r="AT98" s="217" t="s">
        <v>119</v>
      </c>
      <c r="AU98" s="217" t="s">
        <v>83</v>
      </c>
      <c r="AY98" s="19" t="s">
        <v>117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81</v>
      </c>
      <c r="BK98" s="218">
        <f>ROUND(I98*H98,2)</f>
        <v>0</v>
      </c>
      <c r="BL98" s="19" t="s">
        <v>795</v>
      </c>
      <c r="BM98" s="217" t="s">
        <v>811</v>
      </c>
    </row>
    <row r="99" spans="1:47" s="2" customFormat="1" ht="12">
      <c r="A99" s="40"/>
      <c r="B99" s="41"/>
      <c r="C99" s="42"/>
      <c r="D99" s="219" t="s">
        <v>126</v>
      </c>
      <c r="E99" s="42"/>
      <c r="F99" s="220" t="s">
        <v>810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126</v>
      </c>
      <c r="AU99" s="19" t="s">
        <v>83</v>
      </c>
    </row>
    <row r="100" spans="1:47" s="2" customFormat="1" ht="12">
      <c r="A100" s="40"/>
      <c r="B100" s="41"/>
      <c r="C100" s="42"/>
      <c r="D100" s="224" t="s">
        <v>128</v>
      </c>
      <c r="E100" s="42"/>
      <c r="F100" s="225" t="s">
        <v>812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128</v>
      </c>
      <c r="AU100" s="19" t="s">
        <v>83</v>
      </c>
    </row>
    <row r="101" spans="1:63" s="12" customFormat="1" ht="22.8" customHeight="1">
      <c r="A101" s="12"/>
      <c r="B101" s="190"/>
      <c r="C101" s="191"/>
      <c r="D101" s="192" t="s">
        <v>72</v>
      </c>
      <c r="E101" s="204" t="s">
        <v>813</v>
      </c>
      <c r="F101" s="204" t="s">
        <v>814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SUM(P102:P107)</f>
        <v>0</v>
      </c>
      <c r="Q101" s="198"/>
      <c r="R101" s="199">
        <f>SUM(R102:R107)</f>
        <v>0</v>
      </c>
      <c r="S101" s="198"/>
      <c r="T101" s="200">
        <f>SUM(T102:T107)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154</v>
      </c>
      <c r="AT101" s="202" t="s">
        <v>72</v>
      </c>
      <c r="AU101" s="202" t="s">
        <v>81</v>
      </c>
      <c r="AY101" s="201" t="s">
        <v>117</v>
      </c>
      <c r="BK101" s="203">
        <f>SUM(BK102:BK107)</f>
        <v>0</v>
      </c>
    </row>
    <row r="102" spans="1:65" s="2" customFormat="1" ht="21.75" customHeight="1">
      <c r="A102" s="40"/>
      <c r="B102" s="41"/>
      <c r="C102" s="206" t="s">
        <v>154</v>
      </c>
      <c r="D102" s="206" t="s">
        <v>119</v>
      </c>
      <c r="E102" s="207" t="s">
        <v>815</v>
      </c>
      <c r="F102" s="208" t="s">
        <v>816</v>
      </c>
      <c r="G102" s="209" t="s">
        <v>688</v>
      </c>
      <c r="H102" s="210">
        <v>1</v>
      </c>
      <c r="I102" s="211"/>
      <c r="J102" s="212">
        <f>ROUND(I102*H102,2)</f>
        <v>0</v>
      </c>
      <c r="K102" s="208" t="s">
        <v>123</v>
      </c>
      <c r="L102" s="46"/>
      <c r="M102" s="213" t="s">
        <v>19</v>
      </c>
      <c r="N102" s="214" t="s">
        <v>44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795</v>
      </c>
      <c r="AT102" s="217" t="s">
        <v>119</v>
      </c>
      <c r="AU102" s="217" t="s">
        <v>83</v>
      </c>
      <c r="AY102" s="19" t="s">
        <v>117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81</v>
      </c>
      <c r="BK102" s="218">
        <f>ROUND(I102*H102,2)</f>
        <v>0</v>
      </c>
      <c r="BL102" s="19" t="s">
        <v>795</v>
      </c>
      <c r="BM102" s="217" t="s">
        <v>817</v>
      </c>
    </row>
    <row r="103" spans="1:47" s="2" customFormat="1" ht="12">
      <c r="A103" s="40"/>
      <c r="B103" s="41"/>
      <c r="C103" s="42"/>
      <c r="D103" s="219" t="s">
        <v>126</v>
      </c>
      <c r="E103" s="42"/>
      <c r="F103" s="220" t="s">
        <v>816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126</v>
      </c>
      <c r="AU103" s="19" t="s">
        <v>83</v>
      </c>
    </row>
    <row r="104" spans="1:47" s="2" customFormat="1" ht="12">
      <c r="A104" s="40"/>
      <c r="B104" s="41"/>
      <c r="C104" s="42"/>
      <c r="D104" s="224" t="s">
        <v>128</v>
      </c>
      <c r="E104" s="42"/>
      <c r="F104" s="225" t="s">
        <v>818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128</v>
      </c>
      <c r="AU104" s="19" t="s">
        <v>83</v>
      </c>
    </row>
    <row r="105" spans="1:65" s="2" customFormat="1" ht="24.15" customHeight="1">
      <c r="A105" s="40"/>
      <c r="B105" s="41"/>
      <c r="C105" s="206" t="s">
        <v>160</v>
      </c>
      <c r="D105" s="206" t="s">
        <v>119</v>
      </c>
      <c r="E105" s="207" t="s">
        <v>819</v>
      </c>
      <c r="F105" s="208" t="s">
        <v>820</v>
      </c>
      <c r="G105" s="209" t="s">
        <v>688</v>
      </c>
      <c r="H105" s="210">
        <v>1</v>
      </c>
      <c r="I105" s="211"/>
      <c r="J105" s="212">
        <f>ROUND(I105*H105,2)</f>
        <v>0</v>
      </c>
      <c r="K105" s="208" t="s">
        <v>123</v>
      </c>
      <c r="L105" s="46"/>
      <c r="M105" s="213" t="s">
        <v>19</v>
      </c>
      <c r="N105" s="214" t="s">
        <v>44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795</v>
      </c>
      <c r="AT105" s="217" t="s">
        <v>119</v>
      </c>
      <c r="AU105" s="217" t="s">
        <v>83</v>
      </c>
      <c r="AY105" s="19" t="s">
        <v>117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81</v>
      </c>
      <c r="BK105" s="218">
        <f>ROUND(I105*H105,2)</f>
        <v>0</v>
      </c>
      <c r="BL105" s="19" t="s">
        <v>795</v>
      </c>
      <c r="BM105" s="217" t="s">
        <v>821</v>
      </c>
    </row>
    <row r="106" spans="1:47" s="2" customFormat="1" ht="12">
      <c r="A106" s="40"/>
      <c r="B106" s="41"/>
      <c r="C106" s="42"/>
      <c r="D106" s="219" t="s">
        <v>126</v>
      </c>
      <c r="E106" s="42"/>
      <c r="F106" s="220" t="s">
        <v>820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126</v>
      </c>
      <c r="AU106" s="19" t="s">
        <v>83</v>
      </c>
    </row>
    <row r="107" spans="1:47" s="2" customFormat="1" ht="12">
      <c r="A107" s="40"/>
      <c r="B107" s="41"/>
      <c r="C107" s="42"/>
      <c r="D107" s="224" t="s">
        <v>128</v>
      </c>
      <c r="E107" s="42"/>
      <c r="F107" s="225" t="s">
        <v>822</v>
      </c>
      <c r="G107" s="42"/>
      <c r="H107" s="42"/>
      <c r="I107" s="221"/>
      <c r="J107" s="42"/>
      <c r="K107" s="42"/>
      <c r="L107" s="46"/>
      <c r="M107" s="268"/>
      <c r="N107" s="269"/>
      <c r="O107" s="270"/>
      <c r="P107" s="270"/>
      <c r="Q107" s="270"/>
      <c r="R107" s="270"/>
      <c r="S107" s="270"/>
      <c r="T107" s="271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128</v>
      </c>
      <c r="AU107" s="19" t="s">
        <v>83</v>
      </c>
    </row>
    <row r="108" spans="1:31" s="2" customFormat="1" ht="6.95" customHeight="1">
      <c r="A108" s="40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46"/>
      <c r="M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</sheetData>
  <sheetProtection password="CB6D" sheet="1" objects="1" scenarios="1" formatColumns="0" formatRows="0" autoFilter="0"/>
  <autoFilter ref="C83:K1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4_01/012002000"/>
    <hyperlink ref="F92" r:id="rId2" display="https://podminky.urs.cz/item/CS_URS_2024_01/013254000"/>
    <hyperlink ref="F96" r:id="rId3" display="https://podminky.urs.cz/item/CS_URS_2024_01/030001000"/>
    <hyperlink ref="F100" r:id="rId4" display="https://podminky.urs.cz/item/CS_URS_2024_01/043154000"/>
    <hyperlink ref="F104" r:id="rId5" display="https://podminky.urs.cz/item/CS_URS_2024_01/072103001"/>
    <hyperlink ref="F107" r:id="rId6" display="https://podminky.urs.cz/item/CS_URS_2024_01/07210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2" customWidth="1"/>
    <col min="2" max="2" width="1.7109375" style="272" customWidth="1"/>
    <col min="3" max="4" width="5.00390625" style="272" customWidth="1"/>
    <col min="5" max="5" width="11.7109375" style="272" customWidth="1"/>
    <col min="6" max="6" width="9.140625" style="272" customWidth="1"/>
    <col min="7" max="7" width="5.00390625" style="272" customWidth="1"/>
    <col min="8" max="8" width="77.8515625" style="272" customWidth="1"/>
    <col min="9" max="10" width="20.00390625" style="272" customWidth="1"/>
    <col min="11" max="11" width="1.7109375" style="272" customWidth="1"/>
  </cols>
  <sheetData>
    <row r="1" s="1" customFormat="1" ht="37.5" customHeight="1"/>
    <row r="2" spans="2:11" s="1" customFormat="1" ht="7.5" customHeight="1">
      <c r="B2" s="273"/>
      <c r="C2" s="274"/>
      <c r="D2" s="274"/>
      <c r="E2" s="274"/>
      <c r="F2" s="274"/>
      <c r="G2" s="274"/>
      <c r="H2" s="274"/>
      <c r="I2" s="274"/>
      <c r="J2" s="274"/>
      <c r="K2" s="275"/>
    </row>
    <row r="3" spans="2:11" s="16" customFormat="1" ht="45" customHeight="1">
      <c r="B3" s="276"/>
      <c r="C3" s="277" t="s">
        <v>823</v>
      </c>
      <c r="D3" s="277"/>
      <c r="E3" s="277"/>
      <c r="F3" s="277"/>
      <c r="G3" s="277"/>
      <c r="H3" s="277"/>
      <c r="I3" s="277"/>
      <c r="J3" s="277"/>
      <c r="K3" s="278"/>
    </row>
    <row r="4" spans="2:11" s="1" customFormat="1" ht="25.5" customHeight="1">
      <c r="B4" s="279"/>
      <c r="C4" s="280" t="s">
        <v>824</v>
      </c>
      <c r="D4" s="280"/>
      <c r="E4" s="280"/>
      <c r="F4" s="280"/>
      <c r="G4" s="280"/>
      <c r="H4" s="280"/>
      <c r="I4" s="280"/>
      <c r="J4" s="280"/>
      <c r="K4" s="281"/>
    </row>
    <row r="5" spans="2:11" s="1" customFormat="1" ht="5.25" customHeight="1">
      <c r="B5" s="279"/>
      <c r="C5" s="282"/>
      <c r="D5" s="282"/>
      <c r="E5" s="282"/>
      <c r="F5" s="282"/>
      <c r="G5" s="282"/>
      <c r="H5" s="282"/>
      <c r="I5" s="282"/>
      <c r="J5" s="282"/>
      <c r="K5" s="281"/>
    </row>
    <row r="6" spans="2:11" s="1" customFormat="1" ht="15" customHeight="1">
      <c r="B6" s="279"/>
      <c r="C6" s="283" t="s">
        <v>825</v>
      </c>
      <c r="D6" s="283"/>
      <c r="E6" s="283"/>
      <c r="F6" s="283"/>
      <c r="G6" s="283"/>
      <c r="H6" s="283"/>
      <c r="I6" s="283"/>
      <c r="J6" s="283"/>
      <c r="K6" s="281"/>
    </row>
    <row r="7" spans="2:11" s="1" customFormat="1" ht="15" customHeight="1">
      <c r="B7" s="284"/>
      <c r="C7" s="283" t="s">
        <v>826</v>
      </c>
      <c r="D7" s="283"/>
      <c r="E7" s="283"/>
      <c r="F7" s="283"/>
      <c r="G7" s="283"/>
      <c r="H7" s="283"/>
      <c r="I7" s="283"/>
      <c r="J7" s="283"/>
      <c r="K7" s="281"/>
    </row>
    <row r="8" spans="2:11" s="1" customFormat="1" ht="12.75" customHeight="1">
      <c r="B8" s="284"/>
      <c r="C8" s="283"/>
      <c r="D8" s="283"/>
      <c r="E8" s="283"/>
      <c r="F8" s="283"/>
      <c r="G8" s="283"/>
      <c r="H8" s="283"/>
      <c r="I8" s="283"/>
      <c r="J8" s="283"/>
      <c r="K8" s="281"/>
    </row>
    <row r="9" spans="2:11" s="1" customFormat="1" ht="15" customHeight="1">
      <c r="B9" s="284"/>
      <c r="C9" s="283" t="s">
        <v>827</v>
      </c>
      <c r="D9" s="283"/>
      <c r="E9" s="283"/>
      <c r="F9" s="283"/>
      <c r="G9" s="283"/>
      <c r="H9" s="283"/>
      <c r="I9" s="283"/>
      <c r="J9" s="283"/>
      <c r="K9" s="281"/>
    </row>
    <row r="10" spans="2:11" s="1" customFormat="1" ht="15" customHeight="1">
      <c r="B10" s="284"/>
      <c r="C10" s="283"/>
      <c r="D10" s="283" t="s">
        <v>828</v>
      </c>
      <c r="E10" s="283"/>
      <c r="F10" s="283"/>
      <c r="G10" s="283"/>
      <c r="H10" s="283"/>
      <c r="I10" s="283"/>
      <c r="J10" s="283"/>
      <c r="K10" s="281"/>
    </row>
    <row r="11" spans="2:11" s="1" customFormat="1" ht="15" customHeight="1">
      <c r="B11" s="284"/>
      <c r="C11" s="285"/>
      <c r="D11" s="283" t="s">
        <v>829</v>
      </c>
      <c r="E11" s="283"/>
      <c r="F11" s="283"/>
      <c r="G11" s="283"/>
      <c r="H11" s="283"/>
      <c r="I11" s="283"/>
      <c r="J11" s="283"/>
      <c r="K11" s="281"/>
    </row>
    <row r="12" spans="2:11" s="1" customFormat="1" ht="15" customHeight="1">
      <c r="B12" s="284"/>
      <c r="C12" s="285"/>
      <c r="D12" s="283"/>
      <c r="E12" s="283"/>
      <c r="F12" s="283"/>
      <c r="G12" s="283"/>
      <c r="H12" s="283"/>
      <c r="I12" s="283"/>
      <c r="J12" s="283"/>
      <c r="K12" s="281"/>
    </row>
    <row r="13" spans="2:11" s="1" customFormat="1" ht="15" customHeight="1">
      <c r="B13" s="284"/>
      <c r="C13" s="285"/>
      <c r="D13" s="286" t="s">
        <v>830</v>
      </c>
      <c r="E13" s="283"/>
      <c r="F13" s="283"/>
      <c r="G13" s="283"/>
      <c r="H13" s="283"/>
      <c r="I13" s="283"/>
      <c r="J13" s="283"/>
      <c r="K13" s="281"/>
    </row>
    <row r="14" spans="2:11" s="1" customFormat="1" ht="12.75" customHeight="1">
      <c r="B14" s="284"/>
      <c r="C14" s="285"/>
      <c r="D14" s="285"/>
      <c r="E14" s="285"/>
      <c r="F14" s="285"/>
      <c r="G14" s="285"/>
      <c r="H14" s="285"/>
      <c r="I14" s="285"/>
      <c r="J14" s="285"/>
      <c r="K14" s="281"/>
    </row>
    <row r="15" spans="2:11" s="1" customFormat="1" ht="15" customHeight="1">
      <c r="B15" s="284"/>
      <c r="C15" s="285"/>
      <c r="D15" s="283" t="s">
        <v>831</v>
      </c>
      <c r="E15" s="283"/>
      <c r="F15" s="283"/>
      <c r="G15" s="283"/>
      <c r="H15" s="283"/>
      <c r="I15" s="283"/>
      <c r="J15" s="283"/>
      <c r="K15" s="281"/>
    </row>
    <row r="16" spans="2:11" s="1" customFormat="1" ht="15" customHeight="1">
      <c r="B16" s="284"/>
      <c r="C16" s="285"/>
      <c r="D16" s="283" t="s">
        <v>832</v>
      </c>
      <c r="E16" s="283"/>
      <c r="F16" s="283"/>
      <c r="G16" s="283"/>
      <c r="H16" s="283"/>
      <c r="I16" s="283"/>
      <c r="J16" s="283"/>
      <c r="K16" s="281"/>
    </row>
    <row r="17" spans="2:11" s="1" customFormat="1" ht="15" customHeight="1">
      <c r="B17" s="284"/>
      <c r="C17" s="285"/>
      <c r="D17" s="283" t="s">
        <v>833</v>
      </c>
      <c r="E17" s="283"/>
      <c r="F17" s="283"/>
      <c r="G17" s="283"/>
      <c r="H17" s="283"/>
      <c r="I17" s="283"/>
      <c r="J17" s="283"/>
      <c r="K17" s="281"/>
    </row>
    <row r="18" spans="2:11" s="1" customFormat="1" ht="15" customHeight="1">
      <c r="B18" s="284"/>
      <c r="C18" s="285"/>
      <c r="D18" s="285"/>
      <c r="E18" s="287" t="s">
        <v>80</v>
      </c>
      <c r="F18" s="283" t="s">
        <v>834</v>
      </c>
      <c r="G18" s="283"/>
      <c r="H18" s="283"/>
      <c r="I18" s="283"/>
      <c r="J18" s="283"/>
      <c r="K18" s="281"/>
    </row>
    <row r="19" spans="2:11" s="1" customFormat="1" ht="15" customHeight="1">
      <c r="B19" s="284"/>
      <c r="C19" s="285"/>
      <c r="D19" s="285"/>
      <c r="E19" s="287" t="s">
        <v>835</v>
      </c>
      <c r="F19" s="283" t="s">
        <v>836</v>
      </c>
      <c r="G19" s="283"/>
      <c r="H19" s="283"/>
      <c r="I19" s="283"/>
      <c r="J19" s="283"/>
      <c r="K19" s="281"/>
    </row>
    <row r="20" spans="2:11" s="1" customFormat="1" ht="15" customHeight="1">
      <c r="B20" s="284"/>
      <c r="C20" s="285"/>
      <c r="D20" s="285"/>
      <c r="E20" s="287" t="s">
        <v>837</v>
      </c>
      <c r="F20" s="283" t="s">
        <v>838</v>
      </c>
      <c r="G20" s="283"/>
      <c r="H20" s="283"/>
      <c r="I20" s="283"/>
      <c r="J20" s="283"/>
      <c r="K20" s="281"/>
    </row>
    <row r="21" spans="2:11" s="1" customFormat="1" ht="15" customHeight="1">
      <c r="B21" s="284"/>
      <c r="C21" s="285"/>
      <c r="D21" s="285"/>
      <c r="E21" s="287" t="s">
        <v>839</v>
      </c>
      <c r="F21" s="283" t="s">
        <v>840</v>
      </c>
      <c r="G21" s="283"/>
      <c r="H21" s="283"/>
      <c r="I21" s="283"/>
      <c r="J21" s="283"/>
      <c r="K21" s="281"/>
    </row>
    <row r="22" spans="2:11" s="1" customFormat="1" ht="15" customHeight="1">
      <c r="B22" s="284"/>
      <c r="C22" s="285"/>
      <c r="D22" s="285"/>
      <c r="E22" s="287" t="s">
        <v>841</v>
      </c>
      <c r="F22" s="283" t="s">
        <v>842</v>
      </c>
      <c r="G22" s="283"/>
      <c r="H22" s="283"/>
      <c r="I22" s="283"/>
      <c r="J22" s="283"/>
      <c r="K22" s="281"/>
    </row>
    <row r="23" spans="2:11" s="1" customFormat="1" ht="15" customHeight="1">
      <c r="B23" s="284"/>
      <c r="C23" s="285"/>
      <c r="D23" s="285"/>
      <c r="E23" s="287" t="s">
        <v>843</v>
      </c>
      <c r="F23" s="283" t="s">
        <v>844</v>
      </c>
      <c r="G23" s="283"/>
      <c r="H23" s="283"/>
      <c r="I23" s="283"/>
      <c r="J23" s="283"/>
      <c r="K23" s="281"/>
    </row>
    <row r="24" spans="2:11" s="1" customFormat="1" ht="12.75" customHeight="1">
      <c r="B24" s="284"/>
      <c r="C24" s="285"/>
      <c r="D24" s="285"/>
      <c r="E24" s="285"/>
      <c r="F24" s="285"/>
      <c r="G24" s="285"/>
      <c r="H24" s="285"/>
      <c r="I24" s="285"/>
      <c r="J24" s="285"/>
      <c r="K24" s="281"/>
    </row>
    <row r="25" spans="2:11" s="1" customFormat="1" ht="15" customHeight="1">
      <c r="B25" s="284"/>
      <c r="C25" s="283" t="s">
        <v>845</v>
      </c>
      <c r="D25" s="283"/>
      <c r="E25" s="283"/>
      <c r="F25" s="283"/>
      <c r="G25" s="283"/>
      <c r="H25" s="283"/>
      <c r="I25" s="283"/>
      <c r="J25" s="283"/>
      <c r="K25" s="281"/>
    </row>
    <row r="26" spans="2:11" s="1" customFormat="1" ht="15" customHeight="1">
      <c r="B26" s="284"/>
      <c r="C26" s="283" t="s">
        <v>846</v>
      </c>
      <c r="D26" s="283"/>
      <c r="E26" s="283"/>
      <c r="F26" s="283"/>
      <c r="G26" s="283"/>
      <c r="H26" s="283"/>
      <c r="I26" s="283"/>
      <c r="J26" s="283"/>
      <c r="K26" s="281"/>
    </row>
    <row r="27" spans="2:11" s="1" customFormat="1" ht="15" customHeight="1">
      <c r="B27" s="284"/>
      <c r="C27" s="283"/>
      <c r="D27" s="283" t="s">
        <v>847</v>
      </c>
      <c r="E27" s="283"/>
      <c r="F27" s="283"/>
      <c r="G27" s="283"/>
      <c r="H27" s="283"/>
      <c r="I27" s="283"/>
      <c r="J27" s="283"/>
      <c r="K27" s="281"/>
    </row>
    <row r="28" spans="2:11" s="1" customFormat="1" ht="15" customHeight="1">
      <c r="B28" s="284"/>
      <c r="C28" s="285"/>
      <c r="D28" s="283" t="s">
        <v>848</v>
      </c>
      <c r="E28" s="283"/>
      <c r="F28" s="283"/>
      <c r="G28" s="283"/>
      <c r="H28" s="283"/>
      <c r="I28" s="283"/>
      <c r="J28" s="283"/>
      <c r="K28" s="281"/>
    </row>
    <row r="29" spans="2:11" s="1" customFormat="1" ht="12.75" customHeight="1">
      <c r="B29" s="284"/>
      <c r="C29" s="285"/>
      <c r="D29" s="285"/>
      <c r="E29" s="285"/>
      <c r="F29" s="285"/>
      <c r="G29" s="285"/>
      <c r="H29" s="285"/>
      <c r="I29" s="285"/>
      <c r="J29" s="285"/>
      <c r="K29" s="281"/>
    </row>
    <row r="30" spans="2:11" s="1" customFormat="1" ht="15" customHeight="1">
      <c r="B30" s="284"/>
      <c r="C30" s="285"/>
      <c r="D30" s="283" t="s">
        <v>849</v>
      </c>
      <c r="E30" s="283"/>
      <c r="F30" s="283"/>
      <c r="G30" s="283"/>
      <c r="H30" s="283"/>
      <c r="I30" s="283"/>
      <c r="J30" s="283"/>
      <c r="K30" s="281"/>
    </row>
    <row r="31" spans="2:11" s="1" customFormat="1" ht="15" customHeight="1">
      <c r="B31" s="284"/>
      <c r="C31" s="285"/>
      <c r="D31" s="283" t="s">
        <v>850</v>
      </c>
      <c r="E31" s="283"/>
      <c r="F31" s="283"/>
      <c r="G31" s="283"/>
      <c r="H31" s="283"/>
      <c r="I31" s="283"/>
      <c r="J31" s="283"/>
      <c r="K31" s="281"/>
    </row>
    <row r="32" spans="2:11" s="1" customFormat="1" ht="12.75" customHeight="1">
      <c r="B32" s="284"/>
      <c r="C32" s="285"/>
      <c r="D32" s="285"/>
      <c r="E32" s="285"/>
      <c r="F32" s="285"/>
      <c r="G32" s="285"/>
      <c r="H32" s="285"/>
      <c r="I32" s="285"/>
      <c r="J32" s="285"/>
      <c r="K32" s="281"/>
    </row>
    <row r="33" spans="2:11" s="1" customFormat="1" ht="15" customHeight="1">
      <c r="B33" s="284"/>
      <c r="C33" s="285"/>
      <c r="D33" s="283" t="s">
        <v>851</v>
      </c>
      <c r="E33" s="283"/>
      <c r="F33" s="283"/>
      <c r="G33" s="283"/>
      <c r="H33" s="283"/>
      <c r="I33" s="283"/>
      <c r="J33" s="283"/>
      <c r="K33" s="281"/>
    </row>
    <row r="34" spans="2:11" s="1" customFormat="1" ht="15" customHeight="1">
      <c r="B34" s="284"/>
      <c r="C34" s="285"/>
      <c r="D34" s="283" t="s">
        <v>852</v>
      </c>
      <c r="E34" s="283"/>
      <c r="F34" s="283"/>
      <c r="G34" s="283"/>
      <c r="H34" s="283"/>
      <c r="I34" s="283"/>
      <c r="J34" s="283"/>
      <c r="K34" s="281"/>
    </row>
    <row r="35" spans="2:11" s="1" customFormat="1" ht="15" customHeight="1">
      <c r="B35" s="284"/>
      <c r="C35" s="285"/>
      <c r="D35" s="283" t="s">
        <v>853</v>
      </c>
      <c r="E35" s="283"/>
      <c r="F35" s="283"/>
      <c r="G35" s="283"/>
      <c r="H35" s="283"/>
      <c r="I35" s="283"/>
      <c r="J35" s="283"/>
      <c r="K35" s="281"/>
    </row>
    <row r="36" spans="2:11" s="1" customFormat="1" ht="15" customHeight="1">
      <c r="B36" s="284"/>
      <c r="C36" s="285"/>
      <c r="D36" s="283"/>
      <c r="E36" s="286" t="s">
        <v>103</v>
      </c>
      <c r="F36" s="283"/>
      <c r="G36" s="283" t="s">
        <v>854</v>
      </c>
      <c r="H36" s="283"/>
      <c r="I36" s="283"/>
      <c r="J36" s="283"/>
      <c r="K36" s="281"/>
    </row>
    <row r="37" spans="2:11" s="1" customFormat="1" ht="30.75" customHeight="1">
      <c r="B37" s="284"/>
      <c r="C37" s="285"/>
      <c r="D37" s="283"/>
      <c r="E37" s="286" t="s">
        <v>855</v>
      </c>
      <c r="F37" s="283"/>
      <c r="G37" s="283" t="s">
        <v>856</v>
      </c>
      <c r="H37" s="283"/>
      <c r="I37" s="283"/>
      <c r="J37" s="283"/>
      <c r="K37" s="281"/>
    </row>
    <row r="38" spans="2:11" s="1" customFormat="1" ht="15" customHeight="1">
      <c r="B38" s="284"/>
      <c r="C38" s="285"/>
      <c r="D38" s="283"/>
      <c r="E38" s="286" t="s">
        <v>54</v>
      </c>
      <c r="F38" s="283"/>
      <c r="G38" s="283" t="s">
        <v>857</v>
      </c>
      <c r="H38" s="283"/>
      <c r="I38" s="283"/>
      <c r="J38" s="283"/>
      <c r="K38" s="281"/>
    </row>
    <row r="39" spans="2:11" s="1" customFormat="1" ht="15" customHeight="1">
      <c r="B39" s="284"/>
      <c r="C39" s="285"/>
      <c r="D39" s="283"/>
      <c r="E39" s="286" t="s">
        <v>55</v>
      </c>
      <c r="F39" s="283"/>
      <c r="G39" s="283" t="s">
        <v>858</v>
      </c>
      <c r="H39" s="283"/>
      <c r="I39" s="283"/>
      <c r="J39" s="283"/>
      <c r="K39" s="281"/>
    </row>
    <row r="40" spans="2:11" s="1" customFormat="1" ht="15" customHeight="1">
      <c r="B40" s="284"/>
      <c r="C40" s="285"/>
      <c r="D40" s="283"/>
      <c r="E40" s="286" t="s">
        <v>104</v>
      </c>
      <c r="F40" s="283"/>
      <c r="G40" s="283" t="s">
        <v>859</v>
      </c>
      <c r="H40" s="283"/>
      <c r="I40" s="283"/>
      <c r="J40" s="283"/>
      <c r="K40" s="281"/>
    </row>
    <row r="41" spans="2:11" s="1" customFormat="1" ht="15" customHeight="1">
      <c r="B41" s="284"/>
      <c r="C41" s="285"/>
      <c r="D41" s="283"/>
      <c r="E41" s="286" t="s">
        <v>105</v>
      </c>
      <c r="F41" s="283"/>
      <c r="G41" s="283" t="s">
        <v>860</v>
      </c>
      <c r="H41" s="283"/>
      <c r="I41" s="283"/>
      <c r="J41" s="283"/>
      <c r="K41" s="281"/>
    </row>
    <row r="42" spans="2:11" s="1" customFormat="1" ht="15" customHeight="1">
      <c r="B42" s="284"/>
      <c r="C42" s="285"/>
      <c r="D42" s="283"/>
      <c r="E42" s="286" t="s">
        <v>861</v>
      </c>
      <c r="F42" s="283"/>
      <c r="G42" s="283" t="s">
        <v>862</v>
      </c>
      <c r="H42" s="283"/>
      <c r="I42" s="283"/>
      <c r="J42" s="283"/>
      <c r="K42" s="281"/>
    </row>
    <row r="43" spans="2:11" s="1" customFormat="1" ht="15" customHeight="1">
      <c r="B43" s="284"/>
      <c r="C43" s="285"/>
      <c r="D43" s="283"/>
      <c r="E43" s="286"/>
      <c r="F43" s="283"/>
      <c r="G43" s="283" t="s">
        <v>863</v>
      </c>
      <c r="H43" s="283"/>
      <c r="I43" s="283"/>
      <c r="J43" s="283"/>
      <c r="K43" s="281"/>
    </row>
    <row r="44" spans="2:11" s="1" customFormat="1" ht="15" customHeight="1">
      <c r="B44" s="284"/>
      <c r="C44" s="285"/>
      <c r="D44" s="283"/>
      <c r="E44" s="286" t="s">
        <v>864</v>
      </c>
      <c r="F44" s="283"/>
      <c r="G44" s="283" t="s">
        <v>865</v>
      </c>
      <c r="H44" s="283"/>
      <c r="I44" s="283"/>
      <c r="J44" s="283"/>
      <c r="K44" s="281"/>
    </row>
    <row r="45" spans="2:11" s="1" customFormat="1" ht="15" customHeight="1">
      <c r="B45" s="284"/>
      <c r="C45" s="285"/>
      <c r="D45" s="283"/>
      <c r="E45" s="286" t="s">
        <v>107</v>
      </c>
      <c r="F45" s="283"/>
      <c r="G45" s="283" t="s">
        <v>866</v>
      </c>
      <c r="H45" s="283"/>
      <c r="I45" s="283"/>
      <c r="J45" s="283"/>
      <c r="K45" s="281"/>
    </row>
    <row r="46" spans="2:11" s="1" customFormat="1" ht="12.75" customHeight="1">
      <c r="B46" s="284"/>
      <c r="C46" s="285"/>
      <c r="D46" s="283"/>
      <c r="E46" s="283"/>
      <c r="F46" s="283"/>
      <c r="G46" s="283"/>
      <c r="H46" s="283"/>
      <c r="I46" s="283"/>
      <c r="J46" s="283"/>
      <c r="K46" s="281"/>
    </row>
    <row r="47" spans="2:11" s="1" customFormat="1" ht="15" customHeight="1">
      <c r="B47" s="284"/>
      <c r="C47" s="285"/>
      <c r="D47" s="283" t="s">
        <v>867</v>
      </c>
      <c r="E47" s="283"/>
      <c r="F47" s="283"/>
      <c r="G47" s="283"/>
      <c r="H47" s="283"/>
      <c r="I47" s="283"/>
      <c r="J47" s="283"/>
      <c r="K47" s="281"/>
    </row>
    <row r="48" spans="2:11" s="1" customFormat="1" ht="15" customHeight="1">
      <c r="B48" s="284"/>
      <c r="C48" s="285"/>
      <c r="D48" s="285"/>
      <c r="E48" s="283" t="s">
        <v>868</v>
      </c>
      <c r="F48" s="283"/>
      <c r="G48" s="283"/>
      <c r="H48" s="283"/>
      <c r="I48" s="283"/>
      <c r="J48" s="283"/>
      <c r="K48" s="281"/>
    </row>
    <row r="49" spans="2:11" s="1" customFormat="1" ht="15" customHeight="1">
      <c r="B49" s="284"/>
      <c r="C49" s="285"/>
      <c r="D49" s="285"/>
      <c r="E49" s="283" t="s">
        <v>869</v>
      </c>
      <c r="F49" s="283"/>
      <c r="G49" s="283"/>
      <c r="H49" s="283"/>
      <c r="I49" s="283"/>
      <c r="J49" s="283"/>
      <c r="K49" s="281"/>
    </row>
    <row r="50" spans="2:11" s="1" customFormat="1" ht="15" customHeight="1">
      <c r="B50" s="284"/>
      <c r="C50" s="285"/>
      <c r="D50" s="285"/>
      <c r="E50" s="283" t="s">
        <v>870</v>
      </c>
      <c r="F50" s="283"/>
      <c r="G50" s="283"/>
      <c r="H50" s="283"/>
      <c r="I50" s="283"/>
      <c r="J50" s="283"/>
      <c r="K50" s="281"/>
    </row>
    <row r="51" spans="2:11" s="1" customFormat="1" ht="15" customHeight="1">
      <c r="B51" s="284"/>
      <c r="C51" s="285"/>
      <c r="D51" s="283" t="s">
        <v>871</v>
      </c>
      <c r="E51" s="283"/>
      <c r="F51" s="283"/>
      <c r="G51" s="283"/>
      <c r="H51" s="283"/>
      <c r="I51" s="283"/>
      <c r="J51" s="283"/>
      <c r="K51" s="281"/>
    </row>
    <row r="52" spans="2:11" s="1" customFormat="1" ht="25.5" customHeight="1">
      <c r="B52" s="279"/>
      <c r="C52" s="280" t="s">
        <v>872</v>
      </c>
      <c r="D52" s="280"/>
      <c r="E52" s="280"/>
      <c r="F52" s="280"/>
      <c r="G52" s="280"/>
      <c r="H52" s="280"/>
      <c r="I52" s="280"/>
      <c r="J52" s="280"/>
      <c r="K52" s="281"/>
    </row>
    <row r="53" spans="2:11" s="1" customFormat="1" ht="5.25" customHeight="1">
      <c r="B53" s="279"/>
      <c r="C53" s="282"/>
      <c r="D53" s="282"/>
      <c r="E53" s="282"/>
      <c r="F53" s="282"/>
      <c r="G53" s="282"/>
      <c r="H53" s="282"/>
      <c r="I53" s="282"/>
      <c r="J53" s="282"/>
      <c r="K53" s="281"/>
    </row>
    <row r="54" spans="2:11" s="1" customFormat="1" ht="15" customHeight="1">
      <c r="B54" s="279"/>
      <c r="C54" s="283" t="s">
        <v>873</v>
      </c>
      <c r="D54" s="283"/>
      <c r="E54" s="283"/>
      <c r="F54" s="283"/>
      <c r="G54" s="283"/>
      <c r="H54" s="283"/>
      <c r="I54" s="283"/>
      <c r="J54" s="283"/>
      <c r="K54" s="281"/>
    </row>
    <row r="55" spans="2:11" s="1" customFormat="1" ht="15" customHeight="1">
      <c r="B55" s="279"/>
      <c r="C55" s="283" t="s">
        <v>874</v>
      </c>
      <c r="D55" s="283"/>
      <c r="E55" s="283"/>
      <c r="F55" s="283"/>
      <c r="G55" s="283"/>
      <c r="H55" s="283"/>
      <c r="I55" s="283"/>
      <c r="J55" s="283"/>
      <c r="K55" s="281"/>
    </row>
    <row r="56" spans="2:11" s="1" customFormat="1" ht="12.75" customHeight="1">
      <c r="B56" s="279"/>
      <c r="C56" s="283"/>
      <c r="D56" s="283"/>
      <c r="E56" s="283"/>
      <c r="F56" s="283"/>
      <c r="G56" s="283"/>
      <c r="H56" s="283"/>
      <c r="I56" s="283"/>
      <c r="J56" s="283"/>
      <c r="K56" s="281"/>
    </row>
    <row r="57" spans="2:11" s="1" customFormat="1" ht="15" customHeight="1">
      <c r="B57" s="279"/>
      <c r="C57" s="283" t="s">
        <v>875</v>
      </c>
      <c r="D57" s="283"/>
      <c r="E57" s="283"/>
      <c r="F57" s="283"/>
      <c r="G57" s="283"/>
      <c r="H57" s="283"/>
      <c r="I57" s="283"/>
      <c r="J57" s="283"/>
      <c r="K57" s="281"/>
    </row>
    <row r="58" spans="2:11" s="1" customFormat="1" ht="15" customHeight="1">
      <c r="B58" s="279"/>
      <c r="C58" s="285"/>
      <c r="D58" s="283" t="s">
        <v>876</v>
      </c>
      <c r="E58" s="283"/>
      <c r="F58" s="283"/>
      <c r="G58" s="283"/>
      <c r="H58" s="283"/>
      <c r="I58" s="283"/>
      <c r="J58" s="283"/>
      <c r="K58" s="281"/>
    </row>
    <row r="59" spans="2:11" s="1" customFormat="1" ht="15" customHeight="1">
      <c r="B59" s="279"/>
      <c r="C59" s="285"/>
      <c r="D59" s="283" t="s">
        <v>877</v>
      </c>
      <c r="E59" s="283"/>
      <c r="F59" s="283"/>
      <c r="G59" s="283"/>
      <c r="H59" s="283"/>
      <c r="I59" s="283"/>
      <c r="J59" s="283"/>
      <c r="K59" s="281"/>
    </row>
    <row r="60" spans="2:11" s="1" customFormat="1" ht="15" customHeight="1">
      <c r="B60" s="279"/>
      <c r="C60" s="285"/>
      <c r="D60" s="283" t="s">
        <v>878</v>
      </c>
      <c r="E60" s="283"/>
      <c r="F60" s="283"/>
      <c r="G60" s="283"/>
      <c r="H60" s="283"/>
      <c r="I60" s="283"/>
      <c r="J60" s="283"/>
      <c r="K60" s="281"/>
    </row>
    <row r="61" spans="2:11" s="1" customFormat="1" ht="15" customHeight="1">
      <c r="B61" s="279"/>
      <c r="C61" s="285"/>
      <c r="D61" s="283" t="s">
        <v>879</v>
      </c>
      <c r="E61" s="283"/>
      <c r="F61" s="283"/>
      <c r="G61" s="283"/>
      <c r="H61" s="283"/>
      <c r="I61" s="283"/>
      <c r="J61" s="283"/>
      <c r="K61" s="281"/>
    </row>
    <row r="62" spans="2:11" s="1" customFormat="1" ht="15" customHeight="1">
      <c r="B62" s="279"/>
      <c r="C62" s="285"/>
      <c r="D62" s="288" t="s">
        <v>880</v>
      </c>
      <c r="E62" s="288"/>
      <c r="F62" s="288"/>
      <c r="G62" s="288"/>
      <c r="H62" s="288"/>
      <c r="I62" s="288"/>
      <c r="J62" s="288"/>
      <c r="K62" s="281"/>
    </row>
    <row r="63" spans="2:11" s="1" customFormat="1" ht="15" customHeight="1">
      <c r="B63" s="279"/>
      <c r="C63" s="285"/>
      <c r="D63" s="283" t="s">
        <v>881</v>
      </c>
      <c r="E63" s="283"/>
      <c r="F63" s="283"/>
      <c r="G63" s="283"/>
      <c r="H63" s="283"/>
      <c r="I63" s="283"/>
      <c r="J63" s="283"/>
      <c r="K63" s="281"/>
    </row>
    <row r="64" spans="2:11" s="1" customFormat="1" ht="12.75" customHeight="1">
      <c r="B64" s="279"/>
      <c r="C64" s="285"/>
      <c r="D64" s="285"/>
      <c r="E64" s="289"/>
      <c r="F64" s="285"/>
      <c r="G64" s="285"/>
      <c r="H64" s="285"/>
      <c r="I64" s="285"/>
      <c r="J64" s="285"/>
      <c r="K64" s="281"/>
    </row>
    <row r="65" spans="2:11" s="1" customFormat="1" ht="15" customHeight="1">
      <c r="B65" s="279"/>
      <c r="C65" s="285"/>
      <c r="D65" s="283" t="s">
        <v>882</v>
      </c>
      <c r="E65" s="283"/>
      <c r="F65" s="283"/>
      <c r="G65" s="283"/>
      <c r="H65" s="283"/>
      <c r="I65" s="283"/>
      <c r="J65" s="283"/>
      <c r="K65" s="281"/>
    </row>
    <row r="66" spans="2:11" s="1" customFormat="1" ht="15" customHeight="1">
      <c r="B66" s="279"/>
      <c r="C66" s="285"/>
      <c r="D66" s="288" t="s">
        <v>883</v>
      </c>
      <c r="E66" s="288"/>
      <c r="F66" s="288"/>
      <c r="G66" s="288"/>
      <c r="H66" s="288"/>
      <c r="I66" s="288"/>
      <c r="J66" s="288"/>
      <c r="K66" s="281"/>
    </row>
    <row r="67" spans="2:11" s="1" customFormat="1" ht="15" customHeight="1">
      <c r="B67" s="279"/>
      <c r="C67" s="285"/>
      <c r="D67" s="283" t="s">
        <v>884</v>
      </c>
      <c r="E67" s="283"/>
      <c r="F67" s="283"/>
      <c r="G67" s="283"/>
      <c r="H67" s="283"/>
      <c r="I67" s="283"/>
      <c r="J67" s="283"/>
      <c r="K67" s="281"/>
    </row>
    <row r="68" spans="2:11" s="1" customFormat="1" ht="15" customHeight="1">
      <c r="B68" s="279"/>
      <c r="C68" s="285"/>
      <c r="D68" s="283" t="s">
        <v>885</v>
      </c>
      <c r="E68" s="283"/>
      <c r="F68" s="283"/>
      <c r="G68" s="283"/>
      <c r="H68" s="283"/>
      <c r="I68" s="283"/>
      <c r="J68" s="283"/>
      <c r="K68" s="281"/>
    </row>
    <row r="69" spans="2:11" s="1" customFormat="1" ht="15" customHeight="1">
      <c r="B69" s="279"/>
      <c r="C69" s="285"/>
      <c r="D69" s="283" t="s">
        <v>886</v>
      </c>
      <c r="E69" s="283"/>
      <c r="F69" s="283"/>
      <c r="G69" s="283"/>
      <c r="H69" s="283"/>
      <c r="I69" s="283"/>
      <c r="J69" s="283"/>
      <c r="K69" s="281"/>
    </row>
    <row r="70" spans="2:11" s="1" customFormat="1" ht="15" customHeight="1">
      <c r="B70" s="279"/>
      <c r="C70" s="285"/>
      <c r="D70" s="283" t="s">
        <v>887</v>
      </c>
      <c r="E70" s="283"/>
      <c r="F70" s="283"/>
      <c r="G70" s="283"/>
      <c r="H70" s="283"/>
      <c r="I70" s="283"/>
      <c r="J70" s="283"/>
      <c r="K70" s="281"/>
    </row>
    <row r="71" spans="2:11" s="1" customFormat="1" ht="12.75" customHeight="1">
      <c r="B71" s="290"/>
      <c r="C71" s="291"/>
      <c r="D71" s="291"/>
      <c r="E71" s="291"/>
      <c r="F71" s="291"/>
      <c r="G71" s="291"/>
      <c r="H71" s="291"/>
      <c r="I71" s="291"/>
      <c r="J71" s="291"/>
      <c r="K71" s="292"/>
    </row>
    <row r="72" spans="2:11" s="1" customFormat="1" ht="18.75" customHeight="1">
      <c r="B72" s="293"/>
      <c r="C72" s="293"/>
      <c r="D72" s="293"/>
      <c r="E72" s="293"/>
      <c r="F72" s="293"/>
      <c r="G72" s="293"/>
      <c r="H72" s="293"/>
      <c r="I72" s="293"/>
      <c r="J72" s="293"/>
      <c r="K72" s="294"/>
    </row>
    <row r="73" spans="2:11" s="1" customFormat="1" ht="18.75" customHeight="1">
      <c r="B73" s="294"/>
      <c r="C73" s="294"/>
      <c r="D73" s="294"/>
      <c r="E73" s="294"/>
      <c r="F73" s="294"/>
      <c r="G73" s="294"/>
      <c r="H73" s="294"/>
      <c r="I73" s="294"/>
      <c r="J73" s="294"/>
      <c r="K73" s="294"/>
    </row>
    <row r="74" spans="2:11" s="1" customFormat="1" ht="7.5" customHeight="1">
      <c r="B74" s="295"/>
      <c r="C74" s="296"/>
      <c r="D74" s="296"/>
      <c r="E74" s="296"/>
      <c r="F74" s="296"/>
      <c r="G74" s="296"/>
      <c r="H74" s="296"/>
      <c r="I74" s="296"/>
      <c r="J74" s="296"/>
      <c r="K74" s="297"/>
    </row>
    <row r="75" spans="2:11" s="1" customFormat="1" ht="45" customHeight="1">
      <c r="B75" s="298"/>
      <c r="C75" s="299" t="s">
        <v>888</v>
      </c>
      <c r="D75" s="299"/>
      <c r="E75" s="299"/>
      <c r="F75" s="299"/>
      <c r="G75" s="299"/>
      <c r="H75" s="299"/>
      <c r="I75" s="299"/>
      <c r="J75" s="299"/>
      <c r="K75" s="300"/>
    </row>
    <row r="76" spans="2:11" s="1" customFormat="1" ht="17.25" customHeight="1">
      <c r="B76" s="298"/>
      <c r="C76" s="301" t="s">
        <v>889</v>
      </c>
      <c r="D76" s="301"/>
      <c r="E76" s="301"/>
      <c r="F76" s="301" t="s">
        <v>890</v>
      </c>
      <c r="G76" s="302"/>
      <c r="H76" s="301" t="s">
        <v>55</v>
      </c>
      <c r="I76" s="301" t="s">
        <v>58</v>
      </c>
      <c r="J76" s="301" t="s">
        <v>891</v>
      </c>
      <c r="K76" s="300"/>
    </row>
    <row r="77" spans="2:11" s="1" customFormat="1" ht="17.25" customHeight="1">
      <c r="B77" s="298"/>
      <c r="C77" s="303" t="s">
        <v>892</v>
      </c>
      <c r="D77" s="303"/>
      <c r="E77" s="303"/>
      <c r="F77" s="304" t="s">
        <v>893</v>
      </c>
      <c r="G77" s="305"/>
      <c r="H77" s="303"/>
      <c r="I77" s="303"/>
      <c r="J77" s="303" t="s">
        <v>894</v>
      </c>
      <c r="K77" s="300"/>
    </row>
    <row r="78" spans="2:11" s="1" customFormat="1" ht="5.25" customHeight="1">
      <c r="B78" s="298"/>
      <c r="C78" s="306"/>
      <c r="D78" s="306"/>
      <c r="E78" s="306"/>
      <c r="F78" s="306"/>
      <c r="G78" s="307"/>
      <c r="H78" s="306"/>
      <c r="I78" s="306"/>
      <c r="J78" s="306"/>
      <c r="K78" s="300"/>
    </row>
    <row r="79" spans="2:11" s="1" customFormat="1" ht="15" customHeight="1">
      <c r="B79" s="298"/>
      <c r="C79" s="286" t="s">
        <v>54</v>
      </c>
      <c r="D79" s="308"/>
      <c r="E79" s="308"/>
      <c r="F79" s="309" t="s">
        <v>895</v>
      </c>
      <c r="G79" s="310"/>
      <c r="H79" s="286" t="s">
        <v>896</v>
      </c>
      <c r="I79" s="286" t="s">
        <v>897</v>
      </c>
      <c r="J79" s="286">
        <v>20</v>
      </c>
      <c r="K79" s="300"/>
    </row>
    <row r="80" spans="2:11" s="1" customFormat="1" ht="15" customHeight="1">
      <c r="B80" s="298"/>
      <c r="C80" s="286" t="s">
        <v>898</v>
      </c>
      <c r="D80" s="286"/>
      <c r="E80" s="286"/>
      <c r="F80" s="309" t="s">
        <v>895</v>
      </c>
      <c r="G80" s="310"/>
      <c r="H80" s="286" t="s">
        <v>899</v>
      </c>
      <c r="I80" s="286" t="s">
        <v>897</v>
      </c>
      <c r="J80" s="286">
        <v>120</v>
      </c>
      <c r="K80" s="300"/>
    </row>
    <row r="81" spans="2:11" s="1" customFormat="1" ht="15" customHeight="1">
      <c r="B81" s="311"/>
      <c r="C81" s="286" t="s">
        <v>900</v>
      </c>
      <c r="D81" s="286"/>
      <c r="E81" s="286"/>
      <c r="F81" s="309" t="s">
        <v>901</v>
      </c>
      <c r="G81" s="310"/>
      <c r="H81" s="286" t="s">
        <v>902</v>
      </c>
      <c r="I81" s="286" t="s">
        <v>897</v>
      </c>
      <c r="J81" s="286">
        <v>50</v>
      </c>
      <c r="K81" s="300"/>
    </row>
    <row r="82" spans="2:11" s="1" customFormat="1" ht="15" customHeight="1">
      <c r="B82" s="311"/>
      <c r="C82" s="286" t="s">
        <v>903</v>
      </c>
      <c r="D82" s="286"/>
      <c r="E82" s="286"/>
      <c r="F82" s="309" t="s">
        <v>895</v>
      </c>
      <c r="G82" s="310"/>
      <c r="H82" s="286" t="s">
        <v>904</v>
      </c>
      <c r="I82" s="286" t="s">
        <v>905</v>
      </c>
      <c r="J82" s="286"/>
      <c r="K82" s="300"/>
    </row>
    <row r="83" spans="2:11" s="1" customFormat="1" ht="15" customHeight="1">
      <c r="B83" s="311"/>
      <c r="C83" s="312" t="s">
        <v>906</v>
      </c>
      <c r="D83" s="312"/>
      <c r="E83" s="312"/>
      <c r="F83" s="313" t="s">
        <v>901</v>
      </c>
      <c r="G83" s="312"/>
      <c r="H83" s="312" t="s">
        <v>907</v>
      </c>
      <c r="I83" s="312" t="s">
        <v>897</v>
      </c>
      <c r="J83" s="312">
        <v>15</v>
      </c>
      <c r="K83" s="300"/>
    </row>
    <row r="84" spans="2:11" s="1" customFormat="1" ht="15" customHeight="1">
      <c r="B84" s="311"/>
      <c r="C84" s="312" t="s">
        <v>908</v>
      </c>
      <c r="D84" s="312"/>
      <c r="E84" s="312"/>
      <c r="F84" s="313" t="s">
        <v>901</v>
      </c>
      <c r="G84" s="312"/>
      <c r="H84" s="312" t="s">
        <v>909</v>
      </c>
      <c r="I84" s="312" t="s">
        <v>897</v>
      </c>
      <c r="J84" s="312">
        <v>15</v>
      </c>
      <c r="K84" s="300"/>
    </row>
    <row r="85" spans="2:11" s="1" customFormat="1" ht="15" customHeight="1">
      <c r="B85" s="311"/>
      <c r="C85" s="312" t="s">
        <v>910</v>
      </c>
      <c r="D85" s="312"/>
      <c r="E85" s="312"/>
      <c r="F85" s="313" t="s">
        <v>901</v>
      </c>
      <c r="G85" s="312"/>
      <c r="H85" s="312" t="s">
        <v>911</v>
      </c>
      <c r="I85" s="312" t="s">
        <v>897</v>
      </c>
      <c r="J85" s="312">
        <v>20</v>
      </c>
      <c r="K85" s="300"/>
    </row>
    <row r="86" spans="2:11" s="1" customFormat="1" ht="15" customHeight="1">
      <c r="B86" s="311"/>
      <c r="C86" s="312" t="s">
        <v>912</v>
      </c>
      <c r="D86" s="312"/>
      <c r="E86" s="312"/>
      <c r="F86" s="313" t="s">
        <v>901</v>
      </c>
      <c r="G86" s="312"/>
      <c r="H86" s="312" t="s">
        <v>913</v>
      </c>
      <c r="I86" s="312" t="s">
        <v>897</v>
      </c>
      <c r="J86" s="312">
        <v>20</v>
      </c>
      <c r="K86" s="300"/>
    </row>
    <row r="87" spans="2:11" s="1" customFormat="1" ht="15" customHeight="1">
      <c r="B87" s="311"/>
      <c r="C87" s="286" t="s">
        <v>914</v>
      </c>
      <c r="D87" s="286"/>
      <c r="E87" s="286"/>
      <c r="F87" s="309" t="s">
        <v>901</v>
      </c>
      <c r="G87" s="310"/>
      <c r="H87" s="286" t="s">
        <v>915</v>
      </c>
      <c r="I87" s="286" t="s">
        <v>897</v>
      </c>
      <c r="J87" s="286">
        <v>50</v>
      </c>
      <c r="K87" s="300"/>
    </row>
    <row r="88" spans="2:11" s="1" customFormat="1" ht="15" customHeight="1">
      <c r="B88" s="311"/>
      <c r="C88" s="286" t="s">
        <v>916</v>
      </c>
      <c r="D88" s="286"/>
      <c r="E88" s="286"/>
      <c r="F88" s="309" t="s">
        <v>901</v>
      </c>
      <c r="G88" s="310"/>
      <c r="H88" s="286" t="s">
        <v>917</v>
      </c>
      <c r="I88" s="286" t="s">
        <v>897</v>
      </c>
      <c r="J88" s="286">
        <v>20</v>
      </c>
      <c r="K88" s="300"/>
    </row>
    <row r="89" spans="2:11" s="1" customFormat="1" ht="15" customHeight="1">
      <c r="B89" s="311"/>
      <c r="C89" s="286" t="s">
        <v>918</v>
      </c>
      <c r="D89" s="286"/>
      <c r="E89" s="286"/>
      <c r="F89" s="309" t="s">
        <v>901</v>
      </c>
      <c r="G89" s="310"/>
      <c r="H89" s="286" t="s">
        <v>919</v>
      </c>
      <c r="I89" s="286" t="s">
        <v>897</v>
      </c>
      <c r="J89" s="286">
        <v>20</v>
      </c>
      <c r="K89" s="300"/>
    </row>
    <row r="90" spans="2:11" s="1" customFormat="1" ht="15" customHeight="1">
      <c r="B90" s="311"/>
      <c r="C90" s="286" t="s">
        <v>920</v>
      </c>
      <c r="D90" s="286"/>
      <c r="E90" s="286"/>
      <c r="F90" s="309" t="s">
        <v>901</v>
      </c>
      <c r="G90" s="310"/>
      <c r="H90" s="286" t="s">
        <v>921</v>
      </c>
      <c r="I90" s="286" t="s">
        <v>897</v>
      </c>
      <c r="J90" s="286">
        <v>50</v>
      </c>
      <c r="K90" s="300"/>
    </row>
    <row r="91" spans="2:11" s="1" customFormat="1" ht="15" customHeight="1">
      <c r="B91" s="311"/>
      <c r="C91" s="286" t="s">
        <v>922</v>
      </c>
      <c r="D91" s="286"/>
      <c r="E91" s="286"/>
      <c r="F91" s="309" t="s">
        <v>901</v>
      </c>
      <c r="G91" s="310"/>
      <c r="H91" s="286" t="s">
        <v>922</v>
      </c>
      <c r="I91" s="286" t="s">
        <v>897</v>
      </c>
      <c r="J91" s="286">
        <v>50</v>
      </c>
      <c r="K91" s="300"/>
    </row>
    <row r="92" spans="2:11" s="1" customFormat="1" ht="15" customHeight="1">
      <c r="B92" s="311"/>
      <c r="C92" s="286" t="s">
        <v>923</v>
      </c>
      <c r="D92" s="286"/>
      <c r="E92" s="286"/>
      <c r="F92" s="309" t="s">
        <v>901</v>
      </c>
      <c r="G92" s="310"/>
      <c r="H92" s="286" t="s">
        <v>924</v>
      </c>
      <c r="I92" s="286" t="s">
        <v>897</v>
      </c>
      <c r="J92" s="286">
        <v>255</v>
      </c>
      <c r="K92" s="300"/>
    </row>
    <row r="93" spans="2:11" s="1" customFormat="1" ht="15" customHeight="1">
      <c r="B93" s="311"/>
      <c r="C93" s="286" t="s">
        <v>925</v>
      </c>
      <c r="D93" s="286"/>
      <c r="E93" s="286"/>
      <c r="F93" s="309" t="s">
        <v>895</v>
      </c>
      <c r="G93" s="310"/>
      <c r="H93" s="286" t="s">
        <v>926</v>
      </c>
      <c r="I93" s="286" t="s">
        <v>927</v>
      </c>
      <c r="J93" s="286"/>
      <c r="K93" s="300"/>
    </row>
    <row r="94" spans="2:11" s="1" customFormat="1" ht="15" customHeight="1">
      <c r="B94" s="311"/>
      <c r="C94" s="286" t="s">
        <v>928</v>
      </c>
      <c r="D94" s="286"/>
      <c r="E94" s="286"/>
      <c r="F94" s="309" t="s">
        <v>895</v>
      </c>
      <c r="G94" s="310"/>
      <c r="H94" s="286" t="s">
        <v>929</v>
      </c>
      <c r="I94" s="286" t="s">
        <v>930</v>
      </c>
      <c r="J94" s="286"/>
      <c r="K94" s="300"/>
    </row>
    <row r="95" spans="2:11" s="1" customFormat="1" ht="15" customHeight="1">
      <c r="B95" s="311"/>
      <c r="C95" s="286" t="s">
        <v>931</v>
      </c>
      <c r="D95" s="286"/>
      <c r="E95" s="286"/>
      <c r="F95" s="309" t="s">
        <v>895</v>
      </c>
      <c r="G95" s="310"/>
      <c r="H95" s="286" t="s">
        <v>931</v>
      </c>
      <c r="I95" s="286" t="s">
        <v>930</v>
      </c>
      <c r="J95" s="286"/>
      <c r="K95" s="300"/>
    </row>
    <row r="96" spans="2:11" s="1" customFormat="1" ht="15" customHeight="1">
      <c r="B96" s="311"/>
      <c r="C96" s="286" t="s">
        <v>39</v>
      </c>
      <c r="D96" s="286"/>
      <c r="E96" s="286"/>
      <c r="F96" s="309" t="s">
        <v>895</v>
      </c>
      <c r="G96" s="310"/>
      <c r="H96" s="286" t="s">
        <v>932</v>
      </c>
      <c r="I96" s="286" t="s">
        <v>930</v>
      </c>
      <c r="J96" s="286"/>
      <c r="K96" s="300"/>
    </row>
    <row r="97" spans="2:11" s="1" customFormat="1" ht="15" customHeight="1">
      <c r="B97" s="311"/>
      <c r="C97" s="286" t="s">
        <v>49</v>
      </c>
      <c r="D97" s="286"/>
      <c r="E97" s="286"/>
      <c r="F97" s="309" t="s">
        <v>895</v>
      </c>
      <c r="G97" s="310"/>
      <c r="H97" s="286" t="s">
        <v>933</v>
      </c>
      <c r="I97" s="286" t="s">
        <v>930</v>
      </c>
      <c r="J97" s="286"/>
      <c r="K97" s="300"/>
    </row>
    <row r="98" spans="2:11" s="1" customFormat="1" ht="15" customHeight="1">
      <c r="B98" s="314"/>
      <c r="C98" s="315"/>
      <c r="D98" s="315"/>
      <c r="E98" s="315"/>
      <c r="F98" s="315"/>
      <c r="G98" s="315"/>
      <c r="H98" s="315"/>
      <c r="I98" s="315"/>
      <c r="J98" s="315"/>
      <c r="K98" s="316"/>
    </row>
    <row r="99" spans="2:11" s="1" customFormat="1" ht="18.75" customHeight="1">
      <c r="B99" s="317"/>
      <c r="C99" s="318"/>
      <c r="D99" s="318"/>
      <c r="E99" s="318"/>
      <c r="F99" s="318"/>
      <c r="G99" s="318"/>
      <c r="H99" s="318"/>
      <c r="I99" s="318"/>
      <c r="J99" s="318"/>
      <c r="K99" s="317"/>
    </row>
    <row r="100" spans="2:11" s="1" customFormat="1" ht="18.75" customHeight="1">
      <c r="B100" s="294"/>
      <c r="C100" s="294"/>
      <c r="D100" s="294"/>
      <c r="E100" s="294"/>
      <c r="F100" s="294"/>
      <c r="G100" s="294"/>
      <c r="H100" s="294"/>
      <c r="I100" s="294"/>
      <c r="J100" s="294"/>
      <c r="K100" s="294"/>
    </row>
    <row r="101" spans="2:11" s="1" customFormat="1" ht="7.5" customHeight="1">
      <c r="B101" s="295"/>
      <c r="C101" s="296"/>
      <c r="D101" s="296"/>
      <c r="E101" s="296"/>
      <c r="F101" s="296"/>
      <c r="G101" s="296"/>
      <c r="H101" s="296"/>
      <c r="I101" s="296"/>
      <c r="J101" s="296"/>
      <c r="K101" s="297"/>
    </row>
    <row r="102" spans="2:11" s="1" customFormat="1" ht="45" customHeight="1">
      <c r="B102" s="298"/>
      <c r="C102" s="299" t="s">
        <v>934</v>
      </c>
      <c r="D102" s="299"/>
      <c r="E102" s="299"/>
      <c r="F102" s="299"/>
      <c r="G102" s="299"/>
      <c r="H102" s="299"/>
      <c r="I102" s="299"/>
      <c r="J102" s="299"/>
      <c r="K102" s="300"/>
    </row>
    <row r="103" spans="2:11" s="1" customFormat="1" ht="17.25" customHeight="1">
      <c r="B103" s="298"/>
      <c r="C103" s="301" t="s">
        <v>889</v>
      </c>
      <c r="D103" s="301"/>
      <c r="E103" s="301"/>
      <c r="F103" s="301" t="s">
        <v>890</v>
      </c>
      <c r="G103" s="302"/>
      <c r="H103" s="301" t="s">
        <v>55</v>
      </c>
      <c r="I103" s="301" t="s">
        <v>58</v>
      </c>
      <c r="J103" s="301" t="s">
        <v>891</v>
      </c>
      <c r="K103" s="300"/>
    </row>
    <row r="104" spans="2:11" s="1" customFormat="1" ht="17.25" customHeight="1">
      <c r="B104" s="298"/>
      <c r="C104" s="303" t="s">
        <v>892</v>
      </c>
      <c r="D104" s="303"/>
      <c r="E104" s="303"/>
      <c r="F104" s="304" t="s">
        <v>893</v>
      </c>
      <c r="G104" s="305"/>
      <c r="H104" s="303"/>
      <c r="I104" s="303"/>
      <c r="J104" s="303" t="s">
        <v>894</v>
      </c>
      <c r="K104" s="300"/>
    </row>
    <row r="105" spans="2:11" s="1" customFormat="1" ht="5.25" customHeight="1">
      <c r="B105" s="298"/>
      <c r="C105" s="301"/>
      <c r="D105" s="301"/>
      <c r="E105" s="301"/>
      <c r="F105" s="301"/>
      <c r="G105" s="319"/>
      <c r="H105" s="301"/>
      <c r="I105" s="301"/>
      <c r="J105" s="301"/>
      <c r="K105" s="300"/>
    </row>
    <row r="106" spans="2:11" s="1" customFormat="1" ht="15" customHeight="1">
      <c r="B106" s="298"/>
      <c r="C106" s="286" t="s">
        <v>54</v>
      </c>
      <c r="D106" s="308"/>
      <c r="E106" s="308"/>
      <c r="F106" s="309" t="s">
        <v>895</v>
      </c>
      <c r="G106" s="286"/>
      <c r="H106" s="286" t="s">
        <v>935</v>
      </c>
      <c r="I106" s="286" t="s">
        <v>897</v>
      </c>
      <c r="J106" s="286">
        <v>20</v>
      </c>
      <c r="K106" s="300"/>
    </row>
    <row r="107" spans="2:11" s="1" customFormat="1" ht="15" customHeight="1">
      <c r="B107" s="298"/>
      <c r="C107" s="286" t="s">
        <v>898</v>
      </c>
      <c r="D107" s="286"/>
      <c r="E107" s="286"/>
      <c r="F107" s="309" t="s">
        <v>895</v>
      </c>
      <c r="G107" s="286"/>
      <c r="H107" s="286" t="s">
        <v>935</v>
      </c>
      <c r="I107" s="286" t="s">
        <v>897</v>
      </c>
      <c r="J107" s="286">
        <v>120</v>
      </c>
      <c r="K107" s="300"/>
    </row>
    <row r="108" spans="2:11" s="1" customFormat="1" ht="15" customHeight="1">
      <c r="B108" s="311"/>
      <c r="C108" s="286" t="s">
        <v>900</v>
      </c>
      <c r="D108" s="286"/>
      <c r="E108" s="286"/>
      <c r="F108" s="309" t="s">
        <v>901</v>
      </c>
      <c r="G108" s="286"/>
      <c r="H108" s="286" t="s">
        <v>935</v>
      </c>
      <c r="I108" s="286" t="s">
        <v>897</v>
      </c>
      <c r="J108" s="286">
        <v>50</v>
      </c>
      <c r="K108" s="300"/>
    </row>
    <row r="109" spans="2:11" s="1" customFormat="1" ht="15" customHeight="1">
      <c r="B109" s="311"/>
      <c r="C109" s="286" t="s">
        <v>903</v>
      </c>
      <c r="D109" s="286"/>
      <c r="E109" s="286"/>
      <c r="F109" s="309" t="s">
        <v>895</v>
      </c>
      <c r="G109" s="286"/>
      <c r="H109" s="286" t="s">
        <v>935</v>
      </c>
      <c r="I109" s="286" t="s">
        <v>905</v>
      </c>
      <c r="J109" s="286"/>
      <c r="K109" s="300"/>
    </row>
    <row r="110" spans="2:11" s="1" customFormat="1" ht="15" customHeight="1">
      <c r="B110" s="311"/>
      <c r="C110" s="286" t="s">
        <v>914</v>
      </c>
      <c r="D110" s="286"/>
      <c r="E110" s="286"/>
      <c r="F110" s="309" t="s">
        <v>901</v>
      </c>
      <c r="G110" s="286"/>
      <c r="H110" s="286" t="s">
        <v>935</v>
      </c>
      <c r="I110" s="286" t="s">
        <v>897</v>
      </c>
      <c r="J110" s="286">
        <v>50</v>
      </c>
      <c r="K110" s="300"/>
    </row>
    <row r="111" spans="2:11" s="1" customFormat="1" ht="15" customHeight="1">
      <c r="B111" s="311"/>
      <c r="C111" s="286" t="s">
        <v>922</v>
      </c>
      <c r="D111" s="286"/>
      <c r="E111" s="286"/>
      <c r="F111" s="309" t="s">
        <v>901</v>
      </c>
      <c r="G111" s="286"/>
      <c r="H111" s="286" t="s">
        <v>935</v>
      </c>
      <c r="I111" s="286" t="s">
        <v>897</v>
      </c>
      <c r="J111" s="286">
        <v>50</v>
      </c>
      <c r="K111" s="300"/>
    </row>
    <row r="112" spans="2:11" s="1" customFormat="1" ht="15" customHeight="1">
      <c r="B112" s="311"/>
      <c r="C112" s="286" t="s">
        <v>920</v>
      </c>
      <c r="D112" s="286"/>
      <c r="E112" s="286"/>
      <c r="F112" s="309" t="s">
        <v>901</v>
      </c>
      <c r="G112" s="286"/>
      <c r="H112" s="286" t="s">
        <v>935</v>
      </c>
      <c r="I112" s="286" t="s">
        <v>897</v>
      </c>
      <c r="J112" s="286">
        <v>50</v>
      </c>
      <c r="K112" s="300"/>
    </row>
    <row r="113" spans="2:11" s="1" customFormat="1" ht="15" customHeight="1">
      <c r="B113" s="311"/>
      <c r="C113" s="286" t="s">
        <v>54</v>
      </c>
      <c r="D113" s="286"/>
      <c r="E113" s="286"/>
      <c r="F113" s="309" t="s">
        <v>895</v>
      </c>
      <c r="G113" s="286"/>
      <c r="H113" s="286" t="s">
        <v>936</v>
      </c>
      <c r="I113" s="286" t="s">
        <v>897</v>
      </c>
      <c r="J113" s="286">
        <v>20</v>
      </c>
      <c r="K113" s="300"/>
    </row>
    <row r="114" spans="2:11" s="1" customFormat="1" ht="15" customHeight="1">
      <c r="B114" s="311"/>
      <c r="C114" s="286" t="s">
        <v>937</v>
      </c>
      <c r="D114" s="286"/>
      <c r="E114" s="286"/>
      <c r="F114" s="309" t="s">
        <v>895</v>
      </c>
      <c r="G114" s="286"/>
      <c r="H114" s="286" t="s">
        <v>938</v>
      </c>
      <c r="I114" s="286" t="s">
        <v>897</v>
      </c>
      <c r="J114" s="286">
        <v>120</v>
      </c>
      <c r="K114" s="300"/>
    </row>
    <row r="115" spans="2:11" s="1" customFormat="1" ht="15" customHeight="1">
      <c r="B115" s="311"/>
      <c r="C115" s="286" t="s">
        <v>39</v>
      </c>
      <c r="D115" s="286"/>
      <c r="E115" s="286"/>
      <c r="F115" s="309" t="s">
        <v>895</v>
      </c>
      <c r="G115" s="286"/>
      <c r="H115" s="286" t="s">
        <v>939</v>
      </c>
      <c r="I115" s="286" t="s">
        <v>930</v>
      </c>
      <c r="J115" s="286"/>
      <c r="K115" s="300"/>
    </row>
    <row r="116" spans="2:11" s="1" customFormat="1" ht="15" customHeight="1">
      <c r="B116" s="311"/>
      <c r="C116" s="286" t="s">
        <v>49</v>
      </c>
      <c r="D116" s="286"/>
      <c r="E116" s="286"/>
      <c r="F116" s="309" t="s">
        <v>895</v>
      </c>
      <c r="G116" s="286"/>
      <c r="H116" s="286" t="s">
        <v>940</v>
      </c>
      <c r="I116" s="286" t="s">
        <v>930</v>
      </c>
      <c r="J116" s="286"/>
      <c r="K116" s="300"/>
    </row>
    <row r="117" spans="2:11" s="1" customFormat="1" ht="15" customHeight="1">
      <c r="B117" s="311"/>
      <c r="C117" s="286" t="s">
        <v>58</v>
      </c>
      <c r="D117" s="286"/>
      <c r="E117" s="286"/>
      <c r="F117" s="309" t="s">
        <v>895</v>
      </c>
      <c r="G117" s="286"/>
      <c r="H117" s="286" t="s">
        <v>941</v>
      </c>
      <c r="I117" s="286" t="s">
        <v>942</v>
      </c>
      <c r="J117" s="286"/>
      <c r="K117" s="300"/>
    </row>
    <row r="118" spans="2:11" s="1" customFormat="1" ht="15" customHeight="1">
      <c r="B118" s="314"/>
      <c r="C118" s="320"/>
      <c r="D118" s="320"/>
      <c r="E118" s="320"/>
      <c r="F118" s="320"/>
      <c r="G118" s="320"/>
      <c r="H118" s="320"/>
      <c r="I118" s="320"/>
      <c r="J118" s="320"/>
      <c r="K118" s="316"/>
    </row>
    <row r="119" spans="2:11" s="1" customFormat="1" ht="18.75" customHeight="1">
      <c r="B119" s="321"/>
      <c r="C119" s="322"/>
      <c r="D119" s="322"/>
      <c r="E119" s="322"/>
      <c r="F119" s="323"/>
      <c r="G119" s="322"/>
      <c r="H119" s="322"/>
      <c r="I119" s="322"/>
      <c r="J119" s="322"/>
      <c r="K119" s="321"/>
    </row>
    <row r="120" spans="2:11" s="1" customFormat="1" ht="18.75" customHeight="1">
      <c r="B120" s="294"/>
      <c r="C120" s="294"/>
      <c r="D120" s="294"/>
      <c r="E120" s="294"/>
      <c r="F120" s="294"/>
      <c r="G120" s="294"/>
      <c r="H120" s="294"/>
      <c r="I120" s="294"/>
      <c r="J120" s="294"/>
      <c r="K120" s="294"/>
    </row>
    <row r="121" spans="2:11" s="1" customFormat="1" ht="7.5" customHeight="1">
      <c r="B121" s="324"/>
      <c r="C121" s="325"/>
      <c r="D121" s="325"/>
      <c r="E121" s="325"/>
      <c r="F121" s="325"/>
      <c r="G121" s="325"/>
      <c r="H121" s="325"/>
      <c r="I121" s="325"/>
      <c r="J121" s="325"/>
      <c r="K121" s="326"/>
    </row>
    <row r="122" spans="2:11" s="1" customFormat="1" ht="45" customHeight="1">
      <c r="B122" s="327"/>
      <c r="C122" s="277" t="s">
        <v>943</v>
      </c>
      <c r="D122" s="277"/>
      <c r="E122" s="277"/>
      <c r="F122" s="277"/>
      <c r="G122" s="277"/>
      <c r="H122" s="277"/>
      <c r="I122" s="277"/>
      <c r="J122" s="277"/>
      <c r="K122" s="328"/>
    </row>
    <row r="123" spans="2:11" s="1" customFormat="1" ht="17.25" customHeight="1">
      <c r="B123" s="329"/>
      <c r="C123" s="301" t="s">
        <v>889</v>
      </c>
      <c r="D123" s="301"/>
      <c r="E123" s="301"/>
      <c r="F123" s="301" t="s">
        <v>890</v>
      </c>
      <c r="G123" s="302"/>
      <c r="H123" s="301" t="s">
        <v>55</v>
      </c>
      <c r="I123" s="301" t="s">
        <v>58</v>
      </c>
      <c r="J123" s="301" t="s">
        <v>891</v>
      </c>
      <c r="K123" s="330"/>
    </row>
    <row r="124" spans="2:11" s="1" customFormat="1" ht="17.25" customHeight="1">
      <c r="B124" s="329"/>
      <c r="C124" s="303" t="s">
        <v>892</v>
      </c>
      <c r="D124" s="303"/>
      <c r="E124" s="303"/>
      <c r="F124" s="304" t="s">
        <v>893</v>
      </c>
      <c r="G124" s="305"/>
      <c r="H124" s="303"/>
      <c r="I124" s="303"/>
      <c r="J124" s="303" t="s">
        <v>894</v>
      </c>
      <c r="K124" s="330"/>
    </row>
    <row r="125" spans="2:11" s="1" customFormat="1" ht="5.25" customHeight="1">
      <c r="B125" s="331"/>
      <c r="C125" s="306"/>
      <c r="D125" s="306"/>
      <c r="E125" s="306"/>
      <c r="F125" s="306"/>
      <c r="G125" s="332"/>
      <c r="H125" s="306"/>
      <c r="I125" s="306"/>
      <c r="J125" s="306"/>
      <c r="K125" s="333"/>
    </row>
    <row r="126" spans="2:11" s="1" customFormat="1" ht="15" customHeight="1">
      <c r="B126" s="331"/>
      <c r="C126" s="286" t="s">
        <v>898</v>
      </c>
      <c r="D126" s="308"/>
      <c r="E126" s="308"/>
      <c r="F126" s="309" t="s">
        <v>895</v>
      </c>
      <c r="G126" s="286"/>
      <c r="H126" s="286" t="s">
        <v>935</v>
      </c>
      <c r="I126" s="286" t="s">
        <v>897</v>
      </c>
      <c r="J126" s="286">
        <v>120</v>
      </c>
      <c r="K126" s="334"/>
    </row>
    <row r="127" spans="2:11" s="1" customFormat="1" ht="15" customHeight="1">
      <c r="B127" s="331"/>
      <c r="C127" s="286" t="s">
        <v>944</v>
      </c>
      <c r="D127" s="286"/>
      <c r="E127" s="286"/>
      <c r="F127" s="309" t="s">
        <v>895</v>
      </c>
      <c r="G127" s="286"/>
      <c r="H127" s="286" t="s">
        <v>945</v>
      </c>
      <c r="I127" s="286" t="s">
        <v>897</v>
      </c>
      <c r="J127" s="286" t="s">
        <v>946</v>
      </c>
      <c r="K127" s="334"/>
    </row>
    <row r="128" spans="2:11" s="1" customFormat="1" ht="15" customHeight="1">
      <c r="B128" s="331"/>
      <c r="C128" s="286" t="s">
        <v>843</v>
      </c>
      <c r="D128" s="286"/>
      <c r="E128" s="286"/>
      <c r="F128" s="309" t="s">
        <v>895</v>
      </c>
      <c r="G128" s="286"/>
      <c r="H128" s="286" t="s">
        <v>947</v>
      </c>
      <c r="I128" s="286" t="s">
        <v>897</v>
      </c>
      <c r="J128" s="286" t="s">
        <v>946</v>
      </c>
      <c r="K128" s="334"/>
    </row>
    <row r="129" spans="2:11" s="1" customFormat="1" ht="15" customHeight="1">
      <c r="B129" s="331"/>
      <c r="C129" s="286" t="s">
        <v>906</v>
      </c>
      <c r="D129" s="286"/>
      <c r="E129" s="286"/>
      <c r="F129" s="309" t="s">
        <v>901</v>
      </c>
      <c r="G129" s="286"/>
      <c r="H129" s="286" t="s">
        <v>907</v>
      </c>
      <c r="I129" s="286" t="s">
        <v>897</v>
      </c>
      <c r="J129" s="286">
        <v>15</v>
      </c>
      <c r="K129" s="334"/>
    </row>
    <row r="130" spans="2:11" s="1" customFormat="1" ht="15" customHeight="1">
      <c r="B130" s="331"/>
      <c r="C130" s="312" t="s">
        <v>908</v>
      </c>
      <c r="D130" s="312"/>
      <c r="E130" s="312"/>
      <c r="F130" s="313" t="s">
        <v>901</v>
      </c>
      <c r="G130" s="312"/>
      <c r="H130" s="312" t="s">
        <v>909</v>
      </c>
      <c r="I130" s="312" t="s">
        <v>897</v>
      </c>
      <c r="J130" s="312">
        <v>15</v>
      </c>
      <c r="K130" s="334"/>
    </row>
    <row r="131" spans="2:11" s="1" customFormat="1" ht="15" customHeight="1">
      <c r="B131" s="331"/>
      <c r="C131" s="312" t="s">
        <v>910</v>
      </c>
      <c r="D131" s="312"/>
      <c r="E131" s="312"/>
      <c r="F131" s="313" t="s">
        <v>901</v>
      </c>
      <c r="G131" s="312"/>
      <c r="H131" s="312" t="s">
        <v>911</v>
      </c>
      <c r="I131" s="312" t="s">
        <v>897</v>
      </c>
      <c r="J131" s="312">
        <v>20</v>
      </c>
      <c r="K131" s="334"/>
    </row>
    <row r="132" spans="2:11" s="1" customFormat="1" ht="15" customHeight="1">
      <c r="B132" s="331"/>
      <c r="C132" s="312" t="s">
        <v>912</v>
      </c>
      <c r="D132" s="312"/>
      <c r="E132" s="312"/>
      <c r="F132" s="313" t="s">
        <v>901</v>
      </c>
      <c r="G132" s="312"/>
      <c r="H132" s="312" t="s">
        <v>913</v>
      </c>
      <c r="I132" s="312" t="s">
        <v>897</v>
      </c>
      <c r="J132" s="312">
        <v>20</v>
      </c>
      <c r="K132" s="334"/>
    </row>
    <row r="133" spans="2:11" s="1" customFormat="1" ht="15" customHeight="1">
      <c r="B133" s="331"/>
      <c r="C133" s="286" t="s">
        <v>900</v>
      </c>
      <c r="D133" s="286"/>
      <c r="E133" s="286"/>
      <c r="F133" s="309" t="s">
        <v>901</v>
      </c>
      <c r="G133" s="286"/>
      <c r="H133" s="286" t="s">
        <v>935</v>
      </c>
      <c r="I133" s="286" t="s">
        <v>897</v>
      </c>
      <c r="J133" s="286">
        <v>50</v>
      </c>
      <c r="K133" s="334"/>
    </row>
    <row r="134" spans="2:11" s="1" customFormat="1" ht="15" customHeight="1">
      <c r="B134" s="331"/>
      <c r="C134" s="286" t="s">
        <v>914</v>
      </c>
      <c r="D134" s="286"/>
      <c r="E134" s="286"/>
      <c r="F134" s="309" t="s">
        <v>901</v>
      </c>
      <c r="G134" s="286"/>
      <c r="H134" s="286" t="s">
        <v>935</v>
      </c>
      <c r="I134" s="286" t="s">
        <v>897</v>
      </c>
      <c r="J134" s="286">
        <v>50</v>
      </c>
      <c r="K134" s="334"/>
    </row>
    <row r="135" spans="2:11" s="1" customFormat="1" ht="15" customHeight="1">
      <c r="B135" s="331"/>
      <c r="C135" s="286" t="s">
        <v>920</v>
      </c>
      <c r="D135" s="286"/>
      <c r="E135" s="286"/>
      <c r="F135" s="309" t="s">
        <v>901</v>
      </c>
      <c r="G135" s="286"/>
      <c r="H135" s="286" t="s">
        <v>935</v>
      </c>
      <c r="I135" s="286" t="s">
        <v>897</v>
      </c>
      <c r="J135" s="286">
        <v>50</v>
      </c>
      <c r="K135" s="334"/>
    </row>
    <row r="136" spans="2:11" s="1" customFormat="1" ht="15" customHeight="1">
      <c r="B136" s="331"/>
      <c r="C136" s="286" t="s">
        <v>922</v>
      </c>
      <c r="D136" s="286"/>
      <c r="E136" s="286"/>
      <c r="F136" s="309" t="s">
        <v>901</v>
      </c>
      <c r="G136" s="286"/>
      <c r="H136" s="286" t="s">
        <v>935</v>
      </c>
      <c r="I136" s="286" t="s">
        <v>897</v>
      </c>
      <c r="J136" s="286">
        <v>50</v>
      </c>
      <c r="K136" s="334"/>
    </row>
    <row r="137" spans="2:11" s="1" customFormat="1" ht="15" customHeight="1">
      <c r="B137" s="331"/>
      <c r="C137" s="286" t="s">
        <v>923</v>
      </c>
      <c r="D137" s="286"/>
      <c r="E137" s="286"/>
      <c r="F137" s="309" t="s">
        <v>901</v>
      </c>
      <c r="G137" s="286"/>
      <c r="H137" s="286" t="s">
        <v>948</v>
      </c>
      <c r="I137" s="286" t="s">
        <v>897</v>
      </c>
      <c r="J137" s="286">
        <v>255</v>
      </c>
      <c r="K137" s="334"/>
    </row>
    <row r="138" spans="2:11" s="1" customFormat="1" ht="15" customHeight="1">
      <c r="B138" s="331"/>
      <c r="C138" s="286" t="s">
        <v>925</v>
      </c>
      <c r="D138" s="286"/>
      <c r="E138" s="286"/>
      <c r="F138" s="309" t="s">
        <v>895</v>
      </c>
      <c r="G138" s="286"/>
      <c r="H138" s="286" t="s">
        <v>949</v>
      </c>
      <c r="I138" s="286" t="s">
        <v>927</v>
      </c>
      <c r="J138" s="286"/>
      <c r="K138" s="334"/>
    </row>
    <row r="139" spans="2:11" s="1" customFormat="1" ht="15" customHeight="1">
      <c r="B139" s="331"/>
      <c r="C139" s="286" t="s">
        <v>928</v>
      </c>
      <c r="D139" s="286"/>
      <c r="E139" s="286"/>
      <c r="F139" s="309" t="s">
        <v>895</v>
      </c>
      <c r="G139" s="286"/>
      <c r="H139" s="286" t="s">
        <v>950</v>
      </c>
      <c r="I139" s="286" t="s">
        <v>930</v>
      </c>
      <c r="J139" s="286"/>
      <c r="K139" s="334"/>
    </row>
    <row r="140" spans="2:11" s="1" customFormat="1" ht="15" customHeight="1">
      <c r="B140" s="331"/>
      <c r="C140" s="286" t="s">
        <v>931</v>
      </c>
      <c r="D140" s="286"/>
      <c r="E140" s="286"/>
      <c r="F140" s="309" t="s">
        <v>895</v>
      </c>
      <c r="G140" s="286"/>
      <c r="H140" s="286" t="s">
        <v>931</v>
      </c>
      <c r="I140" s="286" t="s">
        <v>930</v>
      </c>
      <c r="J140" s="286"/>
      <c r="K140" s="334"/>
    </row>
    <row r="141" spans="2:11" s="1" customFormat="1" ht="15" customHeight="1">
      <c r="B141" s="331"/>
      <c r="C141" s="286" t="s">
        <v>39</v>
      </c>
      <c r="D141" s="286"/>
      <c r="E141" s="286"/>
      <c r="F141" s="309" t="s">
        <v>895</v>
      </c>
      <c r="G141" s="286"/>
      <c r="H141" s="286" t="s">
        <v>951</v>
      </c>
      <c r="I141" s="286" t="s">
        <v>930</v>
      </c>
      <c r="J141" s="286"/>
      <c r="K141" s="334"/>
    </row>
    <row r="142" spans="2:11" s="1" customFormat="1" ht="15" customHeight="1">
      <c r="B142" s="331"/>
      <c r="C142" s="286" t="s">
        <v>952</v>
      </c>
      <c r="D142" s="286"/>
      <c r="E142" s="286"/>
      <c r="F142" s="309" t="s">
        <v>895</v>
      </c>
      <c r="G142" s="286"/>
      <c r="H142" s="286" t="s">
        <v>953</v>
      </c>
      <c r="I142" s="286" t="s">
        <v>930</v>
      </c>
      <c r="J142" s="286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322"/>
      <c r="C144" s="322"/>
      <c r="D144" s="322"/>
      <c r="E144" s="322"/>
      <c r="F144" s="323"/>
      <c r="G144" s="322"/>
      <c r="H144" s="322"/>
      <c r="I144" s="322"/>
      <c r="J144" s="322"/>
      <c r="K144" s="322"/>
    </row>
    <row r="145" spans="2:11" s="1" customFormat="1" ht="18.75" customHeight="1">
      <c r="B145" s="294"/>
      <c r="C145" s="294"/>
      <c r="D145" s="294"/>
      <c r="E145" s="294"/>
      <c r="F145" s="294"/>
      <c r="G145" s="294"/>
      <c r="H145" s="294"/>
      <c r="I145" s="294"/>
      <c r="J145" s="294"/>
      <c r="K145" s="294"/>
    </row>
    <row r="146" spans="2:11" s="1" customFormat="1" ht="7.5" customHeight="1">
      <c r="B146" s="295"/>
      <c r="C146" s="296"/>
      <c r="D146" s="296"/>
      <c r="E146" s="296"/>
      <c r="F146" s="296"/>
      <c r="G146" s="296"/>
      <c r="H146" s="296"/>
      <c r="I146" s="296"/>
      <c r="J146" s="296"/>
      <c r="K146" s="297"/>
    </row>
    <row r="147" spans="2:11" s="1" customFormat="1" ht="45" customHeight="1">
      <c r="B147" s="298"/>
      <c r="C147" s="299" t="s">
        <v>954</v>
      </c>
      <c r="D147" s="299"/>
      <c r="E147" s="299"/>
      <c r="F147" s="299"/>
      <c r="G147" s="299"/>
      <c r="H147" s="299"/>
      <c r="I147" s="299"/>
      <c r="J147" s="299"/>
      <c r="K147" s="300"/>
    </row>
    <row r="148" spans="2:11" s="1" customFormat="1" ht="17.25" customHeight="1">
      <c r="B148" s="298"/>
      <c r="C148" s="301" t="s">
        <v>889</v>
      </c>
      <c r="D148" s="301"/>
      <c r="E148" s="301"/>
      <c r="F148" s="301" t="s">
        <v>890</v>
      </c>
      <c r="G148" s="302"/>
      <c r="H148" s="301" t="s">
        <v>55</v>
      </c>
      <c r="I148" s="301" t="s">
        <v>58</v>
      </c>
      <c r="J148" s="301" t="s">
        <v>891</v>
      </c>
      <c r="K148" s="300"/>
    </row>
    <row r="149" spans="2:11" s="1" customFormat="1" ht="17.25" customHeight="1">
      <c r="B149" s="298"/>
      <c r="C149" s="303" t="s">
        <v>892</v>
      </c>
      <c r="D149" s="303"/>
      <c r="E149" s="303"/>
      <c r="F149" s="304" t="s">
        <v>893</v>
      </c>
      <c r="G149" s="305"/>
      <c r="H149" s="303"/>
      <c r="I149" s="303"/>
      <c r="J149" s="303" t="s">
        <v>894</v>
      </c>
      <c r="K149" s="300"/>
    </row>
    <row r="150" spans="2:11" s="1" customFormat="1" ht="5.25" customHeight="1">
      <c r="B150" s="311"/>
      <c r="C150" s="306"/>
      <c r="D150" s="306"/>
      <c r="E150" s="306"/>
      <c r="F150" s="306"/>
      <c r="G150" s="307"/>
      <c r="H150" s="306"/>
      <c r="I150" s="306"/>
      <c r="J150" s="306"/>
      <c r="K150" s="334"/>
    </row>
    <row r="151" spans="2:11" s="1" customFormat="1" ht="15" customHeight="1">
      <c r="B151" s="311"/>
      <c r="C151" s="338" t="s">
        <v>898</v>
      </c>
      <c r="D151" s="286"/>
      <c r="E151" s="286"/>
      <c r="F151" s="339" t="s">
        <v>895</v>
      </c>
      <c r="G151" s="286"/>
      <c r="H151" s="338" t="s">
        <v>935</v>
      </c>
      <c r="I151" s="338" t="s">
        <v>897</v>
      </c>
      <c r="J151" s="338">
        <v>120</v>
      </c>
      <c r="K151" s="334"/>
    </row>
    <row r="152" spans="2:11" s="1" customFormat="1" ht="15" customHeight="1">
      <c r="B152" s="311"/>
      <c r="C152" s="338" t="s">
        <v>944</v>
      </c>
      <c r="D152" s="286"/>
      <c r="E152" s="286"/>
      <c r="F152" s="339" t="s">
        <v>895</v>
      </c>
      <c r="G152" s="286"/>
      <c r="H152" s="338" t="s">
        <v>955</v>
      </c>
      <c r="I152" s="338" t="s">
        <v>897</v>
      </c>
      <c r="J152" s="338" t="s">
        <v>946</v>
      </c>
      <c r="K152" s="334"/>
    </row>
    <row r="153" spans="2:11" s="1" customFormat="1" ht="15" customHeight="1">
      <c r="B153" s="311"/>
      <c r="C153" s="338" t="s">
        <v>843</v>
      </c>
      <c r="D153" s="286"/>
      <c r="E153" s="286"/>
      <c r="F153" s="339" t="s">
        <v>895</v>
      </c>
      <c r="G153" s="286"/>
      <c r="H153" s="338" t="s">
        <v>956</v>
      </c>
      <c r="I153" s="338" t="s">
        <v>897</v>
      </c>
      <c r="J153" s="338" t="s">
        <v>946</v>
      </c>
      <c r="K153" s="334"/>
    </row>
    <row r="154" spans="2:11" s="1" customFormat="1" ht="15" customHeight="1">
      <c r="B154" s="311"/>
      <c r="C154" s="338" t="s">
        <v>900</v>
      </c>
      <c r="D154" s="286"/>
      <c r="E154" s="286"/>
      <c r="F154" s="339" t="s">
        <v>901</v>
      </c>
      <c r="G154" s="286"/>
      <c r="H154" s="338" t="s">
        <v>935</v>
      </c>
      <c r="I154" s="338" t="s">
        <v>897</v>
      </c>
      <c r="J154" s="338">
        <v>50</v>
      </c>
      <c r="K154" s="334"/>
    </row>
    <row r="155" spans="2:11" s="1" customFormat="1" ht="15" customHeight="1">
      <c r="B155" s="311"/>
      <c r="C155" s="338" t="s">
        <v>903</v>
      </c>
      <c r="D155" s="286"/>
      <c r="E155" s="286"/>
      <c r="F155" s="339" t="s">
        <v>895</v>
      </c>
      <c r="G155" s="286"/>
      <c r="H155" s="338" t="s">
        <v>935</v>
      </c>
      <c r="I155" s="338" t="s">
        <v>905</v>
      </c>
      <c r="J155" s="338"/>
      <c r="K155" s="334"/>
    </row>
    <row r="156" spans="2:11" s="1" customFormat="1" ht="15" customHeight="1">
      <c r="B156" s="311"/>
      <c r="C156" s="338" t="s">
        <v>914</v>
      </c>
      <c r="D156" s="286"/>
      <c r="E156" s="286"/>
      <c r="F156" s="339" t="s">
        <v>901</v>
      </c>
      <c r="G156" s="286"/>
      <c r="H156" s="338" t="s">
        <v>935</v>
      </c>
      <c r="I156" s="338" t="s">
        <v>897</v>
      </c>
      <c r="J156" s="338">
        <v>50</v>
      </c>
      <c r="K156" s="334"/>
    </row>
    <row r="157" spans="2:11" s="1" customFormat="1" ht="15" customHeight="1">
      <c r="B157" s="311"/>
      <c r="C157" s="338" t="s">
        <v>922</v>
      </c>
      <c r="D157" s="286"/>
      <c r="E157" s="286"/>
      <c r="F157" s="339" t="s">
        <v>901</v>
      </c>
      <c r="G157" s="286"/>
      <c r="H157" s="338" t="s">
        <v>935</v>
      </c>
      <c r="I157" s="338" t="s">
        <v>897</v>
      </c>
      <c r="J157" s="338">
        <v>50</v>
      </c>
      <c r="K157" s="334"/>
    </row>
    <row r="158" spans="2:11" s="1" customFormat="1" ht="15" customHeight="1">
      <c r="B158" s="311"/>
      <c r="C158" s="338" t="s">
        <v>920</v>
      </c>
      <c r="D158" s="286"/>
      <c r="E158" s="286"/>
      <c r="F158" s="339" t="s">
        <v>901</v>
      </c>
      <c r="G158" s="286"/>
      <c r="H158" s="338" t="s">
        <v>935</v>
      </c>
      <c r="I158" s="338" t="s">
        <v>897</v>
      </c>
      <c r="J158" s="338">
        <v>50</v>
      </c>
      <c r="K158" s="334"/>
    </row>
    <row r="159" spans="2:11" s="1" customFormat="1" ht="15" customHeight="1">
      <c r="B159" s="311"/>
      <c r="C159" s="338" t="s">
        <v>93</v>
      </c>
      <c r="D159" s="286"/>
      <c r="E159" s="286"/>
      <c r="F159" s="339" t="s">
        <v>895</v>
      </c>
      <c r="G159" s="286"/>
      <c r="H159" s="338" t="s">
        <v>957</v>
      </c>
      <c r="I159" s="338" t="s">
        <v>897</v>
      </c>
      <c r="J159" s="338" t="s">
        <v>958</v>
      </c>
      <c r="K159" s="334"/>
    </row>
    <row r="160" spans="2:11" s="1" customFormat="1" ht="15" customHeight="1">
      <c r="B160" s="311"/>
      <c r="C160" s="338" t="s">
        <v>959</v>
      </c>
      <c r="D160" s="286"/>
      <c r="E160" s="286"/>
      <c r="F160" s="339" t="s">
        <v>895</v>
      </c>
      <c r="G160" s="286"/>
      <c r="H160" s="338" t="s">
        <v>960</v>
      </c>
      <c r="I160" s="338" t="s">
        <v>930</v>
      </c>
      <c r="J160" s="338"/>
      <c r="K160" s="334"/>
    </row>
    <row r="161" spans="2:11" s="1" customFormat="1" ht="15" customHeight="1">
      <c r="B161" s="340"/>
      <c r="C161" s="320"/>
      <c r="D161" s="320"/>
      <c r="E161" s="320"/>
      <c r="F161" s="320"/>
      <c r="G161" s="320"/>
      <c r="H161" s="320"/>
      <c r="I161" s="320"/>
      <c r="J161" s="320"/>
      <c r="K161" s="341"/>
    </row>
    <row r="162" spans="2:11" s="1" customFormat="1" ht="18.75" customHeight="1">
      <c r="B162" s="322"/>
      <c r="C162" s="332"/>
      <c r="D162" s="332"/>
      <c r="E162" s="332"/>
      <c r="F162" s="342"/>
      <c r="G162" s="332"/>
      <c r="H162" s="332"/>
      <c r="I162" s="332"/>
      <c r="J162" s="332"/>
      <c r="K162" s="322"/>
    </row>
    <row r="163" spans="2:11" s="1" customFormat="1" ht="18.75" customHeight="1">
      <c r="B163" s="294"/>
      <c r="C163" s="294"/>
      <c r="D163" s="294"/>
      <c r="E163" s="294"/>
      <c r="F163" s="294"/>
      <c r="G163" s="294"/>
      <c r="H163" s="294"/>
      <c r="I163" s="294"/>
      <c r="J163" s="294"/>
      <c r="K163" s="294"/>
    </row>
    <row r="164" spans="2:11" s="1" customFormat="1" ht="7.5" customHeight="1">
      <c r="B164" s="273"/>
      <c r="C164" s="274"/>
      <c r="D164" s="274"/>
      <c r="E164" s="274"/>
      <c r="F164" s="274"/>
      <c r="G164" s="274"/>
      <c r="H164" s="274"/>
      <c r="I164" s="274"/>
      <c r="J164" s="274"/>
      <c r="K164" s="275"/>
    </row>
    <row r="165" spans="2:11" s="1" customFormat="1" ht="45" customHeight="1">
      <c r="B165" s="276"/>
      <c r="C165" s="277" t="s">
        <v>961</v>
      </c>
      <c r="D165" s="277"/>
      <c r="E165" s="277"/>
      <c r="F165" s="277"/>
      <c r="G165" s="277"/>
      <c r="H165" s="277"/>
      <c r="I165" s="277"/>
      <c r="J165" s="277"/>
      <c r="K165" s="278"/>
    </row>
    <row r="166" spans="2:11" s="1" customFormat="1" ht="17.25" customHeight="1">
      <c r="B166" s="276"/>
      <c r="C166" s="301" t="s">
        <v>889</v>
      </c>
      <c r="D166" s="301"/>
      <c r="E166" s="301"/>
      <c r="F166" s="301" t="s">
        <v>890</v>
      </c>
      <c r="G166" s="343"/>
      <c r="H166" s="344" t="s">
        <v>55</v>
      </c>
      <c r="I166" s="344" t="s">
        <v>58</v>
      </c>
      <c r="J166" s="301" t="s">
        <v>891</v>
      </c>
      <c r="K166" s="278"/>
    </row>
    <row r="167" spans="2:11" s="1" customFormat="1" ht="17.25" customHeight="1">
      <c r="B167" s="279"/>
      <c r="C167" s="303" t="s">
        <v>892</v>
      </c>
      <c r="D167" s="303"/>
      <c r="E167" s="303"/>
      <c r="F167" s="304" t="s">
        <v>893</v>
      </c>
      <c r="G167" s="345"/>
      <c r="H167" s="346"/>
      <c r="I167" s="346"/>
      <c r="J167" s="303" t="s">
        <v>894</v>
      </c>
      <c r="K167" s="281"/>
    </row>
    <row r="168" spans="2:11" s="1" customFormat="1" ht="5.25" customHeight="1">
      <c r="B168" s="311"/>
      <c r="C168" s="306"/>
      <c r="D168" s="306"/>
      <c r="E168" s="306"/>
      <c r="F168" s="306"/>
      <c r="G168" s="307"/>
      <c r="H168" s="306"/>
      <c r="I168" s="306"/>
      <c r="J168" s="306"/>
      <c r="K168" s="334"/>
    </row>
    <row r="169" spans="2:11" s="1" customFormat="1" ht="15" customHeight="1">
      <c r="B169" s="311"/>
      <c r="C169" s="286" t="s">
        <v>898</v>
      </c>
      <c r="D169" s="286"/>
      <c r="E169" s="286"/>
      <c r="F169" s="309" t="s">
        <v>895</v>
      </c>
      <c r="G169" s="286"/>
      <c r="H169" s="286" t="s">
        <v>935</v>
      </c>
      <c r="I169" s="286" t="s">
        <v>897</v>
      </c>
      <c r="J169" s="286">
        <v>120</v>
      </c>
      <c r="K169" s="334"/>
    </row>
    <row r="170" spans="2:11" s="1" customFormat="1" ht="15" customHeight="1">
      <c r="B170" s="311"/>
      <c r="C170" s="286" t="s">
        <v>944</v>
      </c>
      <c r="D170" s="286"/>
      <c r="E170" s="286"/>
      <c r="F170" s="309" t="s">
        <v>895</v>
      </c>
      <c r="G170" s="286"/>
      <c r="H170" s="286" t="s">
        <v>945</v>
      </c>
      <c r="I170" s="286" t="s">
        <v>897</v>
      </c>
      <c r="J170" s="286" t="s">
        <v>946</v>
      </c>
      <c r="K170" s="334"/>
    </row>
    <row r="171" spans="2:11" s="1" customFormat="1" ht="15" customHeight="1">
      <c r="B171" s="311"/>
      <c r="C171" s="286" t="s">
        <v>843</v>
      </c>
      <c r="D171" s="286"/>
      <c r="E171" s="286"/>
      <c r="F171" s="309" t="s">
        <v>895</v>
      </c>
      <c r="G171" s="286"/>
      <c r="H171" s="286" t="s">
        <v>962</v>
      </c>
      <c r="I171" s="286" t="s">
        <v>897</v>
      </c>
      <c r="J171" s="286" t="s">
        <v>946</v>
      </c>
      <c r="K171" s="334"/>
    </row>
    <row r="172" spans="2:11" s="1" customFormat="1" ht="15" customHeight="1">
      <c r="B172" s="311"/>
      <c r="C172" s="286" t="s">
        <v>900</v>
      </c>
      <c r="D172" s="286"/>
      <c r="E172" s="286"/>
      <c r="F172" s="309" t="s">
        <v>901</v>
      </c>
      <c r="G172" s="286"/>
      <c r="H172" s="286" t="s">
        <v>962</v>
      </c>
      <c r="I172" s="286" t="s">
        <v>897</v>
      </c>
      <c r="J172" s="286">
        <v>50</v>
      </c>
      <c r="K172" s="334"/>
    </row>
    <row r="173" spans="2:11" s="1" customFormat="1" ht="15" customHeight="1">
      <c r="B173" s="311"/>
      <c r="C173" s="286" t="s">
        <v>903</v>
      </c>
      <c r="D173" s="286"/>
      <c r="E173" s="286"/>
      <c r="F173" s="309" t="s">
        <v>895</v>
      </c>
      <c r="G173" s="286"/>
      <c r="H173" s="286" t="s">
        <v>962</v>
      </c>
      <c r="I173" s="286" t="s">
        <v>905</v>
      </c>
      <c r="J173" s="286"/>
      <c r="K173" s="334"/>
    </row>
    <row r="174" spans="2:11" s="1" customFormat="1" ht="15" customHeight="1">
      <c r="B174" s="311"/>
      <c r="C174" s="286" t="s">
        <v>914</v>
      </c>
      <c r="D174" s="286"/>
      <c r="E174" s="286"/>
      <c r="F174" s="309" t="s">
        <v>901</v>
      </c>
      <c r="G174" s="286"/>
      <c r="H174" s="286" t="s">
        <v>962</v>
      </c>
      <c r="I174" s="286" t="s">
        <v>897</v>
      </c>
      <c r="J174" s="286">
        <v>50</v>
      </c>
      <c r="K174" s="334"/>
    </row>
    <row r="175" spans="2:11" s="1" customFormat="1" ht="15" customHeight="1">
      <c r="B175" s="311"/>
      <c r="C175" s="286" t="s">
        <v>922</v>
      </c>
      <c r="D175" s="286"/>
      <c r="E175" s="286"/>
      <c r="F175" s="309" t="s">
        <v>901</v>
      </c>
      <c r="G175" s="286"/>
      <c r="H175" s="286" t="s">
        <v>962</v>
      </c>
      <c r="I175" s="286" t="s">
        <v>897</v>
      </c>
      <c r="J175" s="286">
        <v>50</v>
      </c>
      <c r="K175" s="334"/>
    </row>
    <row r="176" spans="2:11" s="1" customFormat="1" ht="15" customHeight="1">
      <c r="B176" s="311"/>
      <c r="C176" s="286" t="s">
        <v>920</v>
      </c>
      <c r="D176" s="286"/>
      <c r="E176" s="286"/>
      <c r="F176" s="309" t="s">
        <v>901</v>
      </c>
      <c r="G176" s="286"/>
      <c r="H176" s="286" t="s">
        <v>962</v>
      </c>
      <c r="I176" s="286" t="s">
        <v>897</v>
      </c>
      <c r="J176" s="286">
        <v>50</v>
      </c>
      <c r="K176" s="334"/>
    </row>
    <row r="177" spans="2:11" s="1" customFormat="1" ht="15" customHeight="1">
      <c r="B177" s="311"/>
      <c r="C177" s="286" t="s">
        <v>103</v>
      </c>
      <c r="D177" s="286"/>
      <c r="E177" s="286"/>
      <c r="F177" s="309" t="s">
        <v>895</v>
      </c>
      <c r="G177" s="286"/>
      <c r="H177" s="286" t="s">
        <v>963</v>
      </c>
      <c r="I177" s="286" t="s">
        <v>964</v>
      </c>
      <c r="J177" s="286"/>
      <c r="K177" s="334"/>
    </row>
    <row r="178" spans="2:11" s="1" customFormat="1" ht="15" customHeight="1">
      <c r="B178" s="311"/>
      <c r="C178" s="286" t="s">
        <v>58</v>
      </c>
      <c r="D178" s="286"/>
      <c r="E178" s="286"/>
      <c r="F178" s="309" t="s">
        <v>895</v>
      </c>
      <c r="G178" s="286"/>
      <c r="H178" s="286" t="s">
        <v>965</v>
      </c>
      <c r="I178" s="286" t="s">
        <v>966</v>
      </c>
      <c r="J178" s="286">
        <v>1</v>
      </c>
      <c r="K178" s="334"/>
    </row>
    <row r="179" spans="2:11" s="1" customFormat="1" ht="15" customHeight="1">
      <c r="B179" s="311"/>
      <c r="C179" s="286" t="s">
        <v>54</v>
      </c>
      <c r="D179" s="286"/>
      <c r="E179" s="286"/>
      <c r="F179" s="309" t="s">
        <v>895</v>
      </c>
      <c r="G179" s="286"/>
      <c r="H179" s="286" t="s">
        <v>967</v>
      </c>
      <c r="I179" s="286" t="s">
        <v>897</v>
      </c>
      <c r="J179" s="286">
        <v>20</v>
      </c>
      <c r="K179" s="334"/>
    </row>
    <row r="180" spans="2:11" s="1" customFormat="1" ht="15" customHeight="1">
      <c r="B180" s="311"/>
      <c r="C180" s="286" t="s">
        <v>55</v>
      </c>
      <c r="D180" s="286"/>
      <c r="E180" s="286"/>
      <c r="F180" s="309" t="s">
        <v>895</v>
      </c>
      <c r="G180" s="286"/>
      <c r="H180" s="286" t="s">
        <v>968</v>
      </c>
      <c r="I180" s="286" t="s">
        <v>897</v>
      </c>
      <c r="J180" s="286">
        <v>255</v>
      </c>
      <c r="K180" s="334"/>
    </row>
    <row r="181" spans="2:11" s="1" customFormat="1" ht="15" customHeight="1">
      <c r="B181" s="311"/>
      <c r="C181" s="286" t="s">
        <v>104</v>
      </c>
      <c r="D181" s="286"/>
      <c r="E181" s="286"/>
      <c r="F181" s="309" t="s">
        <v>895</v>
      </c>
      <c r="G181" s="286"/>
      <c r="H181" s="286" t="s">
        <v>859</v>
      </c>
      <c r="I181" s="286" t="s">
        <v>897</v>
      </c>
      <c r="J181" s="286">
        <v>10</v>
      </c>
      <c r="K181" s="334"/>
    </row>
    <row r="182" spans="2:11" s="1" customFormat="1" ht="15" customHeight="1">
      <c r="B182" s="311"/>
      <c r="C182" s="286" t="s">
        <v>105</v>
      </c>
      <c r="D182" s="286"/>
      <c r="E182" s="286"/>
      <c r="F182" s="309" t="s">
        <v>895</v>
      </c>
      <c r="G182" s="286"/>
      <c r="H182" s="286" t="s">
        <v>969</v>
      </c>
      <c r="I182" s="286" t="s">
        <v>930</v>
      </c>
      <c r="J182" s="286"/>
      <c r="K182" s="334"/>
    </row>
    <row r="183" spans="2:11" s="1" customFormat="1" ht="15" customHeight="1">
      <c r="B183" s="311"/>
      <c r="C183" s="286" t="s">
        <v>970</v>
      </c>
      <c r="D183" s="286"/>
      <c r="E183" s="286"/>
      <c r="F183" s="309" t="s">
        <v>895</v>
      </c>
      <c r="G183" s="286"/>
      <c r="H183" s="286" t="s">
        <v>971</v>
      </c>
      <c r="I183" s="286" t="s">
        <v>930</v>
      </c>
      <c r="J183" s="286"/>
      <c r="K183" s="334"/>
    </row>
    <row r="184" spans="2:11" s="1" customFormat="1" ht="15" customHeight="1">
      <c r="B184" s="311"/>
      <c r="C184" s="286" t="s">
        <v>959</v>
      </c>
      <c r="D184" s="286"/>
      <c r="E184" s="286"/>
      <c r="F184" s="309" t="s">
        <v>895</v>
      </c>
      <c r="G184" s="286"/>
      <c r="H184" s="286" t="s">
        <v>972</v>
      </c>
      <c r="I184" s="286" t="s">
        <v>930</v>
      </c>
      <c r="J184" s="286"/>
      <c r="K184" s="334"/>
    </row>
    <row r="185" spans="2:11" s="1" customFormat="1" ht="15" customHeight="1">
      <c r="B185" s="311"/>
      <c r="C185" s="286" t="s">
        <v>107</v>
      </c>
      <c r="D185" s="286"/>
      <c r="E185" s="286"/>
      <c r="F185" s="309" t="s">
        <v>901</v>
      </c>
      <c r="G185" s="286"/>
      <c r="H185" s="286" t="s">
        <v>973</v>
      </c>
      <c r="I185" s="286" t="s">
        <v>897</v>
      </c>
      <c r="J185" s="286">
        <v>50</v>
      </c>
      <c r="K185" s="334"/>
    </row>
    <row r="186" spans="2:11" s="1" customFormat="1" ht="15" customHeight="1">
      <c r="B186" s="311"/>
      <c r="C186" s="286" t="s">
        <v>974</v>
      </c>
      <c r="D186" s="286"/>
      <c r="E186" s="286"/>
      <c r="F186" s="309" t="s">
        <v>901</v>
      </c>
      <c r="G186" s="286"/>
      <c r="H186" s="286" t="s">
        <v>975</v>
      </c>
      <c r="I186" s="286" t="s">
        <v>976</v>
      </c>
      <c r="J186" s="286"/>
      <c r="K186" s="334"/>
    </row>
    <row r="187" spans="2:11" s="1" customFormat="1" ht="15" customHeight="1">
      <c r="B187" s="311"/>
      <c r="C187" s="286" t="s">
        <v>977</v>
      </c>
      <c r="D187" s="286"/>
      <c r="E187" s="286"/>
      <c r="F187" s="309" t="s">
        <v>901</v>
      </c>
      <c r="G187" s="286"/>
      <c r="H187" s="286" t="s">
        <v>978</v>
      </c>
      <c r="I187" s="286" t="s">
        <v>976</v>
      </c>
      <c r="J187" s="286"/>
      <c r="K187" s="334"/>
    </row>
    <row r="188" spans="2:11" s="1" customFormat="1" ht="15" customHeight="1">
      <c r="B188" s="311"/>
      <c r="C188" s="286" t="s">
        <v>979</v>
      </c>
      <c r="D188" s="286"/>
      <c r="E188" s="286"/>
      <c r="F188" s="309" t="s">
        <v>901</v>
      </c>
      <c r="G188" s="286"/>
      <c r="H188" s="286" t="s">
        <v>980</v>
      </c>
      <c r="I188" s="286" t="s">
        <v>976</v>
      </c>
      <c r="J188" s="286"/>
      <c r="K188" s="334"/>
    </row>
    <row r="189" spans="2:11" s="1" customFormat="1" ht="15" customHeight="1">
      <c r="B189" s="311"/>
      <c r="C189" s="347" t="s">
        <v>981</v>
      </c>
      <c r="D189" s="286"/>
      <c r="E189" s="286"/>
      <c r="F189" s="309" t="s">
        <v>901</v>
      </c>
      <c r="G189" s="286"/>
      <c r="H189" s="286" t="s">
        <v>982</v>
      </c>
      <c r="I189" s="286" t="s">
        <v>983</v>
      </c>
      <c r="J189" s="348" t="s">
        <v>984</v>
      </c>
      <c r="K189" s="334"/>
    </row>
    <row r="190" spans="2:11" s="17" customFormat="1" ht="15" customHeight="1">
      <c r="B190" s="349"/>
      <c r="C190" s="350" t="s">
        <v>985</v>
      </c>
      <c r="D190" s="351"/>
      <c r="E190" s="351"/>
      <c r="F190" s="352" t="s">
        <v>901</v>
      </c>
      <c r="G190" s="351"/>
      <c r="H190" s="351" t="s">
        <v>986</v>
      </c>
      <c r="I190" s="351" t="s">
        <v>983</v>
      </c>
      <c r="J190" s="353" t="s">
        <v>984</v>
      </c>
      <c r="K190" s="354"/>
    </row>
    <row r="191" spans="2:11" s="1" customFormat="1" ht="15" customHeight="1">
      <c r="B191" s="311"/>
      <c r="C191" s="347" t="s">
        <v>43</v>
      </c>
      <c r="D191" s="286"/>
      <c r="E191" s="286"/>
      <c r="F191" s="309" t="s">
        <v>895</v>
      </c>
      <c r="G191" s="286"/>
      <c r="H191" s="283" t="s">
        <v>987</v>
      </c>
      <c r="I191" s="286" t="s">
        <v>988</v>
      </c>
      <c r="J191" s="286"/>
      <c r="K191" s="334"/>
    </row>
    <row r="192" spans="2:11" s="1" customFormat="1" ht="15" customHeight="1">
      <c r="B192" s="311"/>
      <c r="C192" s="347" t="s">
        <v>989</v>
      </c>
      <c r="D192" s="286"/>
      <c r="E192" s="286"/>
      <c r="F192" s="309" t="s">
        <v>895</v>
      </c>
      <c r="G192" s="286"/>
      <c r="H192" s="286" t="s">
        <v>990</v>
      </c>
      <c r="I192" s="286" t="s">
        <v>930</v>
      </c>
      <c r="J192" s="286"/>
      <c r="K192" s="334"/>
    </row>
    <row r="193" spans="2:11" s="1" customFormat="1" ht="15" customHeight="1">
      <c r="B193" s="311"/>
      <c r="C193" s="347" t="s">
        <v>991</v>
      </c>
      <c r="D193" s="286"/>
      <c r="E193" s="286"/>
      <c r="F193" s="309" t="s">
        <v>895</v>
      </c>
      <c r="G193" s="286"/>
      <c r="H193" s="286" t="s">
        <v>992</v>
      </c>
      <c r="I193" s="286" t="s">
        <v>930</v>
      </c>
      <c r="J193" s="286"/>
      <c r="K193" s="334"/>
    </row>
    <row r="194" spans="2:11" s="1" customFormat="1" ht="15" customHeight="1">
      <c r="B194" s="311"/>
      <c r="C194" s="347" t="s">
        <v>993</v>
      </c>
      <c r="D194" s="286"/>
      <c r="E194" s="286"/>
      <c r="F194" s="309" t="s">
        <v>901</v>
      </c>
      <c r="G194" s="286"/>
      <c r="H194" s="286" t="s">
        <v>994</v>
      </c>
      <c r="I194" s="286" t="s">
        <v>930</v>
      </c>
      <c r="J194" s="286"/>
      <c r="K194" s="334"/>
    </row>
    <row r="195" spans="2:11" s="1" customFormat="1" ht="15" customHeight="1">
      <c r="B195" s="340"/>
      <c r="C195" s="355"/>
      <c r="D195" s="320"/>
      <c r="E195" s="320"/>
      <c r="F195" s="320"/>
      <c r="G195" s="320"/>
      <c r="H195" s="320"/>
      <c r="I195" s="320"/>
      <c r="J195" s="320"/>
      <c r="K195" s="341"/>
    </row>
    <row r="196" spans="2:11" s="1" customFormat="1" ht="18.75" customHeight="1">
      <c r="B196" s="322"/>
      <c r="C196" s="332"/>
      <c r="D196" s="332"/>
      <c r="E196" s="332"/>
      <c r="F196" s="342"/>
      <c r="G196" s="332"/>
      <c r="H196" s="332"/>
      <c r="I196" s="332"/>
      <c r="J196" s="332"/>
      <c r="K196" s="322"/>
    </row>
    <row r="197" spans="2:11" s="1" customFormat="1" ht="18.75" customHeight="1">
      <c r="B197" s="322"/>
      <c r="C197" s="332"/>
      <c r="D197" s="332"/>
      <c r="E197" s="332"/>
      <c r="F197" s="342"/>
      <c r="G197" s="332"/>
      <c r="H197" s="332"/>
      <c r="I197" s="332"/>
      <c r="J197" s="332"/>
      <c r="K197" s="322"/>
    </row>
    <row r="198" spans="2:11" s="1" customFormat="1" ht="18.75" customHeight="1"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</row>
    <row r="199" spans="2:11" s="1" customFormat="1" ht="13.5">
      <c r="B199" s="273"/>
      <c r="C199" s="274"/>
      <c r="D199" s="274"/>
      <c r="E199" s="274"/>
      <c r="F199" s="274"/>
      <c r="G199" s="274"/>
      <c r="H199" s="274"/>
      <c r="I199" s="274"/>
      <c r="J199" s="274"/>
      <c r="K199" s="275"/>
    </row>
    <row r="200" spans="2:11" s="1" customFormat="1" ht="21">
      <c r="B200" s="276"/>
      <c r="C200" s="277" t="s">
        <v>995</v>
      </c>
      <c r="D200" s="277"/>
      <c r="E200" s="277"/>
      <c r="F200" s="277"/>
      <c r="G200" s="277"/>
      <c r="H200" s="277"/>
      <c r="I200" s="277"/>
      <c r="J200" s="277"/>
      <c r="K200" s="278"/>
    </row>
    <row r="201" spans="2:11" s="1" customFormat="1" ht="25.5" customHeight="1">
      <c r="B201" s="276"/>
      <c r="C201" s="356" t="s">
        <v>996</v>
      </c>
      <c r="D201" s="356"/>
      <c r="E201" s="356"/>
      <c r="F201" s="356" t="s">
        <v>997</v>
      </c>
      <c r="G201" s="357"/>
      <c r="H201" s="356" t="s">
        <v>998</v>
      </c>
      <c r="I201" s="356"/>
      <c r="J201" s="356"/>
      <c r="K201" s="278"/>
    </row>
    <row r="202" spans="2:11" s="1" customFormat="1" ht="5.25" customHeight="1">
      <c r="B202" s="311"/>
      <c r="C202" s="306"/>
      <c r="D202" s="306"/>
      <c r="E202" s="306"/>
      <c r="F202" s="306"/>
      <c r="G202" s="332"/>
      <c r="H202" s="306"/>
      <c r="I202" s="306"/>
      <c r="J202" s="306"/>
      <c r="K202" s="334"/>
    </row>
    <row r="203" spans="2:11" s="1" customFormat="1" ht="15" customHeight="1">
      <c r="B203" s="311"/>
      <c r="C203" s="286" t="s">
        <v>988</v>
      </c>
      <c r="D203" s="286"/>
      <c r="E203" s="286"/>
      <c r="F203" s="309" t="s">
        <v>44</v>
      </c>
      <c r="G203" s="286"/>
      <c r="H203" s="286" t="s">
        <v>999</v>
      </c>
      <c r="I203" s="286"/>
      <c r="J203" s="286"/>
      <c r="K203" s="334"/>
    </row>
    <row r="204" spans="2:11" s="1" customFormat="1" ht="15" customHeight="1">
      <c r="B204" s="311"/>
      <c r="C204" s="286"/>
      <c r="D204" s="286"/>
      <c r="E204" s="286"/>
      <c r="F204" s="309" t="s">
        <v>45</v>
      </c>
      <c r="G204" s="286"/>
      <c r="H204" s="286" t="s">
        <v>1000</v>
      </c>
      <c r="I204" s="286"/>
      <c r="J204" s="286"/>
      <c r="K204" s="334"/>
    </row>
    <row r="205" spans="2:11" s="1" customFormat="1" ht="15" customHeight="1">
      <c r="B205" s="311"/>
      <c r="C205" s="286"/>
      <c r="D205" s="286"/>
      <c r="E205" s="286"/>
      <c r="F205" s="309" t="s">
        <v>48</v>
      </c>
      <c r="G205" s="286"/>
      <c r="H205" s="286" t="s">
        <v>1001</v>
      </c>
      <c r="I205" s="286"/>
      <c r="J205" s="286"/>
      <c r="K205" s="334"/>
    </row>
    <row r="206" spans="2:11" s="1" customFormat="1" ht="15" customHeight="1">
      <c r="B206" s="311"/>
      <c r="C206" s="286"/>
      <c r="D206" s="286"/>
      <c r="E206" s="286"/>
      <c r="F206" s="309" t="s">
        <v>46</v>
      </c>
      <c r="G206" s="286"/>
      <c r="H206" s="286" t="s">
        <v>1002</v>
      </c>
      <c r="I206" s="286"/>
      <c r="J206" s="286"/>
      <c r="K206" s="334"/>
    </row>
    <row r="207" spans="2:11" s="1" customFormat="1" ht="15" customHeight="1">
      <c r="B207" s="311"/>
      <c r="C207" s="286"/>
      <c r="D207" s="286"/>
      <c r="E207" s="286"/>
      <c r="F207" s="309" t="s">
        <v>47</v>
      </c>
      <c r="G207" s="286"/>
      <c r="H207" s="286" t="s">
        <v>1003</v>
      </c>
      <c r="I207" s="286"/>
      <c r="J207" s="286"/>
      <c r="K207" s="334"/>
    </row>
    <row r="208" spans="2:11" s="1" customFormat="1" ht="15" customHeight="1">
      <c r="B208" s="311"/>
      <c r="C208" s="286"/>
      <c r="D208" s="286"/>
      <c r="E208" s="286"/>
      <c r="F208" s="309"/>
      <c r="G208" s="286"/>
      <c r="H208" s="286"/>
      <c r="I208" s="286"/>
      <c r="J208" s="286"/>
      <c r="K208" s="334"/>
    </row>
    <row r="209" spans="2:11" s="1" customFormat="1" ht="15" customHeight="1">
      <c r="B209" s="311"/>
      <c r="C209" s="286" t="s">
        <v>942</v>
      </c>
      <c r="D209" s="286"/>
      <c r="E209" s="286"/>
      <c r="F209" s="309" t="s">
        <v>80</v>
      </c>
      <c r="G209" s="286"/>
      <c r="H209" s="286" t="s">
        <v>1004</v>
      </c>
      <c r="I209" s="286"/>
      <c r="J209" s="286"/>
      <c r="K209" s="334"/>
    </row>
    <row r="210" spans="2:11" s="1" customFormat="1" ht="15" customHeight="1">
      <c r="B210" s="311"/>
      <c r="C210" s="286"/>
      <c r="D210" s="286"/>
      <c r="E210" s="286"/>
      <c r="F210" s="309" t="s">
        <v>837</v>
      </c>
      <c r="G210" s="286"/>
      <c r="H210" s="286" t="s">
        <v>838</v>
      </c>
      <c r="I210" s="286"/>
      <c r="J210" s="286"/>
      <c r="K210" s="334"/>
    </row>
    <row r="211" spans="2:11" s="1" customFormat="1" ht="15" customHeight="1">
      <c r="B211" s="311"/>
      <c r="C211" s="286"/>
      <c r="D211" s="286"/>
      <c r="E211" s="286"/>
      <c r="F211" s="309" t="s">
        <v>835</v>
      </c>
      <c r="G211" s="286"/>
      <c r="H211" s="286" t="s">
        <v>1005</v>
      </c>
      <c r="I211" s="286"/>
      <c r="J211" s="286"/>
      <c r="K211" s="334"/>
    </row>
    <row r="212" spans="2:11" s="1" customFormat="1" ht="15" customHeight="1">
      <c r="B212" s="358"/>
      <c r="C212" s="286"/>
      <c r="D212" s="286"/>
      <c r="E212" s="286"/>
      <c r="F212" s="309" t="s">
        <v>839</v>
      </c>
      <c r="G212" s="347"/>
      <c r="H212" s="338" t="s">
        <v>840</v>
      </c>
      <c r="I212" s="338"/>
      <c r="J212" s="338"/>
      <c r="K212" s="359"/>
    </row>
    <row r="213" spans="2:11" s="1" customFormat="1" ht="15" customHeight="1">
      <c r="B213" s="358"/>
      <c r="C213" s="286"/>
      <c r="D213" s="286"/>
      <c r="E213" s="286"/>
      <c r="F213" s="309" t="s">
        <v>841</v>
      </c>
      <c r="G213" s="347"/>
      <c r="H213" s="338" t="s">
        <v>1006</v>
      </c>
      <c r="I213" s="338"/>
      <c r="J213" s="338"/>
      <c r="K213" s="359"/>
    </row>
    <row r="214" spans="2:11" s="1" customFormat="1" ht="15" customHeight="1">
      <c r="B214" s="358"/>
      <c r="C214" s="286"/>
      <c r="D214" s="286"/>
      <c r="E214" s="286"/>
      <c r="F214" s="309"/>
      <c r="G214" s="347"/>
      <c r="H214" s="338"/>
      <c r="I214" s="338"/>
      <c r="J214" s="338"/>
      <c r="K214" s="359"/>
    </row>
    <row r="215" spans="2:11" s="1" customFormat="1" ht="15" customHeight="1">
      <c r="B215" s="358"/>
      <c r="C215" s="286" t="s">
        <v>966</v>
      </c>
      <c r="D215" s="286"/>
      <c r="E215" s="286"/>
      <c r="F215" s="309">
        <v>1</v>
      </c>
      <c r="G215" s="347"/>
      <c r="H215" s="338" t="s">
        <v>1007</v>
      </c>
      <c r="I215" s="338"/>
      <c r="J215" s="338"/>
      <c r="K215" s="359"/>
    </row>
    <row r="216" spans="2:11" s="1" customFormat="1" ht="15" customHeight="1">
      <c r="B216" s="358"/>
      <c r="C216" s="286"/>
      <c r="D216" s="286"/>
      <c r="E216" s="286"/>
      <c r="F216" s="309">
        <v>2</v>
      </c>
      <c r="G216" s="347"/>
      <c r="H216" s="338" t="s">
        <v>1008</v>
      </c>
      <c r="I216" s="338"/>
      <c r="J216" s="338"/>
      <c r="K216" s="359"/>
    </row>
    <row r="217" spans="2:11" s="1" customFormat="1" ht="15" customHeight="1">
      <c r="B217" s="358"/>
      <c r="C217" s="286"/>
      <c r="D217" s="286"/>
      <c r="E217" s="286"/>
      <c r="F217" s="309">
        <v>3</v>
      </c>
      <c r="G217" s="347"/>
      <c r="H217" s="338" t="s">
        <v>1009</v>
      </c>
      <c r="I217" s="338"/>
      <c r="J217" s="338"/>
      <c r="K217" s="359"/>
    </row>
    <row r="218" spans="2:11" s="1" customFormat="1" ht="15" customHeight="1">
      <c r="B218" s="358"/>
      <c r="C218" s="286"/>
      <c r="D218" s="286"/>
      <c r="E218" s="286"/>
      <c r="F218" s="309">
        <v>4</v>
      </c>
      <c r="G218" s="347"/>
      <c r="H218" s="338" t="s">
        <v>1010</v>
      </c>
      <c r="I218" s="338"/>
      <c r="J218" s="338"/>
      <c r="K218" s="359"/>
    </row>
    <row r="219" spans="2:11" s="1" customFormat="1" ht="12.75" customHeight="1">
      <c r="B219" s="360"/>
      <c r="C219" s="361"/>
      <c r="D219" s="361"/>
      <c r="E219" s="361"/>
      <c r="F219" s="361"/>
      <c r="G219" s="361"/>
      <c r="H219" s="361"/>
      <c r="I219" s="361"/>
      <c r="J219" s="361"/>
      <c r="K219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PC-HP\Káťa</dc:creator>
  <cp:keywords/>
  <dc:description/>
  <cp:lastModifiedBy>PC-HP\Káťa</cp:lastModifiedBy>
  <dcterms:created xsi:type="dcterms:W3CDTF">2024-01-30T21:58:31Z</dcterms:created>
  <dcterms:modified xsi:type="dcterms:W3CDTF">2024-01-30T21:58:35Z</dcterms:modified>
  <cp:category/>
  <cp:version/>
  <cp:contentType/>
  <cp:contentStatus/>
</cp:coreProperties>
</file>