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/>
  <bookViews>
    <workbookView xWindow="240" yWindow="120" windowWidth="14940" windowHeight="9225" activeTab="0"/>
  </bookViews>
  <sheets>
    <sheet name="Rekapitulace" sheetId="1" r:id="rId1"/>
    <sheet name="SO 101" sheetId="2" r:id="rId2"/>
    <sheet name="SO 102" sheetId="3" r:id="rId3"/>
    <sheet name="SO 201" sheetId="4" r:id="rId4"/>
    <sheet name="SO 901" sheetId="5" r:id="rId5"/>
  </sheets>
  <definedNames/>
  <calcPr fullCalcOnLoad="1"/>
</workbook>
</file>

<file path=xl/sharedStrings.xml><?xml version="1.0" encoding="utf-8"?>
<sst xmlns="http://schemas.openxmlformats.org/spreadsheetml/2006/main" count="2409" uniqueCount="690">
  <si>
    <t>Firma: TOP CON SERVIS s.r.o.</t>
  </si>
  <si>
    <t>Rekapitulace ceny</t>
  </si>
  <si>
    <t>Stavba: Bučí - Most ev. č. 1806-11 v obci Bučí</t>
  </si>
  <si>
    <t>Varianta: PDPS - Soupis prací</t>
  </si>
  <si>
    <t>Celková cena bez DPH:</t>
  </si>
  <si>
    <t>Celková cena s DPH:</t>
  </si>
  <si>
    <t>Objekt</t>
  </si>
  <si>
    <t>Popis</t>
  </si>
  <si>
    <t>Cena bez DPH</t>
  </si>
  <si>
    <t>DPH</t>
  </si>
  <si>
    <t>Cena s DPH</t>
  </si>
  <si>
    <t>ASPE10</t>
  </si>
  <si>
    <t>S</t>
  </si>
  <si>
    <t>Soupis prací objektu</t>
  </si>
  <si>
    <t xml:space="preserve">Stavba: </t>
  </si>
  <si>
    <t>Bučí</t>
  </si>
  <si>
    <t>Most ev. č. 1806-11 v obci Bučí</t>
  </si>
  <si>
    <t>O</t>
  </si>
  <si>
    <t>Rozpočet:</t>
  </si>
  <si>
    <t>0.00</t>
  </si>
  <si>
    <t>15.00</t>
  </si>
  <si>
    <t>21.00</t>
  </si>
  <si>
    <t>3</t>
  </si>
  <si>
    <t>6</t>
  </si>
  <si>
    <t>2</t>
  </si>
  <si>
    <t>SO 101</t>
  </si>
  <si>
    <t>Komunikace</t>
  </si>
  <si>
    <t>Typ</t>
  </si>
  <si>
    <t>0</t>
  </si>
  <si>
    <t>Poř. číslo</t>
  </si>
  <si>
    <t>1</t>
  </si>
  <si>
    <t>Kód položky</t>
  </si>
  <si>
    <t>Varianta</t>
  </si>
  <si>
    <t>Název položky</t>
  </si>
  <si>
    <t>4</t>
  </si>
  <si>
    <t>MJ</t>
  </si>
  <si>
    <t>5</t>
  </si>
  <si>
    <t>Množství</t>
  </si>
  <si>
    <t>Jednotková cena</t>
  </si>
  <si>
    <t>Jednotková</t>
  </si>
  <si>
    <t>9</t>
  </si>
  <si>
    <t>Celkem</t>
  </si>
  <si>
    <t>10</t>
  </si>
  <si>
    <t>Cenová soustava</t>
  </si>
  <si>
    <t>11</t>
  </si>
  <si>
    <t>SD</t>
  </si>
  <si>
    <t>Všeobecné konstrukce a práce</t>
  </si>
  <si>
    <t>P</t>
  </si>
  <si>
    <t>014102</t>
  </si>
  <si>
    <t>POPLATKY ZA SKLÁDKU</t>
  </si>
  <si>
    <t>T</t>
  </si>
  <si>
    <t>2023_OTSKP</t>
  </si>
  <si>
    <t>PP</t>
  </si>
  <si>
    <t>Skládkování podkladních vrstev z původní komunikace. Předpoklad recyklační skládka dle vlastního výběru zhotoitele, vč. manipulace a dopravy.  
Odhad 1,8 t/m3. Druh odpadu 01 04 08 Odpadní štěrk a kamenivo.</t>
  </si>
  <si>
    <t>VV</t>
  </si>
  <si>
    <t>106,38=106.380 [A] dle položky 113328 
A*1,8=191.484 [B]</t>
  </si>
  <si>
    <t>02943</t>
  </si>
  <si>
    <t/>
  </si>
  <si>
    <t>OSTATNÍ POŽADAVKY - VYPRACOVÁNÍ RDS</t>
  </si>
  <si>
    <t>KPL</t>
  </si>
  <si>
    <t>02944</t>
  </si>
  <si>
    <t>OSTAT POŽADAVKY - DOKUMENTACE SKUTEČ PROVEDENÍ V DIGIT FORMĚ</t>
  </si>
  <si>
    <t>Zemní práce</t>
  </si>
  <si>
    <t>11332</t>
  </si>
  <si>
    <t>ODSTRANĚNÍ PODKLADŮ ZPEVNĚNÝCH PLOCH Z KAMENIVA NESTMELENÉHO</t>
  </si>
  <si>
    <t>M3</t>
  </si>
  <si>
    <t>Odstranění původní podkladní vrstvy (tl. 0,3 m). Doprava na skládku zahrnuta v ceně skládkovného - pol. 014102.1</t>
  </si>
  <si>
    <t>(177,3+177,3)*0,3=106.380 [A] měreno v CAD</t>
  </si>
  <si>
    <t>11372A</t>
  </si>
  <si>
    <t>FRÉZOVÁNÍ ZPEVNĚNÝCH PLOCH ASFALTOVÝCH - BEZ DOPRAVY</t>
  </si>
  <si>
    <t>Frézování původního krytu a podkladní vrstvy komunikace (tl. 0,15 m), v rozsahu nové konstrukce vozovky. Frézování původního krytu komunikace (tl. 0,10 m), v rozsahu obnovy krytu (vjezd do objektu).</t>
  </si>
  <si>
    <t>(177,3+177,3)*0,15=53.190 [A] kryt+podklad, měřeno v CAD 
(93,6+8,6)*0,10=10.220 [B] kryt, měřeno v CAD 
Celkem: A+B=63.410 [C]</t>
  </si>
  <si>
    <t>11372B</t>
  </si>
  <si>
    <t>FRÉZOVÁNÍ ZPEVNĚNÝCH PLOCH ASFALTOVÝCH - DOPRAVA</t>
  </si>
  <si>
    <t>tkm</t>
  </si>
  <si>
    <t>Odvoz na stavební dvůr správce (Kralovice/Vochov, cca 30 km). Odhad 2,3 t/m3.</t>
  </si>
  <si>
    <t>63,410=63.410 [B] položka 11372A 
B*2,3*30=4 375.290 [A]</t>
  </si>
  <si>
    <t>7</t>
  </si>
  <si>
    <t>12110</t>
  </si>
  <si>
    <t>SEJMUTÍ ORNICE NEBO LESNÍ PŮDY</t>
  </si>
  <si>
    <t>Sejmutí ornice na stávajícím násypovém tělese. Umístění na dočasnou deponii na staveništi. Tloušťka sejmutí svislých ploch 0,15 m, vodorovných ploch 0,30 m.</t>
  </si>
  <si>
    <t>Dle řezů z CAD 
1,07*5,28=5.650 [A] I 
1,14*5,0=5.700 [B] II 
1,16*7,5=8.700 [C] III 
(1,23+0,44)*11,095=18.529 [D] IV 
(0,63+1,17)*9,5=17.100 [E] V 
(0,52+1,20)*5,0=8.600 [F] VI 
(0,52+1,12)*5,0=8.200 [G] VII 
(0,54+0,86)*6,37=8.918 [H] VIII 
A+B+C+D+E+F+G+H=81.397 [I]</t>
  </si>
  <si>
    <t>8</t>
  </si>
  <si>
    <t>12573</t>
  </si>
  <si>
    <t>VYKOPÁVKY ZE ZEMNÍKŮ A SKLÁDEK TŘ. I</t>
  </si>
  <si>
    <t>Vykopávky z deponice ornice.</t>
  </si>
  <si>
    <t>81,397=81.397 [A] dle položky 12110</t>
  </si>
  <si>
    <t>Vykopávka uložené zeminy z tělesa násypu z dočasné deponie.</t>
  </si>
  <si>
    <t>76,353=76.353 [A] dle položky 12673A</t>
  </si>
  <si>
    <t>12673A</t>
  </si>
  <si>
    <t>ZŘÍZENÍ STUPŇŮ V PODLOŽÍ NÁSYPŮ TŘ. I - BEZ DOPRAVY</t>
  </si>
  <si>
    <t>Výkopové práce na původním násypu. Uložení na dočasnou deponii.</t>
  </si>
  <si>
    <t>Dle řezů z CAD 
1,25*5,28=6.600 [A] I 
1,35*5,0=6.750 [B] II 
1,35*7,5=10.125 [C] III 
1,13*11,10=12.543 [D] IV 
(0,60+0,85)*9,5=13.775 [E] V 
(0,85+0,79)*5,0=8.200 [F] VI 
(0,74+0,97)*5,0=8.550 [G] VII 
(0,52+1,02)*6,37=9.810 [H] VIII 
Celkem: A+B+C+D+E+F+G+H=76.353 [I]</t>
  </si>
  <si>
    <t>171111</t>
  </si>
  <si>
    <t>ULOŽENÍ SYP DO NÁSYPŮ SE ZLEPŠENÍM ZEMINY SE ZHUT DO 95% PS</t>
  </si>
  <si>
    <t>Zlepšení a uložení zeminy vytěžené z původní konstrukce násypu.</t>
  </si>
  <si>
    <t>12</t>
  </si>
  <si>
    <t>17120</t>
  </si>
  <si>
    <t>ULOŽENÍ SYPANINY DO NÁSYPŮ A NA SKLÁDKY BEZ ZHUTNĚNÍ</t>
  </si>
  <si>
    <t>Uložení na dočasnou skládku ornice.</t>
  </si>
  <si>
    <t>81,397=81.397 [A] položka 12110</t>
  </si>
  <si>
    <t>13</t>
  </si>
  <si>
    <t>Uložení vykopaného materiálu ze zemního tělesa na dočasnou deponii.</t>
  </si>
  <si>
    <t>14</t>
  </si>
  <si>
    <t>17180</t>
  </si>
  <si>
    <t>ULOŽENÍ SYPANINY DO NÁSYPŮ Z NAKUPOVANÝCH MATERIÁLŮ</t>
  </si>
  <si>
    <t>Dosypávka krajnic z nenamrzavého materiálu.</t>
  </si>
  <si>
    <t>Dle řezů z CAD 
0,63*5,28=3.326 [A] I 
0,72*5,0=3.600 [B] II 
0,71*7,5=5.325 [C] III 
(0,27+0,71)*11,1=10.878 [D] IV 
(0,26+0,71)*9,5=9.215 [E] V 
(0,27+0,71)*5,0=4.900 [F] VI 
(0,27+0,71)*5,0=4.900 [G] VII 
(0,27+0,51)*6,37=4.969 [H] VIII 
Celkem: A+B+C+D+E+F+G+H=47.113 [I]</t>
  </si>
  <si>
    <t>15</t>
  </si>
  <si>
    <t>Dosypání násypu zeminou vhodnou nebo velmi vhodnou do násypu (ČSN 73 6133).</t>
  </si>
  <si>
    <t>Dle řezů z CAD 
3,77*5,28=19.906 [A] I 
4,4*5,0=22.000 [B] II 
4,7*7,5=35.250 [C] III 
4,7*11,1=52.170 [D] IV 
(1,54+3,47)*9,5=47.595 [E] V 
(1,46+3,41)*5,0=24.350 [F] VI 
(1,37+3,26)*5,0=23.150 [G] VII 
(1,17+2,47)*6,37=23.187 [H] VIII 
Celkem: A+B+C+D+E+F+G+H=247.608 [I] 
I-76,353=171.255 [J] odpočet položky 12673A - zpětné využití odtěžené zeminy z násypů</t>
  </si>
  <si>
    <t>16</t>
  </si>
  <si>
    <t>18110</t>
  </si>
  <si>
    <t>ÚPRAVA PLÁNĚ SE ZHUTNĚNÍM V HORNINĚ TŘ. I</t>
  </si>
  <si>
    <t>M2</t>
  </si>
  <si>
    <t>177,3+177,3=354.600 [A] měřeno v CAD</t>
  </si>
  <si>
    <t>17</t>
  </si>
  <si>
    <t>18222</t>
  </si>
  <si>
    <t>ROZPROSTŘENÍ ORNICE VE SVAHU V TL DO 0,15M</t>
  </si>
  <si>
    <t>Rozprostření ornice na násypech.Zbývající ornice (81,397-29,373=52,024 m3) rozprostřena v rámci úpravy dočasného záboru viz SO 901.</t>
  </si>
  <si>
    <t>Dle řezů z CAD 
2,95*5,28=15.576 [A] I 
0,68*5,0=3.400 [B] II 
3,11*7,5=23.325 [C] III 
3,28*11,1=36.408 [D] IV 
4,75*9,5=45.125 [E] V 
4,64*5,0=23.200 [F] VI 
4,47*5,0=22.350 [G] VII 
4,15*6,37=26.436 [H] VIII 
A+B+C+D+E+F+G+H=195.820 [I]</t>
  </si>
  <si>
    <t>18</t>
  </si>
  <si>
    <t>18242</t>
  </si>
  <si>
    <t>ZALOŽENÍ TRÁVNÍKU HYDROOSEVEM NA ORNICI</t>
  </si>
  <si>
    <t>195,82=195.820 [A] dle položky 18222</t>
  </si>
  <si>
    <t>19</t>
  </si>
  <si>
    <t>56333</t>
  </si>
  <si>
    <t>VOZOVKOVÉ VRSTVY ZE ŠTĚRKODRTI TL. DO 150MM</t>
  </si>
  <si>
    <t>Konstrukční vrstva ze štěrkodrti - horní.</t>
  </si>
  <si>
    <t>Dle řezů a půdorysu z CAD 
3,15*14,30=45.045 [A] 
6,78*17,76=120.413 [B] 
6,65*28,12=186.998 [C] 
19,7=19.700 [D] plocha u vjezdu 
Celkem: A+B+C+D=372.156 [E]</t>
  </si>
  <si>
    <t>20</t>
  </si>
  <si>
    <t>Konstrukční vrstva ze štěrkodrti - dolní.</t>
  </si>
  <si>
    <t>Dle řezů a půdorysu z CAD 
5,69*14,30=81.367 [A] 
11,30*17,76=200.688 [B] 
11,07*28,12=311.288 [C] 
19,7=19.700 [D] plocha u vjezdu 
Celkem: A+B+C+D=613.043 [E]</t>
  </si>
  <si>
    <t>21</t>
  </si>
  <si>
    <t>56962</t>
  </si>
  <si>
    <t>ZPEVNĚNÍ KRAJNIC Z RECYKLOVANÉHO MATERIÁLU TL DO 100MM</t>
  </si>
  <si>
    <t>Dosypání krajnice na levé straně (š. 0,5 m).</t>
  </si>
  <si>
    <t>(9,8+17,2+17,0+1,5*4)*0,5=25.000 [A] měřeno v CAD</t>
  </si>
  <si>
    <t>22</t>
  </si>
  <si>
    <t>572111</t>
  </si>
  <si>
    <t>INFILTRAČNÍ POSTŘIK ASFALTOVÝ DO 0,5KG/M2</t>
  </si>
  <si>
    <t>352,456=352.456 [A] dle položky 56333.1</t>
  </si>
  <si>
    <t>23</t>
  </si>
  <si>
    <t>572212</t>
  </si>
  <si>
    <t>SPOJOVACÍ POSTŘIK Z MODIFIK ASFALTU DO 0,5KG/M2</t>
  </si>
  <si>
    <t>438,063+442,650=880.713 [A] položka 574A34+574C56</t>
  </si>
  <si>
    <t>24</t>
  </si>
  <si>
    <t>574A34</t>
  </si>
  <si>
    <t>ASFALTOVÝ BETON PRO OBRUSNÉ VRSTVY ACO 11+, 11S TL. 40MM</t>
  </si>
  <si>
    <t>3,25*14,3=46.475 [A] před mostem 
(3,00+3,25)*17,75=110.938 [B] před mostem 
(3,00+3,25)*28,12=175.750 [C] za mostem 
19,7+85,2=104.900 [D] plocha u vjezdu 
Celkem: A+B+C+D=438.063 [E]</t>
  </si>
  <si>
    <t>25</t>
  </si>
  <si>
    <t>574C56</t>
  </si>
  <si>
    <t>ASFALTOVÝ BETON PRO LOŽNÍ VRSTVY ACL 16+, 16S TL. 60MM</t>
  </si>
  <si>
    <t>3,25*14,3=46.475 [A] před mostem 
(3,10+3,25)*17,75=112.713 [B] před mostem 
(3,10+3,25)*28,12=178.562 [C] za mostem 
19,7+85,2=104.900 [D] plocha u vjezdu 
Celkem: A+B+C+D=442.650 [E]</t>
  </si>
  <si>
    <t>26</t>
  </si>
  <si>
    <t>574E46</t>
  </si>
  <si>
    <t>ASFALTOVÝ BETON PRO PODKLADNÍ VRSTVY ACP 16+, 16S TL. 50MM</t>
  </si>
  <si>
    <t>3,25*14,3=46.475 [A] před mostem 
(3,20+3,25)*17,75=114.488 [B] před mostem 
(3,20+3,25)*28,12=181.374 [C] za mostem 
19,7=19.700 [D] plocha u vjezdu 
Celkem: A+B+C+D=362.037 [E]</t>
  </si>
  <si>
    <t>Potrubí</t>
  </si>
  <si>
    <t>27</t>
  </si>
  <si>
    <t>87434</t>
  </si>
  <si>
    <t>POTRUBÍ Z TRUB PLASTOVÝCH ODPADNÍCH DN DO 200MM</t>
  </si>
  <si>
    <t>M</t>
  </si>
  <si>
    <t>Kanalizační potrubí z vozovkové vpusti.</t>
  </si>
  <si>
    <t>2*4,75=9.500 [A]</t>
  </si>
  <si>
    <t>28</t>
  </si>
  <si>
    <t>89712</t>
  </si>
  <si>
    <t>VPUSŤ KANALIZAČNÍ ULIČNÍ KOMPLETNÍ Z BETONOVÝCH DÍLCŮ</t>
  </si>
  <si>
    <t>KUS</t>
  </si>
  <si>
    <t>Vozovková vpust před a za mostem.</t>
  </si>
  <si>
    <t>Ostatní konstrukce a práce</t>
  </si>
  <si>
    <t>29</t>
  </si>
  <si>
    <t>9113B1</t>
  </si>
  <si>
    <t>SVODIDLO OCEL SILNIČ JEDNOSTR, ÚROVEŇ ZADRŽ H1 -DODÁVKA A MONTÁŽ</t>
  </si>
  <si>
    <t>23,2+23,2+19,25+23,2=88.850 [A]</t>
  </si>
  <si>
    <t>30</t>
  </si>
  <si>
    <t>91228</t>
  </si>
  <si>
    <t>SMĚROVÉ SLOUPKY Z PLAST HMOT VČETNĚ ODRAZNÉHO PÁSKU</t>
  </si>
  <si>
    <t>Umístění sloupků/odrazek na svodidla. Párové osazení.</t>
  </si>
  <si>
    <t>31</t>
  </si>
  <si>
    <t>915211</t>
  </si>
  <si>
    <t>VODOROVNÉ DOPRAVNÍ ZNAČENÍ PLASTEM HLADKÉ - DODÁVKA A POKLÁDKA</t>
  </si>
  <si>
    <t>Vodící čára V 4 pro okraj vozovky na směrově nerozdělené komunikaci. Šířka čáry 0,125 mm.</t>
  </si>
  <si>
    <t>2*(75*0,125)=18.750 [A]</t>
  </si>
  <si>
    <t>32</t>
  </si>
  <si>
    <t>931326</t>
  </si>
  <si>
    <t>TĚSNĚNÍ DILATAČ SPAR ASF ZÁLIVKOU MODIFIK PRŮŘ DO 800MM2</t>
  </si>
  <si>
    <t>Napojení na stávající stav.</t>
  </si>
  <si>
    <t>5,6+7,8+5,6=19.000 [A]</t>
  </si>
  <si>
    <t>33</t>
  </si>
  <si>
    <t>Těsnění spáry podél obrubníku v obrusné vrstvě.</t>
  </si>
  <si>
    <t>25,4+25,4=50.800 [A]</t>
  </si>
  <si>
    <t>34</t>
  </si>
  <si>
    <t>935212</t>
  </si>
  <si>
    <t>PŘÍKOPOVÉ ŽLABY Z BETON TVÁRNIC ŠÍŘ DO 600MM DO BETONU TL 100MM</t>
  </si>
  <si>
    <t>3,3+1,8+2,1=7.200 [A]</t>
  </si>
  <si>
    <t>35</t>
  </si>
  <si>
    <t>935822</t>
  </si>
  <si>
    <t>ŽLABY A RIGOLY DLÁŽDĚNÉ Z KOSTEK VELKÝCH DO BETONU TL 100MM</t>
  </si>
  <si>
    <t>Provedení odláždění na výustění odvodnění vozovky za mostem od bezejmenné vodoteče. Provedení dle VL 4-504.82a.</t>
  </si>
  <si>
    <t>2*2=4.000 [A]</t>
  </si>
  <si>
    <t>36</t>
  </si>
  <si>
    <t>93640</t>
  </si>
  <si>
    <t>R</t>
  </si>
  <si>
    <t>DROBNÉ DOPLŇK KONSTR KAMENNÉ</t>
  </si>
  <si>
    <t>Provedení vyustění potrubí z vozovkových vpustí do skluzu ze žlabovek. Provedení dle VL 4 - 204.02.</t>
  </si>
  <si>
    <t>SO 102</t>
  </si>
  <si>
    <t>Chodník</t>
  </si>
  <si>
    <t>45152</t>
  </si>
  <si>
    <t>PODKLADNÍ A VÝPLŇOVÉ VRSTVY Z KAMENIVA DRCENÉHO</t>
  </si>
  <si>
    <t>Podkladní vrstva ze štěrkodrti (tl. 0,2 m).</t>
  </si>
  <si>
    <t>0,2*1,8*(25,4+25,4)=18.288 [A]</t>
  </si>
  <si>
    <t>582611</t>
  </si>
  <si>
    <t>KRYTY Z BETON DLAŽDIC SE ZÁMKEM ŠEDÝCH TL 60MM DO LOŽE Z KAM</t>
  </si>
  <si>
    <t>Šířky 1,85 m.</t>
  </si>
  <si>
    <t>(25,4+25,4)*1,85=93.980 [A]</t>
  </si>
  <si>
    <t>917223</t>
  </si>
  <si>
    <t>SILNIČNÍ A CHODNÍKOVÉ OBRUBY Z BETONOVÝCH OBRUBNÍKŮ ŠÍŘ 100MM</t>
  </si>
  <si>
    <t>917224</t>
  </si>
  <si>
    <t>SILNIČNÍ A CHODNÍKOVÉ OBRUBY Z BETONOVÝCH OBRUBNÍKŮ ŠÍŘ 150MM</t>
  </si>
  <si>
    <t>SO 201</t>
  </si>
  <si>
    <t>Most</t>
  </si>
  <si>
    <t>Odpadní štěrk a kamenivo (01 04 08). Podkladní vrstva vozovky na mostě. Předpoklad recyklační skládka dle vlastního výběru zhotoitele, vč. manipulace a dopravy.  
 Odhad 1,8 t/m3.</t>
  </si>
  <si>
    <t>15,288*1,8=27.518 [A] dle položky 11332</t>
  </si>
  <si>
    <t>Zemina a kamení (17 05 04). Odtěžený materiál z koryta. (1,8 t/m3). Předpoklad recyklační skládka dle vlastního výběru zhotoitele, vč. manipulace a dopravy.</t>
  </si>
  <si>
    <t>109,015*1,8=196.227 [A] dle položky 12773</t>
  </si>
  <si>
    <t>Zemina a kamení (17 05 04). Vyvrtaná zemina z pilot. Předpoklad recyklační skládka dle vlastního výběru zhotoitele, vč. manipulace a dopravy.  
Odhad 1,8 t/m3.</t>
  </si>
  <si>
    <t>108,22=108.220 [A] délka vrtu dle položky 264139 
3,14*0,63^2/4*A=33.718 [B] objem vrtů 
B*1,8=60.692 [C]</t>
  </si>
  <si>
    <t>Železobeton (17 01 01). Vybouraná nosná konstrukce (železobeton), římsy (železobeton). Předpoklad recyklační skládka dle vlastního výběru zhotoitele, vč. manipulace a dopravy. (2,5 t/m3).</t>
  </si>
  <si>
    <t>(20,288+7,480)*2,5=69.420 [A] dle položky 966168.1+966168.2</t>
  </si>
  <si>
    <t>Kámen (17 01 07). Vybouraná spodní stavba (kamenné opěry). Předpoklad recyklační skládka dle vlastního výběru zhotoitele, vč. manipulace a dopravy.  
 Odhad 2,2 t/m3.</t>
  </si>
  <si>
    <t>39,0*2,2=85.800 [A] dle položky 966138</t>
  </si>
  <si>
    <t>02911</t>
  </si>
  <si>
    <t>OSTATNÍ POŽADAVKY - GEODETICKÉ ZAMĚŘENÍ</t>
  </si>
  <si>
    <t>Zaměření skutečného provedení stavby.</t>
  </si>
  <si>
    <t>029412</t>
  </si>
  <si>
    <t>OSTATNÍ POŽADAVKY - VYPRACOVÁNÍ MOSTNÍHO LISTU</t>
  </si>
  <si>
    <t>02945</t>
  </si>
  <si>
    <t>OSTAT POŽADAVKY - GEOMETRICKÝ PLÁN</t>
  </si>
  <si>
    <t>Veškerá geodetická měření pro zřízení věcných břemen.</t>
  </si>
  <si>
    <t>02950</t>
  </si>
  <si>
    <t>OSTATNÍ POŽADAVKY - POSUDKY, KONTROLY, REVIZNÍ ZPRÁVY</t>
  </si>
  <si>
    <t>Výpočet zatížitelnosti.</t>
  </si>
  <si>
    <t>02953</t>
  </si>
  <si>
    <t>OSTATNÍ POŽADAVKY - HLAVNÍ MOSTNÍ PROHLÍDKA</t>
  </si>
  <si>
    <t>02990</t>
  </si>
  <si>
    <t>OSTATNÍ POŽADAVKY - INFORMAČNÍ TABULE</t>
  </si>
  <si>
    <t>11203</t>
  </si>
  <si>
    <t>KÁCENÍ STROMŮ D KMENE PŘES 0,9M S ODSTRAN PAŘEZŮ</t>
  </si>
  <si>
    <t>1x olše (d=105 cm). Náhradni výsadba viz SO 901.</t>
  </si>
  <si>
    <t>Podkladní vrstvy vozovky na mostě (tl 0,25 m). Doprava na skládku zahrnuta v ceně skládkovného - pol. 014102.1</t>
  </si>
  <si>
    <t>10,92*5,6*0,25=15.288 [A]</t>
  </si>
  <si>
    <t>Vozovkové souvrství na mostě (tl. 0,15 m).</t>
  </si>
  <si>
    <t>10,92*5,6*0,15=9.173 [A]</t>
  </si>
  <si>
    <t>Odvoz na stavební dvůr správce (Kralovice/Vochov, cca 30 km).</t>
  </si>
  <si>
    <t>9,17*2,3*30=632.730 [A]</t>
  </si>
  <si>
    <t>11514</t>
  </si>
  <si>
    <t>ČERPÁNÍ VODY DO 4000 L/MIN</t>
  </si>
  <si>
    <t>HOD</t>
  </si>
  <si>
    <t>Čerpání při provádění prací v korytě. Předpoklad 14 dní.</t>
  </si>
  <si>
    <t>14*24=336.000 [A]</t>
  </si>
  <si>
    <t>11527</t>
  </si>
  <si>
    <t>PŘEV VOD NA POVRCHU POTR DN DO 1000MM NEBO ŽLAB R.O. DO 3,6M</t>
  </si>
  <si>
    <t>Opatření pro převedení vody při provádění odláždění, včetně potřebných zemních prací, hrázek, atd. Rozděleno na 2 etapy (pravá a levá strana).</t>
  </si>
  <si>
    <t>2*21=42.000 [A]</t>
  </si>
  <si>
    <t>Vykopávka zeminy pro zásyp základu a obsyp křídel za opěrou z deponie.</t>
  </si>
  <si>
    <t>30,8=30.800 [A] dle položky 13173A</t>
  </si>
  <si>
    <t>12773</t>
  </si>
  <si>
    <t>VYKOPÁVKY POD VODOU TŘ I</t>
  </si>
  <si>
    <t>Výkopové práce v korytě. Doprava na skládku zahrnuta v ceně skládkovného - pol. 014102.2</t>
  </si>
  <si>
    <t>6,4*3,13=20.032 [A] výkopy pro odláždění pod mostem 
(3+4,42)*3,72=27.602 [B] výkopy pro odláždění před a za mostem 
1,6*0,5*9,59=7.672 [C] výtokový práh 
1,3*0,5*9,59=6.234 [D] vtokový práh 
2,4*(9,9+2,0)=28.560 [E] výkop pro zához za mostem 
1,95*9,7=18.915 [F] výkop pro zához před mostem 
20,0=20.000 [H] odhad pro další práce úpravy koryta 
Celkem: A+B+C+D+E+F=109.015 [G]</t>
  </si>
  <si>
    <t>12960</t>
  </si>
  <si>
    <t>ČIŠTĚNÍ VODOTEČÍ A MELIORAČ KANÁLŮ OD NÁNOSŮ</t>
  </si>
  <si>
    <t>Zahrnuje úpravu koryta pro plynulé napojení na provedené odláždění. Práce nezahrnují těžbu materiálu z koryta, pouze jeho úpravu.</t>
  </si>
  <si>
    <t>2*(9*2*0,5)=18.000 [A]</t>
  </si>
  <si>
    <t>13173</t>
  </si>
  <si>
    <t>HLOUBENÍ JAM ZAPAŽ I NEPAŽ TŘ. I</t>
  </si>
  <si>
    <t>Výkopy za opěrami. Uložení materiálu na mezideponii, pro zpětné použití.</t>
  </si>
  <si>
    <t>2*(7,7*2,5*1,6/2)=30.800 [A]</t>
  </si>
  <si>
    <t>Uložení vytěžené zeminy za opěrou na dočasnou deponii.</t>
  </si>
  <si>
    <t>17171</t>
  </si>
  <si>
    <t>ULOŽENÍ SYPANINY DO NÁSYPŮ VRSTEVNATÝCH SE ZHUT SE ZLEPŠENÍM ZEMINY</t>
  </si>
  <si>
    <t>Zásyp základu ze zlepšené zeminy z původního výkopu za opěrou.</t>
  </si>
  <si>
    <t>2*0,6*9,5=11.400 [A]</t>
  </si>
  <si>
    <t>Obsyp křídel ze zlepšené zeminy z původního výkopu za opěrou.</t>
  </si>
  <si>
    <t>1,6*2,4/2*0,75*4=5.760 [A] zásyp podél křídla 
1,6*2,4/2*0,52*4=3.994 [B] násyp ve směru komunikace 
1/3*(3,14*2,4^2)*1,6=9.646 [C] násypový kužel 
Celkem: A+B+C=19.400 [D]</t>
  </si>
  <si>
    <t>17290</t>
  </si>
  <si>
    <t>ZŘÍZENÍ TĚSNĚNÍ Z JINÝCH MATERIÁLŮ</t>
  </si>
  <si>
    <t>Těsnící vrstva v přechodové oblasti dle ČSN 6244/2010 čl. 5.2 - geomembrána.</t>
  </si>
  <si>
    <t>2*1,4*9,5=26.600 [A]</t>
  </si>
  <si>
    <t>17720</t>
  </si>
  <si>
    <t>ZEMNÍ HRÁZKY ZE ZEMIN BEZ ZHUT</t>
  </si>
  <si>
    <t>Ochrana výkopu pytli s pískem. Položka zahrnuje dodávku, staveništní manipulaci a demontáž.</t>
  </si>
  <si>
    <t>(8+4,5+3,5+7,5)*1*1,5=35.250 [A]</t>
  </si>
  <si>
    <t>Základy</t>
  </si>
  <si>
    <t>21263</t>
  </si>
  <si>
    <t>TRATIVODY KOMPLET Z TRUB Z PLAST HMOT DN DO 150MM</t>
  </si>
  <si>
    <t>Příčná drenáž za opěrou.</t>
  </si>
  <si>
    <t>10,67*2=21.340 [A]</t>
  </si>
  <si>
    <t>21331</t>
  </si>
  <si>
    <t>DRENÁŽNÍ VRSTVY Z BETONU MEZEROVITÉHO (DRENÁŽNÍHO)</t>
  </si>
  <si>
    <t>Kolem drenážní trubky.</t>
  </si>
  <si>
    <t>2*0,3*0,3*10=1.800 [A]</t>
  </si>
  <si>
    <t>21341</t>
  </si>
  <si>
    <t>DRENÁŽNÍ VRSTVY Z PLASTBETONU (PLASTMALTY)</t>
  </si>
  <si>
    <t>Drenážní žebro ve vozovce na mostě (š. 0,15 m).</t>
  </si>
  <si>
    <t>2*0,15*0,04*11,432=0.137 [A] podélné žebro 
4*0,4*0,5*0,04=0.032 [B] kolem trubičky odvodnění 
Celkem: A+B=0.169 [C]</t>
  </si>
  <si>
    <t>21363</t>
  </si>
  <si>
    <t>DRENÁŽNÍ VRSTVY Z GEOMATRACE</t>
  </si>
  <si>
    <t>plošná drenáž za rubem opěry, tl. min 6 mm po stlačení</t>
  </si>
  <si>
    <t>2*9,5*0,96=18.240 [A]</t>
  </si>
  <si>
    <t>224324</t>
  </si>
  <si>
    <t>PILOTY ZE ŽELEZOBETONU C25/30</t>
  </si>
  <si>
    <t>3,14*0,63^2/4*9*(2*7)=39.257 [A]</t>
  </si>
  <si>
    <t>224365</t>
  </si>
  <si>
    <t>VÝZTUŽ PILOT Z OCELI 10505, B500B</t>
  </si>
  <si>
    <t>viz výkres hlubinného založení</t>
  </si>
  <si>
    <t>264139</t>
  </si>
  <si>
    <t>VRTY PRO PILOTY TŘ I D DO 700MM</t>
  </si>
  <si>
    <t>Vrtací práce pro piloty v zemině.</t>
  </si>
  <si>
    <t>7,73*(2*7)=108.220 [A]</t>
  </si>
  <si>
    <t>264439</t>
  </si>
  <si>
    <t>VRTY PRO PILOTY TŘ IV D DO 700MM</t>
  </si>
  <si>
    <t>Vrtací práce pro piloty přes původní konstrukci opěr.</t>
  </si>
  <si>
    <t>2,75*(2*7)=38.500 [A]</t>
  </si>
  <si>
    <t>37</t>
  </si>
  <si>
    <t>28997F</t>
  </si>
  <si>
    <t>OPLÁŠTĚNÍ (ZPEVNĚNÍ) Z GEOTEXTILIE DO 600G/M2</t>
  </si>
  <si>
    <t>Separační geotextilite za ruby gabionů.</t>
  </si>
  <si>
    <t>1,9*3,5=6.650 [A] 
1,65*4,0=6.600 [B] 
A+B=13.250 [C]</t>
  </si>
  <si>
    <t>Svislé konstrukce</t>
  </si>
  <si>
    <t>38</t>
  </si>
  <si>
    <t>31717</t>
  </si>
  <si>
    <t>KOVOVÉ KONSTRUKCE PRO KOTVENÍ ŘÍMSY</t>
  </si>
  <si>
    <t>KG</t>
  </si>
  <si>
    <t>Kotvy M24 á 1,0 m, 5,7 kg/ks. Včetně vyvrtání otovru a vlepení kovy. Včetně PKO.</t>
  </si>
  <si>
    <t>2*12*5,7=136.800 [A]</t>
  </si>
  <si>
    <t>39</t>
  </si>
  <si>
    <t>317325</t>
  </si>
  <si>
    <t>ŘÍMSY ZE ŽELEZOBETONU DO C30/37</t>
  </si>
  <si>
    <t>16,9*(0,31+0,74)=17.745 [A]</t>
  </si>
  <si>
    <t>40</t>
  </si>
  <si>
    <t>317365</t>
  </si>
  <si>
    <t>VÝZTUŽ ŘÍMS Z OCELI 10505, B500B</t>
  </si>
  <si>
    <t>Odhad 130 kg/m3.</t>
  </si>
  <si>
    <t>17,745*0,13=2.307 [A]</t>
  </si>
  <si>
    <t>41</t>
  </si>
  <si>
    <t>3332C7</t>
  </si>
  <si>
    <t>MOSTNÍ OPĚRY A KŘÍDLA Z GABIONŮ ČÁSTEČNĚ ROVNANÝCH, DRÁT O4,0MM, POVRCHOVÁ ÚPRAVA Zn + Al</t>
  </si>
  <si>
    <t>Gabionové zídky před a za mostem. Líce ručně rovnané.</t>
  </si>
  <si>
    <t>1,9*3,5*1,0=6.650 [A] 
1,65*4,0*1,0=6.600 [B] 
A+B=13.250 [C]</t>
  </si>
  <si>
    <t>42</t>
  </si>
  <si>
    <t>333325</t>
  </si>
  <si>
    <t>MOSTNÍ OPĚRY A KŘÍDLA ZE ŽELEZOVÉHO BETONU DO C30/37</t>
  </si>
  <si>
    <t>0,96*0,9*10,67=9.219 [A] opěra O1 
1,02*0,9*10,67=9.795 [B] opěra O2 
2*((3,3+4,5)*0,5)=7.800 [C] křídla 
Celkem: A+B+C=26.814 [D]</t>
  </si>
  <si>
    <t>43</t>
  </si>
  <si>
    <t>333365</t>
  </si>
  <si>
    <t>VÝZTUŽ MOSTNÍCH OPĚR A KŘÍDEL Z OCELI 10505, B500B</t>
  </si>
  <si>
    <t>Opěry a křídla. Odhad 180 kg/m3.</t>
  </si>
  <si>
    <t>26,814*0,18=4.827 [A] dle položky 333325</t>
  </si>
  <si>
    <t>Vodorovné konstrukce</t>
  </si>
  <si>
    <t>44</t>
  </si>
  <si>
    <t>421325</t>
  </si>
  <si>
    <t>MOSTNÍ NOSNÉ DESKOVÉ KONSTRUKCE ZE ŽELEZOBETONU C30/37</t>
  </si>
  <si>
    <t>Nosná konstrukce.</t>
  </si>
  <si>
    <t>4,42*9,311=41.155 [A] 
2*0,25*1,414*7,75=5.479 [B] 
2*0,8*1,06*9,05=15.349 [C] 
Celkem: A+B+C=61.983 [D]</t>
  </si>
  <si>
    <t>45</t>
  </si>
  <si>
    <t>421365</t>
  </si>
  <si>
    <t>VÝZTUŽ MOSTNÍ DESKOVÉ KONSTRUKCE Z OCELI 10505, B500B</t>
  </si>
  <si>
    <t>Odhad 200 kg/m3, viz výkres Nosná konstrukce - schéma výztuže.</t>
  </si>
  <si>
    <t>59,053*0,2=11.811 [A]</t>
  </si>
  <si>
    <t>46</t>
  </si>
  <si>
    <t>451311</t>
  </si>
  <si>
    <t>PODKL A VÝPLŇ VRSTVY Z PROST BET DO C8/10</t>
  </si>
  <si>
    <t>Podkladní beton spodní stavby, příčné drenáže a pod římsy mimo NK.</t>
  </si>
  <si>
    <t>2*13,37*0,1=2.674 [A] pod spodní stavbou 
2*0,77*0,3*9,5=4.389 [B] pod příčnou drenáží 
0,3*0,1*(2,80+2,68)=0.164 [C] pravá římsa mimo NK 
0,3*1,5*(3,59+1,89)=2.466 [D] levá římsa mimo NK 
Celkem: A+B+C+D=9.693 [E]</t>
  </si>
  <si>
    <t>47</t>
  </si>
  <si>
    <t>45157</t>
  </si>
  <si>
    <t>PODKLADNÍ A VÝPLŇOVÉ VRSTVY Z KAMENIVA TĚŽENÉHO</t>
  </si>
  <si>
    <t>ŠP polštář pod gabiony.</t>
  </si>
  <si>
    <t>3,9*1,4*0,2=1.092 [A] 
4,4*1,4*0,2=1.232 [B] 
A+B=2.324 [C]</t>
  </si>
  <si>
    <t>48</t>
  </si>
  <si>
    <t>458523</t>
  </si>
  <si>
    <t>VÝPLŇ ZA OPĚRAMI A ZDMI Z KAMENIVA DRCENÉHO, INDEX ZHUTNĚNÍ ID DO 0,9</t>
  </si>
  <si>
    <t>Zásyp za opěrou v kvalitě ochranného zásypu.</t>
  </si>
  <si>
    <t>2*1,5*9,5=28.500 [A]</t>
  </si>
  <si>
    <t>49</t>
  </si>
  <si>
    <t>46251</t>
  </si>
  <si>
    <t>ZÁHOZ Z LOMOVÉHO KAMENE</t>
  </si>
  <si>
    <t>Úprava koryta na vtoku a výtoku kamenným záhozem min. 50 kg s urovnáním líce a proštěrkováním.</t>
  </si>
  <si>
    <t>28,560+18,915=47.475 [A] dle položky 127738</t>
  </si>
  <si>
    <t>50</t>
  </si>
  <si>
    <t>465512</t>
  </si>
  <si>
    <t>DLAŽBY Z LOMOVÉHO KAMENE NA MC</t>
  </si>
  <si>
    <t>Odláždění koyta potoka. 
REGULAČNÍ KÁMEN TL. 250 mm S VYSPÁROVÁNÍM  
DO BETONU C30/37-XF3, XC4 TL. 150 mm</t>
  </si>
  <si>
    <t>159,1*0,4=63.640 [A]</t>
  </si>
  <si>
    <t>51</t>
  </si>
  <si>
    <t>Přechodová oblast říms. 
ODLÁŽDĚNÍ Z LOM. KAMENE TL. 200 mm 
DO BETONOVÉHO LOŽE TL. 150 mm</t>
  </si>
  <si>
    <t>(1,2+3,2+2,8+5,9)*0,35=4.585 [A]</t>
  </si>
  <si>
    <t>52</t>
  </si>
  <si>
    <t>467385</t>
  </si>
  <si>
    <t>STUPNĚ A PRAHY VOD KORYT ZE ŽELBET DO C30/37 VČET VÝZT</t>
  </si>
  <si>
    <t>Vtokový a výtokový práh. C30/37-XF3+XC2.</t>
  </si>
  <si>
    <t>1,6*0,5*9,9+1,3*0,5*9,7=14.225 [A]</t>
  </si>
  <si>
    <t>53</t>
  </si>
  <si>
    <t>11,432*6,5=74.308 [A]</t>
  </si>
  <si>
    <t>54</t>
  </si>
  <si>
    <t>55</t>
  </si>
  <si>
    <t>574C46</t>
  </si>
  <si>
    <t>ASFALTOVÝ BETON PRO LOŽNÍ VRSTVY ACL 16+, 16S TL. 50MM</t>
  </si>
  <si>
    <t>56</t>
  </si>
  <si>
    <t>575F55</t>
  </si>
  <si>
    <t>LITÝ ASFALT MA IV (OCHRANA MOSTNÍ IZOLACE) 16 TL. 40MM MODIFIK</t>
  </si>
  <si>
    <t>57</t>
  </si>
  <si>
    <t>576413</t>
  </si>
  <si>
    <t>POSYP KAMENIVEM OBALOVANÝM 4KG/M2</t>
  </si>
  <si>
    <t>Zdrsňující posyp ochrany izolace z MA na mostě SO201.</t>
  </si>
  <si>
    <t>Přidružená stavební výroba</t>
  </si>
  <si>
    <t>58</t>
  </si>
  <si>
    <t>711132</t>
  </si>
  <si>
    <t>IZOLACE BĚŽNÝCH KONSTRUKCÍ PROTI VOLNĚ STÉKAJÍCÍ VODĚ ASFALTOVÝMI PÁSY</t>
  </si>
  <si>
    <t>Izolace rubu opěr.</t>
  </si>
  <si>
    <t>2*1,3*9,5=24.700 [A]</t>
  </si>
  <si>
    <t>59</t>
  </si>
  <si>
    <t>711442</t>
  </si>
  <si>
    <t>IZOLACE MOSTOVEK CELOPLOŠNÁ ASFALTOVÝMI PÁSY S PEČETÍCÍ VRSTVOU</t>
  </si>
  <si>
    <t>11,432*9,05=103.460 [A]</t>
  </si>
  <si>
    <t>60</t>
  </si>
  <si>
    <t>711502</t>
  </si>
  <si>
    <t>OCHRANA IZOLACE NA POVRCHU ASFALTOVÝMI PÁSY</t>
  </si>
  <si>
    <t>Ochrana izolace pod římsami z AIP s hliníkovou vložkou</t>
  </si>
  <si>
    <t>(0,55+2,00)*11,432=29.152 [A]</t>
  </si>
  <si>
    <t>61</t>
  </si>
  <si>
    <t>711509</t>
  </si>
  <si>
    <t>OCHRANA IZOLACE NA POVRCHU TEXTILIÍ</t>
  </si>
  <si>
    <t>Ochrana těsnící vrstvy v přechodové oblasti. 800 g/m3.</t>
  </si>
  <si>
    <t>2*2*1,4*9,5=53.200 [A]</t>
  </si>
  <si>
    <t>62</t>
  </si>
  <si>
    <t>78382</t>
  </si>
  <si>
    <t>NÁTĚRY BETON KONSTR TYP S2 (OS-B)</t>
  </si>
  <si>
    <t>Nátěry hran NK pod římsou - rozvinutá šířka 0,55 m.</t>
  </si>
  <si>
    <t>2*0,55*9,311=10.242 [A]</t>
  </si>
  <si>
    <t>63</t>
  </si>
  <si>
    <t>78383</t>
  </si>
  <si>
    <t>NÁTĚRY BETON KONSTR TYP S4 (OS-C)</t>
  </si>
  <si>
    <t>Nátěr obrubníku - rozvinutá šířka 0,3 m.</t>
  </si>
  <si>
    <t>2*0,3*16,911=10.147 [A]</t>
  </si>
  <si>
    <t>64</t>
  </si>
  <si>
    <t>9112B1</t>
  </si>
  <si>
    <t>ZÁBRADLÍ MOSTNÍ SE SVISLOU VÝPLNÍ - DODÁVKA A MONTÁŽ</t>
  </si>
  <si>
    <t>Zábradlí na mostě. Výška 1,1 m.</t>
  </si>
  <si>
    <t>65</t>
  </si>
  <si>
    <t>9115C1</t>
  </si>
  <si>
    <t>SVODIDLO OCEL MOSTNÍ JEDNOSTR, ÚROVEŇ ZADRŽ H2 - DODÁVKA A MONTÁŽ</t>
  </si>
  <si>
    <t>66</t>
  </si>
  <si>
    <t>9117C1</t>
  </si>
  <si>
    <t>SVOD OCEL ZÁBRADEL ÚROVEŇ ZADRŽ H2 - DODÁVKA A MONTÁŽ</t>
  </si>
  <si>
    <t>67</t>
  </si>
  <si>
    <t>91345</t>
  </si>
  <si>
    <t>NIVELAČNÍ ZNAČKY KOVOVÉ</t>
  </si>
  <si>
    <t>Opěra O1 - 2x 
Opěra O2 - 2x 
Římsy - 6x</t>
  </si>
  <si>
    <t>68</t>
  </si>
  <si>
    <t>91355</t>
  </si>
  <si>
    <t>EVIDENČNÍ ČÍSLO MOSTU</t>
  </si>
  <si>
    <t>69</t>
  </si>
  <si>
    <t>914123</t>
  </si>
  <si>
    <t>DOPRAVNÍ ZNAČKY ZÁKLADNÍ VELIKOSTI OCELOVÉ FÓLIE TŘ 1 - DEMONTÁŽ</t>
  </si>
  <si>
    <t>Demontáž 6 ks dopravního značení na mostě.  
B 13, E 13, evidenční číslo mostu</t>
  </si>
  <si>
    <t>70</t>
  </si>
  <si>
    <t>Podél odlaždění z lom. kamene.</t>
  </si>
  <si>
    <t>0,65+1,94+0,65+1,25+2,74+1,64+0,8+2,1+0,8+2,1+1,25+2,5+2,4=20.820 [A]</t>
  </si>
  <si>
    <t>71</t>
  </si>
  <si>
    <t>Podél přechodvých oblastí říms</t>
  </si>
  <si>
    <t>2,5+2,5=5.000 [A]</t>
  </si>
  <si>
    <t>72</t>
  </si>
  <si>
    <t>919111</t>
  </si>
  <si>
    <t>ŘEZÁNÍ ASFALTOVÉHO KRYTU VOZOVEK TL DO 50MM</t>
  </si>
  <si>
    <t>Proříznutí pro elastické mostní závěry (položka 93160).</t>
  </si>
  <si>
    <t>2*7,7=15.400 [A]</t>
  </si>
  <si>
    <t>73</t>
  </si>
  <si>
    <t>Těsnění spáry podél říms v obrusné vrstvě.</t>
  </si>
  <si>
    <t>2*16,911=33.822 [A]</t>
  </si>
  <si>
    <t>74</t>
  </si>
  <si>
    <t>931327</t>
  </si>
  <si>
    <t>TĚSNĚNÍ DILATAČ SPAR ASF ZÁLIVKOU MODIFIK PRŮŘ DO 1000MM2</t>
  </si>
  <si>
    <t>Těsnící zálivka podél římsy ve vrstvě LA.</t>
  </si>
  <si>
    <t>2*11,432=22.864 [A]</t>
  </si>
  <si>
    <t>75</t>
  </si>
  <si>
    <t>93160</t>
  </si>
  <si>
    <t>MOSTNÍ ZÁVĚRY ELASTICKÉ</t>
  </si>
  <si>
    <t>Zálivka typu EMZ pro řezanou spáru šířky 25 mm a hloubky 40 mm nad opěrami.</t>
  </si>
  <si>
    <t>2*7,7*0,025*0,04=0.015 [A]</t>
  </si>
  <si>
    <t>76</t>
  </si>
  <si>
    <t>933331</t>
  </si>
  <si>
    <t>ZKOUŠKA INTEGRITY ULTRAZVUKEM V TRUBKÁCH PILOT SYSTÉMOVÝCH</t>
  </si>
  <si>
    <t>1 pilota na každé z opěr</t>
  </si>
  <si>
    <t>77</t>
  </si>
  <si>
    <t>933333</t>
  </si>
  <si>
    <t>ZKOUŠKA INTEGRITY ULTRAZVUKEM ODRAZ METOD PIT PILOT SYSTÉMOVÝCH</t>
  </si>
  <si>
    <t>všechny piloty</t>
  </si>
  <si>
    <t>2*7=14.000 [A]</t>
  </si>
  <si>
    <t>78</t>
  </si>
  <si>
    <t>936315</t>
  </si>
  <si>
    <t>DROBNÉ DOPLŇK KONSTR BETON MONOLIT DO C30/37</t>
  </si>
  <si>
    <t>Vyznačení letopočtu na římsách.</t>
  </si>
  <si>
    <t>79</t>
  </si>
  <si>
    <t>936541</t>
  </si>
  <si>
    <t>MOSTNÍ ODVODŇOVACÍ TRUBKA (POVRCHŮ IZOLACE) Z NEREZ OCELI</t>
  </si>
  <si>
    <t>Trubičky odvodnění izolace.</t>
  </si>
  <si>
    <t>80</t>
  </si>
  <si>
    <t>938554</t>
  </si>
  <si>
    <t>OČIŠTĚNÍ BETON KONSTR OTRYSKÁNÍM NA SUCHO KOVOVOU DRTÍ</t>
  </si>
  <si>
    <t>Příprava povrchu pro uložení izolace.</t>
  </si>
  <si>
    <t>9,311*6,5=60.522 [A]</t>
  </si>
  <si>
    <t>81</t>
  </si>
  <si>
    <t>96613</t>
  </si>
  <si>
    <t>BOURÁNÍ KONSTRUKCÍ Z KAMENE NA MC</t>
  </si>
  <si>
    <t>Spodní stavba (kamenná opěra). Doprava na skládku zahrnuta v ceně skládkovného - pol. 014102.5</t>
  </si>
  <si>
    <t>2*3,0*6,5=39.000 [A]</t>
  </si>
  <si>
    <t>82</t>
  </si>
  <si>
    <t>96616</t>
  </si>
  <si>
    <t>BOURÁNÍ KONSTRUKCÍ ZE ŽELEZOBETONU</t>
  </si>
  <si>
    <t>Nosná konstrukce. Doprava na skládku zahrnuta v ceně skládkovného - pol. 014102.4</t>
  </si>
  <si>
    <t>7,72*0,45*5,84=20.288 [A]</t>
  </si>
  <si>
    <t>83</t>
  </si>
  <si>
    <t>Římsy. Doprava na skládku zahrnuta v ceně skládkovného - pol. 014102.4</t>
  </si>
  <si>
    <t>2*(11,0*0,34)=7.480 [A]</t>
  </si>
  <si>
    <t>84</t>
  </si>
  <si>
    <t>967188</t>
  </si>
  <si>
    <t>VYBOURÁNÍ ČÁSTÍ KONSTRUKCÍ KOVOVÝCH S ODVOZEM DO 20KM</t>
  </si>
  <si>
    <t>Zábradlí, včetně odvozu do sběrného dvora.</t>
  </si>
  <si>
    <t>85</t>
  </si>
  <si>
    <t>97817</t>
  </si>
  <si>
    <t>ODSTRANĚNÍ MOSTNÍ IZOLACE</t>
  </si>
  <si>
    <t>Odstranění izolace původního mostu. Včetně likvidace materiálu na skládce.</t>
  </si>
  <si>
    <t>6,78*11,0=74.580 [A]</t>
  </si>
  <si>
    <t>SO 901</t>
  </si>
  <si>
    <t>Provizorní komunikace</t>
  </si>
  <si>
    <t>Odpadní štěrk a kamenivo (01 04 08). Skládkování podkladní štěrkodrti a materiálu ze ŠP polštáře z provizorní komunikace. Předpoklad recyklační skládka dle vlastního výběru zhotoitele, vč. manipulace a dopravy.  
 Odhad 1,8 t/m3.</t>
  </si>
  <si>
    <t>(194,3+7,875)*1,8=363.915 [A] dle položky 113328+12773.1</t>
  </si>
  <si>
    <t>Asfaltový recyklát (17 03 01). Skládkování obrusné vrstvy provizorní komunikace. Předpoklad recyklační skládka dle vlastního výběru zhotoitele, vč. manipulace a dopravy.  
 Odhad 2,3 t/m3.</t>
  </si>
  <si>
    <t>72,36*2,3=166.428 [A]</t>
  </si>
  <si>
    <t>014201</t>
  </si>
  <si>
    <t>POPLATKY ZA ZEMNÍK - ZEMINA</t>
  </si>
  <si>
    <t>Zemina pro provedení násypového tělesa provizorní komunikace. Zahrnuje kompletní náklady zhotovitele s dodávkou a likvidací po zpětném odtěžení. Položka zahrnuje - natěžení zeminy, dovoz na staveniště, odvoz ze staveniště a skládkování včetně poplatků. Nezahrnuje provedení násypu (viz položka 171101) a odtěžení (viz položka 12273A).</t>
  </si>
  <si>
    <t>975,259=975.259 [A] dle položky 171101</t>
  </si>
  <si>
    <t>02710</t>
  </si>
  <si>
    <t>POMOC PRÁCE ZŘÍZ NEBO ZAJIŠŤ OBJÍŽĎKY A PŘÍSTUP CESTY</t>
  </si>
  <si>
    <t>Projednání a zajištění dopravně inženýrského opatření.</t>
  </si>
  <si>
    <t>027411</t>
  </si>
  <si>
    <t>PROVIZORNÍ MOSTY - MONTÁŽ</t>
  </si>
  <si>
    <t>027412</t>
  </si>
  <si>
    <t>PROVIZORNÍ MOSTY - NÁJEMNÉ</t>
  </si>
  <si>
    <t>KPLMĚSÍC</t>
  </si>
  <si>
    <t>Předpoklad 4 měsíce.</t>
  </si>
  <si>
    <t>027413</t>
  </si>
  <si>
    <t>PROVIZORNÍ MOSTY - DEMONTÁŽ</t>
  </si>
  <si>
    <t>03730</t>
  </si>
  <si>
    <t>R1</t>
  </si>
  <si>
    <t>POMOC PRÁCE ZAJIŠŤ NEBO ZŘÍZ OCHRANU INŽENÝRSKÝCH SÍTÍ</t>
  </si>
  <si>
    <t>Provedení dočasné ochrany STL plynovodu pod provizorní komunikací. Ochrana je přibližně v délce 34,0 m.  
Položka zahrnuje všechny práce nutné pro zajištění ochrany. Položka zahrnuje veškerý potřebný materiál pro provedení. 
Předpoklad panelová rovnanina.</t>
  </si>
  <si>
    <t>R2</t>
  </si>
  <si>
    <t>Provedení dočasné ochrany kabelového vedení Cetin pod provizorní komunikací. Ochrana je přibližně v délce 11,0 m.  
Položka zahrnuje všechny práce nutné pro zajištění ochrany. Položka zahrnuje veškerý potřebný materiál pro provedení. 
Předpoklad panelová rovnanina.</t>
  </si>
  <si>
    <t>11120</t>
  </si>
  <si>
    <t>ODSTRANĚNÍ KŘOVIN</t>
  </si>
  <si>
    <t>Odstranění náletové zeleně a menších vzrostlých keřů v místě uvažované provizorní komunikace.</t>
  </si>
  <si>
    <t>17*10=170.000 [A]</t>
  </si>
  <si>
    <t>11202</t>
  </si>
  <si>
    <t>KÁCENÍ STROMŮ D KMENE DO 0,9M S ODSTRANĚNÍM PAŘEZŮ</t>
  </si>
  <si>
    <t>2x olše</t>
  </si>
  <si>
    <t>11204</t>
  </si>
  <si>
    <t>KÁCENÍ STROMŮ D KMENE DO 0,3M S ODSTRANĚNÍM PAŘEZŮ</t>
  </si>
  <si>
    <t>2x bez černý 
10x olše</t>
  </si>
  <si>
    <t>11313</t>
  </si>
  <si>
    <t>ODSTRANĚNÍ KRYTU ZPEVNĚNÝCH PLOCH S ASFALTOVÝM POJIVEM</t>
  </si>
  <si>
    <t>Odstranění krytu provizorní vozovky (tl. 0,12 m).  Doprava na skládku zahrnuta v ceně skládkovného - pol. 014102.6</t>
  </si>
  <si>
    <t>134*4,5*0,12=72.360 [A]</t>
  </si>
  <si>
    <t>Odstranění podkladní vrstvy provizorní vozovky - štěrkodrť.  Doprava na skládku zahrnuta v ceně skládkovného - pol. 014102.1</t>
  </si>
  <si>
    <t>134*5,8*0,25=194.300 [A]</t>
  </si>
  <si>
    <t>11523</t>
  </si>
  <si>
    <t>PŘEVEDENÍ VODY POTRUBÍM DN 300 NEBO ŽLABY R.O. DO 1,0M</t>
  </si>
  <si>
    <t>Převedení bezejmenné vodoteče pod provizorní komunikací. Odhadnutý rozměr DN300.</t>
  </si>
  <si>
    <t>Sejmutí ornice v místě provizorní komunikace.</t>
  </si>
  <si>
    <t>134*0,3*10=402.000 [A]</t>
  </si>
  <si>
    <t>12273</t>
  </si>
  <si>
    <t>ODKOPÁVKY A PROKOPÁVKY OBECNÉ TŘ. I</t>
  </si>
  <si>
    <t>Odtěžení ŠP polštáře pod panelovou rovnaninou. Doprava na skládku zahrnuta v ceně skládkovného - pol. 014102.1</t>
  </si>
  <si>
    <t>7,875=7.875 [A] dle položky 45157</t>
  </si>
  <si>
    <t>Odtěžení násypového tělesa provizorní komunikace.</t>
  </si>
  <si>
    <t>Vytěžení ornize z dočasné deponie.</t>
  </si>
  <si>
    <t>402,0+52,024=454.024 [A] dle položky 12110 + vykopávky zbylé ornice viz SO 101 položka 18222</t>
  </si>
  <si>
    <t>171101</t>
  </si>
  <si>
    <t>ULOŽENÍ SYPANINY DO NÁSYPŮ SE ZHUTNĚNÍM DO 95% PS</t>
  </si>
  <si>
    <t>Provedení násypového tělesa.</t>
  </si>
  <si>
    <t>(5,35+10,76)/2*23,5=189.293 [A] řez 1-2 
(10,76+11,92)/2*19,4=219.996 [B] řez 2-3 
(10,11+8,94)/2*23,6=224.790 [C] řez 4-5 
(8,94+5,26)/2*20=142.000 [D] řez 5-6 
(5,26+4,08)/2*20=93.400 [E] řez 6-7 
(4,08+4,12)/2*25,8=105.780 [F] řez 7-8 
Celkem: A+B+C+D+E+F=975.259 [G]</t>
  </si>
  <si>
    <t>18090</t>
  </si>
  <si>
    <t>VŠEOBECNÉ ÚPRAVY OSTATNÍCH PLOCH</t>
  </si>
  <si>
    <t>Rekultivace ploch v místě dočasného záboru po dokončení stavby, uvedení do původního stavu, vč. osetí trávou.</t>
  </si>
  <si>
    <t>Zhutnění a vyrovnání zemní pláně v místě provizorního násypového zemního tělesa.</t>
  </si>
  <si>
    <t>134*6,6=884.400 [A]</t>
  </si>
  <si>
    <t>18230</t>
  </si>
  <si>
    <t>ROZPROSTŘENÍ ORNICE V ROVINĚ</t>
  </si>
  <si>
    <t>Zpětné ohumusování plochy dotčené provizorní komunikací.</t>
  </si>
  <si>
    <t>454,024=454.024 [A] dle položky 12573</t>
  </si>
  <si>
    <t>184B12</t>
  </si>
  <si>
    <t>VYSAZOVÁNÍ STROMŮ LISTNATÝCH S BALEM OBVOD KMENE DO 10CM, VÝŠ DO 1,7M</t>
  </si>
  <si>
    <t>Náhradní výsadba stromů v rámci celé akce (vč. dodávky materiálu).</t>
  </si>
  <si>
    <t>ŠP polštář pod panelovou rovnaninu.</t>
  </si>
  <si>
    <t>2*3,5*7,5*0,15=7.875 [A]</t>
  </si>
  <si>
    <t>45212</t>
  </si>
  <si>
    <t>PODKLAD KONSTR Z DÍLCŮ ŽELEZOBETON</t>
  </si>
  <si>
    <t>Rovnanina za silničních panelů. Položka zahrmuje sestavení, nájem panelů a rozebrání, vč. dopravy. Celkem cca 85 ks.</t>
  </si>
  <si>
    <t>3,24*7,0+0,36*6,0+0,36*5,0=26.640 [A] opěra O1 (cca 50 ks) 
2,16*7,0+0,36*6,0+0,36*5,0=19.080 [B] opěra O2 (cca 35 ks) 
Celkem: A+B=45.720 [C]</t>
  </si>
  <si>
    <t>56335</t>
  </si>
  <si>
    <t>VOZOVKOVÉ VRSTVY ZE ŠTĚRKODRTI TL. DO 250MM</t>
  </si>
  <si>
    <t>Podkladní vrstva provizorní komunikace.</t>
  </si>
  <si>
    <t>134*5,8=777.200 [A]</t>
  </si>
  <si>
    <t>56362</t>
  </si>
  <si>
    <t>VOZOVKOVÉ VRSTVY Z RECYKLOVANÉHO MATERIÁLU TL DO 100MM</t>
  </si>
  <si>
    <t>Obrusná vrstva provizorní komunikace z asfaltového recyklátu s dvojvrstvým nátěrem.</t>
  </si>
  <si>
    <t>134*4,5=603.000 [A]</t>
  </si>
  <si>
    <t>56932</t>
  </si>
  <si>
    <t>ZPEVNĚNÍ KRAJNIC ZE ŠTĚRKODRTI TL. DO 100MM</t>
  </si>
  <si>
    <t>2*(134*0,5)=134.000 [A]</t>
  </si>
  <si>
    <t>572221</t>
  </si>
  <si>
    <t>SPOJOVACÍ POSTŘIK Z ASFALTU DO 1,0KG/M2</t>
  </si>
  <si>
    <t>Povrchová úprava krytu z recyklátu.</t>
  </si>
  <si>
    <t>2*134*4,5=1 206.000 [A]</t>
  </si>
  <si>
    <t>911DB2</t>
  </si>
  <si>
    <t>SVODIDLO BETON, ÚROVEŇ ZADRŽ H1 VÝŠ 1,0M - MONTÁŽ S PŘESUNEM (BEZ DODÁVKY)</t>
  </si>
  <si>
    <t>2*2*8=32.000 [A]</t>
  </si>
  <si>
    <t>911DB3</t>
  </si>
  <si>
    <t>SVODIDLO BETON, ÚROVEŇ ZADRŽ H1 VÝŠ 1,0M - DEMONTÁŽ S PŘESUNEM</t>
  </si>
  <si>
    <t>911DB9</t>
  </si>
  <si>
    <t>SVODIDLO BETON, ÚROVEŇ ZADRŽ H1 VÝŠ 1,0M - NÁJEM</t>
  </si>
  <si>
    <t>MDEN</t>
  </si>
  <si>
    <t>32*30*3=2 880.000 [A]</t>
  </si>
  <si>
    <t>914162</t>
  </si>
  <si>
    <t>DOPRAVNÍ ZNAČKY ZÁKLADNÍ VELIKOSTI HLINÍKOVÉ FÓLIE TŘ 1 - MONTÁŽ S PŘEMÍSTĚNÍM</t>
  </si>
  <si>
    <t>B 1 - 2x 
E 13 - 2x 
A 15 - 2x 
B 13 - 2x 
B 20a - 2x 
B 26 - 2x 
A 10 - 1x</t>
  </si>
  <si>
    <t>914163</t>
  </si>
  <si>
    <t>DOPRAVNÍ ZNAČKY ZÁKLADNÍ VELIKOSTI HLINÍKOVÉ FÓLIE TŘ 1 - DEMONTÁŽ</t>
  </si>
  <si>
    <t>914169</t>
  </si>
  <si>
    <t>DOPRAV ZNAČKY ZÁKL VEL HLINÍK FÓLIE TŘ 1 - NÁJEMNÉ</t>
  </si>
  <si>
    <t>KSDEN</t>
  </si>
  <si>
    <t>B 1 - 2x 
E 13 - 2x 
A 15 - 2x 
B 13 - 2x 
B 20a - 2x 
B 26 - 2x 
A 10 - 1x 
Předpoklad 3 měsíce.</t>
  </si>
  <si>
    <t>13*30*3=1 170.000 [A]</t>
  </si>
  <si>
    <t>914952</t>
  </si>
  <si>
    <t>SLOUPKY A STOJKY DZ Z JÄKL PROF PRO OCEL STOJAN MONT S PŘESUN</t>
  </si>
  <si>
    <t>914953</t>
  </si>
  <si>
    <t>SLOUPKY A STOJKY DZ Z JÄKL PROFILŮ PRO OCEL STOJAN DEMONTÁŽ</t>
  </si>
  <si>
    <t>914959</t>
  </si>
  <si>
    <t>SLOUP A STOJKY DZ Z JÄKL PRO OCEL STOJAN NÁJEMNÉ</t>
  </si>
  <si>
    <t>Předpoklad 3 měsíce.</t>
  </si>
  <si>
    <t>7*30*3=630.000 [A]</t>
  </si>
  <si>
    <t>915111</t>
  </si>
  <si>
    <t>VODOROVNÉ DOPRAVNÍ ZNAČENÍ BARVOU HLADKÉ - DODÁVKA A POKLÁDKA</t>
  </si>
  <si>
    <t>Vodící čára V 4, šířka 0,125 m.</t>
  </si>
  <si>
    <t>2*145*0,125=36.250 [A]</t>
  </si>
  <si>
    <t>915321</t>
  </si>
  <si>
    <t>VODOR DOPRAV ZNAČ Z FÓLIE DOČAS ODSTRANITEL - DOD A POKLÁDKA</t>
  </si>
  <si>
    <t>V 5 - Příčná čára souvislá</t>
  </si>
  <si>
    <t>2*3*0,5=3.000 [A]</t>
  </si>
  <si>
    <t>915322</t>
  </si>
  <si>
    <t>VODOR DOPRAV ZNAČ Z FÓLIE DOČAS ODSTRANITEL - ODSTRANĚNÍ</t>
  </si>
  <si>
    <t>Odstranění příčné čáry V 5.</t>
  </si>
  <si>
    <t>916112</t>
  </si>
  <si>
    <t>DOPRAV SVĚTLO VÝSTRAŽ SAMOSTATNÉ - MONTÁŽ S PŘESUNEM</t>
  </si>
  <si>
    <t>Z 4 + S 7</t>
  </si>
  <si>
    <t>916113</t>
  </si>
  <si>
    <t>DOPRAV SVĚTLO VÝSTRAŽ SAMOSTATNÉ - DEMONTÁŽ</t>
  </si>
  <si>
    <t>916119</t>
  </si>
  <si>
    <t>DOPRAV SVĚTLO VÝSTRAŽ SAMOSTATNÉ - NÁJEMNÉ</t>
  </si>
  <si>
    <t>Z 4 + S 7 
Předpoklad 3 měsíce.</t>
  </si>
  <si>
    <t>6*30*3=540.000 [A]</t>
  </si>
  <si>
    <t>916152</t>
  </si>
  <si>
    <t>SEMAFOROVÁ PŘENOSNÁ SOUPRAVA - MONTÁŽ S PŘESUNEM</t>
  </si>
  <si>
    <t>916153</t>
  </si>
  <si>
    <t>SEMAFOROVÁ PŘENOSNÁ SOUPRAVA - DEMONTÁŽ</t>
  </si>
  <si>
    <t>916159</t>
  </si>
  <si>
    <t>SEMAFOROVÁ PŘENOSNÁ SOUPRAVA - NÁJEMNÉ</t>
  </si>
  <si>
    <t>2*30*3=180.000 [A]</t>
  </si>
  <si>
    <t>916332</t>
  </si>
  <si>
    <t>SMĚROVACÍ DESKY Z4 JEDNOSTR S FÓLIÍ TŘ 1 - MONTÁŽ S PŘESUNEM</t>
  </si>
  <si>
    <t>2*3=6.000 [A]</t>
  </si>
  <si>
    <t>916333</t>
  </si>
  <si>
    <t>SMĚROVACÍ DESKY Z4 JEDNOSTR S FÓLIÍ TŘ 1 - DEMONTÁŽ</t>
  </si>
  <si>
    <t>916339</t>
  </si>
  <si>
    <t>SMĚROVACÍ DESKY Z4 - NÁJEMNÉ</t>
  </si>
  <si>
    <t>2*3*30*3=540.000 [A]</t>
  </si>
</sst>
</file>

<file path=xl/styles.xml><?xml version="1.0" encoding="utf-8"?>
<styleSheet xmlns="http://schemas.openxmlformats.org/spreadsheetml/2006/main">
  <numFmts count="2">
    <numFmt numFmtId="177" formatCode="#,##0.00"/>
    <numFmt numFmtId="178" formatCode="#,##0.000"/>
  </numFmts>
  <fonts count="7">
    <font>
      <sz val="10"/>
      <name val="Arial"/>
      <family val="0"/>
    </font>
    <font>
      <b/>
      <sz val="16"/>
      <color rgb="FF000000"/>
      <name val="Arial"/>
      <family val="0"/>
    </font>
    <font>
      <b/>
      <sz val="16"/>
      <name val="Arial"/>
      <family val="0"/>
    </font>
    <font>
      <b/>
      <sz val="10"/>
      <name val="Arial"/>
      <family val="0"/>
    </font>
    <font>
      <sz val="10"/>
      <color rgb="FFFFFFFF"/>
      <name val="Arial"/>
      <family val="0"/>
    </font>
    <font>
      <b/>
      <sz val="11"/>
      <name val="Arial"/>
      <family val="0"/>
    </font>
    <font>
      <i/>
      <sz val="10"/>
      <name val="Arial"/>
      <family val="0"/>
    </font>
  </fonts>
  <fills count="4">
    <fill>
      <patternFill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CB441A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/>
      <top style="thin"/>
      <bottom/>
    </border>
    <border>
      <left/>
      <right/>
      <top style="thin"/>
      <bottom style="thin"/>
    </border>
  </borders>
  <cellStyleXfs count="3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43">
    <xf numFmtId="0" fontId="0" fillId="0" borderId="0" xfId="0"/>
    <xf numFmtId="0" fontId="0" fillId="2" borderId="0" xfId="0" applyFill="1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3" fillId="2" borderId="0" xfId="0" applyFont="1" applyFill="1" applyAlignment="1">
      <alignment horizontal="right"/>
    </xf>
    <xf numFmtId="0" fontId="4" fillId="3" borderId="1" xfId="0" applyFont="1" applyFill="1" applyBorder="1" applyAlignment="1">
      <alignment horizontal="center"/>
    </xf>
    <xf numFmtId="0" fontId="0" fillId="2" borderId="2" xfId="0" applyFill="1" applyBorder="1"/>
    <xf numFmtId="177" fontId="3" fillId="2" borderId="0" xfId="0" applyNumberFormat="1" applyFont="1" applyFill="1" applyAlignment="1">
      <alignment horizontal="right"/>
    </xf>
    <xf numFmtId="0" fontId="0" fillId="2" borderId="1" xfId="0" applyFill="1" applyBorder="1" applyAlignment="1">
      <alignment horizontal="center"/>
    </xf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5" fillId="2" borderId="0" xfId="0" applyFont="1" applyFill="1"/>
    <xf numFmtId="0" fontId="5" fillId="2" borderId="0" xfId="0" applyFont="1" applyFill="1" applyAlignment="1">
      <alignment horizontal="right"/>
    </xf>
    <xf numFmtId="0" fontId="5" fillId="2" borderId="0" xfId="0" applyFont="1" applyFill="1" applyAlignment="1">
      <alignment horizontal="left"/>
    </xf>
    <xf numFmtId="0" fontId="4" fillId="3" borderId="1" xfId="0" applyFont="1" applyFill="1" applyBorder="1" applyAlignment="1">
      <alignment horizontal="center" vertical="center" wrapText="1"/>
    </xf>
    <xf numFmtId="0" fontId="5" fillId="2" borderId="2" xfId="0" applyFont="1" applyFill="1" applyBorder="1"/>
    <xf numFmtId="0" fontId="5" fillId="2" borderId="2" xfId="0" applyFont="1" applyFill="1" applyBorder="1" applyAlignment="1">
      <alignment horizontal="right"/>
    </xf>
    <xf numFmtId="0" fontId="5" fillId="2" borderId="2" xfId="0" applyFont="1" applyFill="1" applyBorder="1" applyAlignment="1">
      <alignment horizontal="left"/>
    </xf>
    <xf numFmtId="0" fontId="0" fillId="2" borderId="6" xfId="0" applyFill="1" applyBorder="1"/>
    <xf numFmtId="0" fontId="3" fillId="0" borderId="1" xfId="0" applyFont="1" applyBorder="1" applyAlignment="1">
      <alignment horizontal="left"/>
    </xf>
    <xf numFmtId="177" fontId="3" fillId="0" borderId="1" xfId="0" applyNumberFormat="1" applyFont="1" applyBorder="1" applyAlignment="1">
      <alignment horizontal="right"/>
    </xf>
    <xf numFmtId="0" fontId="3" fillId="2" borderId="5" xfId="0" applyFont="1" applyFill="1" applyBorder="1" applyAlignment="1">
      <alignment horizontal="right"/>
    </xf>
    <xf numFmtId="177" fontId="3" fillId="2" borderId="5" xfId="0" applyNumberFormat="1" applyFont="1" applyFill="1" applyBorder="1" applyAlignment="1">
      <alignment horizontal="center"/>
    </xf>
    <xf numFmtId="0" fontId="3" fillId="2" borderId="5" xfId="0" applyFont="1" applyFill="1" applyBorder="1" applyAlignment="1">
      <alignment wrapText="1"/>
    </xf>
    <xf numFmtId="0" fontId="0" fillId="0" borderId="1" xfId="0" applyBorder="1"/>
    <xf numFmtId="0" fontId="3" fillId="2" borderId="6" xfId="0" applyFont="1" applyFill="1" applyBorder="1" applyAlignment="1">
      <alignment horizontal="right"/>
    </xf>
    <xf numFmtId="0" fontId="3" fillId="2" borderId="6" xfId="0" applyFont="1" applyFill="1" applyBorder="1" applyAlignment="1">
      <alignment wrapText="1"/>
    </xf>
    <xf numFmtId="177" fontId="3" fillId="2" borderId="6" xfId="0" applyNumberFormat="1" applyFont="1" applyFill="1" applyBorder="1" applyAlignment="1">
      <alignment horizontal="center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178" fontId="0" fillId="0" borderId="1" xfId="0" applyNumberFormat="1" applyBorder="1" applyAlignment="1">
      <alignment horizontal="center"/>
    </xf>
    <xf numFmtId="177" fontId="0" fillId="0" borderId="1" xfId="0" applyNumberFormat="1" applyBorder="1" applyAlignment="1">
      <alignment horizontal="center"/>
    </xf>
    <xf numFmtId="0" fontId="0" fillId="0" borderId="5" xfId="0" applyBorder="1" applyAlignment="1">
      <alignment vertical="top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vertical="top"/>
    </xf>
    <xf numFmtId="0" fontId="6" fillId="0" borderId="1" xfId="0" applyFont="1" applyBorder="1" applyAlignment="1">
      <alignment horizontal="left" vertical="center" wrapText="1"/>
    </xf>
    <xf numFmtId="0" fontId="0" fillId="0" borderId="2" xfId="0" applyBorder="1" applyAlignment="1">
      <alignment vertical="top"/>
    </xf>
    <xf numFmtId="177" fontId="3" fillId="2" borderId="0" xfId="0" applyNumberFormat="1" applyFont="1" applyFill="1" applyAlignment="1">
      <alignment horizontal="center"/>
    </xf>
    <xf numFmtId="0" fontId="3" fillId="2" borderId="2" xfId="0" applyFont="1" applyFill="1" applyBorder="1" applyAlignment="1">
      <alignment horizontal="right"/>
    </xf>
    <xf numFmtId="177" fontId="3" fillId="2" borderId="2" xfId="0" applyNumberFormat="1" applyFont="1" applyFill="1" applyBorder="1" applyAlignment="1">
      <alignment horizontal="center"/>
    </xf>
    <xf numFmtId="177" fontId="0" fillId="2" borderId="1" xfId="0" applyNumberForma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28575</xdr:rowOff>
    </xdr:from>
    <xdr:to>
      <xdr:col>0</xdr:col>
      <xdr:colOff>1390650</xdr:colOff>
      <xdr:row>3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8575"/>
          <a:ext cx="1333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"/>
  <sheetViews>
    <sheetView tabSelected="1" workbookViewId="0" topLeftCell="A1"/>
  </sheetViews>
  <sheetFormatPr defaultColWidth="9.140625" defaultRowHeight="12.75" customHeight="1"/>
  <cols>
    <col min="1" max="1" width="25.7109375" style="0" customWidth="1"/>
    <col min="2" max="2" width="66.7109375" style="0" customWidth="1"/>
    <col min="3" max="5" width="20.7109375" style="0" customWidth="1"/>
  </cols>
  <sheetData>
    <row r="1" spans="1:5" ht="12.75" customHeight="1">
      <c r="A1" s="1"/>
      <c r="B1" s="1" t="s">
        <v>0</v>
      </c>
      <c r="C1" s="1"/>
      <c r="D1" s="1"/>
      <c r="E1" s="1"/>
    </row>
    <row r="2" spans="1:5" ht="12.75" customHeight="1">
      <c r="A2" s="1"/>
      <c r="B2" s="2" t="s">
        <v>1</v>
      </c>
      <c r="C2" s="1"/>
      <c r="D2" s="1"/>
      <c r="E2" s="1"/>
    </row>
    <row r="3" spans="1:5" ht="20" customHeight="1">
      <c r="A3" s="1"/>
      <c r="B3" s="1"/>
      <c r="C3" s="1"/>
      <c r="D3" s="1"/>
      <c r="E3" s="1"/>
    </row>
    <row r="4" spans="1:5" ht="20" customHeight="1">
      <c r="A4" s="1"/>
      <c r="B4" s="3" t="s">
        <v>2</v>
      </c>
      <c r="C4" s="1"/>
      <c r="D4" s="1"/>
      <c r="E4" s="1"/>
    </row>
    <row r="5" spans="1:5" ht="12.75" customHeight="1">
      <c r="A5" s="1"/>
      <c r="B5" s="1" t="s">
        <v>3</v>
      </c>
      <c r="C5" s="1"/>
      <c r="D5" s="1"/>
      <c r="E5" s="1"/>
    </row>
    <row r="6" spans="1:5" ht="12.75" customHeight="1">
      <c r="A6" s="1"/>
      <c r="B6" s="4" t="s">
        <v>4</v>
      </c>
      <c r="C6" s="7">
        <f>SUM(C10:C13)</f>
      </c>
      <c r="D6" s="1"/>
      <c r="E6" s="1"/>
    </row>
    <row r="7" spans="1:5" ht="12.75" customHeight="1">
      <c r="A7" s="1"/>
      <c r="B7" s="4" t="s">
        <v>5</v>
      </c>
      <c r="C7" s="7">
        <f>SUM(E10:E13)</f>
      </c>
      <c r="D7" s="1"/>
      <c r="E7" s="1"/>
    </row>
    <row r="8" spans="1:5" ht="12.75" customHeight="1">
      <c r="A8" s="6"/>
      <c r="B8" s="6"/>
      <c r="C8" s="6"/>
      <c r="D8" s="6"/>
      <c r="E8" s="6"/>
    </row>
    <row r="9" spans="1:5" ht="12.75" customHeight="1">
      <c r="A9" s="5" t="s">
        <v>6</v>
      </c>
      <c r="B9" s="5" t="s">
        <v>7</v>
      </c>
      <c r="C9" s="5" t="s">
        <v>8</v>
      </c>
      <c r="D9" s="5" t="s">
        <v>9</v>
      </c>
      <c r="E9" s="5" t="s">
        <v>10</v>
      </c>
    </row>
    <row r="10" spans="1:5" ht="12.75" customHeight="1">
      <c r="A10" s="20" t="s">
        <v>25</v>
      </c>
      <c r="B10" s="20" t="s">
        <v>26</v>
      </c>
      <c r="C10" s="21">
        <f>'SO 101'!I3</f>
      </c>
      <c r="D10" s="21">
        <f>'SO 101'!O2</f>
      </c>
      <c r="E10" s="21">
        <f>C10+D10</f>
      </c>
    </row>
    <row r="11" spans="1:5" ht="12.75" customHeight="1">
      <c r="A11" s="20" t="s">
        <v>206</v>
      </c>
      <c r="B11" s="20" t="s">
        <v>207</v>
      </c>
      <c r="C11" s="21">
        <f>'SO 102'!I3</f>
      </c>
      <c r="D11" s="21">
        <f>'SO 102'!O2</f>
      </c>
      <c r="E11" s="21">
        <f>C11+D11</f>
      </c>
    </row>
    <row r="12" spans="1:5" ht="12.75" customHeight="1">
      <c r="A12" s="20" t="s">
        <v>220</v>
      </c>
      <c r="B12" s="20" t="s">
        <v>221</v>
      </c>
      <c r="C12" s="21">
        <f>'SO 201'!I3</f>
      </c>
      <c r="D12" s="21">
        <f>'SO 201'!O2</f>
      </c>
      <c r="E12" s="21">
        <f>C12+D12</f>
      </c>
    </row>
    <row r="13" spans="1:5" ht="12.75" customHeight="1">
      <c r="A13" s="20" t="s">
        <v>536</v>
      </c>
      <c r="B13" s="20" t="s">
        <v>537</v>
      </c>
      <c r="C13" s="21">
        <f>'SO 901'!I3</f>
      </c>
      <c r="D13" s="21">
        <f>'SO 901'!O2</f>
      </c>
      <c r="E13" s="21">
        <f>C13+D13</f>
      </c>
    </row>
  </sheetData>
  <mergeCells count="4">
    <mergeCell ref="A1:A3"/>
    <mergeCell ref="B2:B3"/>
    <mergeCell ref="B4:D4"/>
    <mergeCell ref="B5:D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0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0" max="10" width="20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J1" s="1"/>
      <c r="P1" t="s">
        <v>22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J2" s="1"/>
      <c r="O2">
        <f>0+O8+O18+O64+O89+O96</f>
      </c>
      <c r="P2" t="s">
        <v>23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25</v>
      </c>
      <c r="I3" s="42">
        <f>0+I8+I18+I64+I89+I96</f>
      </c>
      <c r="J3" s="10"/>
      <c r="O3" t="s">
        <v>19</v>
      </c>
      <c r="P3" t="s">
        <v>24</v>
      </c>
    </row>
    <row r="4" spans="1:16" ht="15" customHeight="1">
      <c r="A4" t="s">
        <v>17</v>
      </c>
      <c r="B4" s="16" t="s">
        <v>18</v>
      </c>
      <c r="C4" s="17" t="s">
        <v>25</v>
      </c>
      <c r="D4" s="6"/>
      <c r="E4" s="18" t="s">
        <v>26</v>
      </c>
      <c r="F4" s="6"/>
      <c r="G4" s="6"/>
      <c r="H4" s="19"/>
      <c r="I4" s="19"/>
      <c r="J4" s="6"/>
      <c r="O4" t="s">
        <v>20</v>
      </c>
      <c r="P4" t="s">
        <v>24</v>
      </c>
    </row>
    <row r="5" spans="1:16" ht="12.75" customHeight="1">
      <c r="A5" s="15" t="s">
        <v>27</v>
      </c>
      <c r="B5" s="15" t="s">
        <v>29</v>
      </c>
      <c r="C5" s="15" t="s">
        <v>31</v>
      </c>
      <c r="D5" s="15" t="s">
        <v>32</v>
      </c>
      <c r="E5" s="15" t="s">
        <v>33</v>
      </c>
      <c r="F5" s="15" t="s">
        <v>35</v>
      </c>
      <c r="G5" s="15" t="s">
        <v>37</v>
      </c>
      <c r="H5" s="15" t="s">
        <v>38</v>
      </c>
      <c r="I5" s="15"/>
      <c r="J5" s="15" t="s">
        <v>43</v>
      </c>
      <c r="O5" t="s">
        <v>21</v>
      </c>
      <c r="P5" t="s">
        <v>24</v>
      </c>
    </row>
    <row r="6" spans="1:10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  <c r="J6" s="15"/>
    </row>
    <row r="7" spans="1:10" ht="12.75" customHeight="1">
      <c r="A7" s="15" t="s">
        <v>28</v>
      </c>
      <c r="B7" s="15" t="s">
        <v>30</v>
      </c>
      <c r="C7" s="15" t="s">
        <v>24</v>
      </c>
      <c r="D7" s="15" t="s">
        <v>22</v>
      </c>
      <c r="E7" s="15" t="s">
        <v>34</v>
      </c>
      <c r="F7" s="15" t="s">
        <v>36</v>
      </c>
      <c r="G7" s="15" t="s">
        <v>23</v>
      </c>
      <c r="H7" s="15" t="s">
        <v>40</v>
      </c>
      <c r="I7" s="15" t="s">
        <v>42</v>
      </c>
      <c r="J7" s="15" t="s">
        <v>44</v>
      </c>
    </row>
    <row r="8" spans="1:18" ht="12.75" customHeight="1">
      <c r="A8" s="19" t="s">
        <v>45</v>
      </c>
      <c r="B8" s="19"/>
      <c r="C8" s="26" t="s">
        <v>28</v>
      </c>
      <c r="D8" s="19"/>
      <c r="E8" s="27" t="s">
        <v>46</v>
      </c>
      <c r="F8" s="19"/>
      <c r="G8" s="19"/>
      <c r="H8" s="19"/>
      <c r="I8" s="28">
        <f>0+Q8</f>
      </c>
      <c r="J8" s="19"/>
      <c r="O8">
        <f>0+R8</f>
      </c>
      <c r="Q8">
        <f>0+I9+I12+I15</f>
      </c>
      <c r="R8">
        <f>0+O9+O12+O15</f>
      </c>
    </row>
    <row r="9" spans="1:16" ht="12.75">
      <c r="A9" s="25" t="s">
        <v>47</v>
      </c>
      <c r="B9" s="29" t="s">
        <v>30</v>
      </c>
      <c r="C9" s="29" t="s">
        <v>48</v>
      </c>
      <c r="D9" s="25" t="s">
        <v>30</v>
      </c>
      <c r="E9" s="30" t="s">
        <v>49</v>
      </c>
      <c r="F9" s="31" t="s">
        <v>50</v>
      </c>
      <c r="G9" s="32">
        <v>191.484</v>
      </c>
      <c r="H9" s="33">
        <v>0</v>
      </c>
      <c r="I9" s="33">
        <f>ROUND(ROUND(H9,2)*ROUND(G9,3),2)</f>
      </c>
      <c r="J9" s="31" t="s">
        <v>51</v>
      </c>
      <c r="O9">
        <f>(I9*21)/100</f>
      </c>
      <c r="P9" t="s">
        <v>24</v>
      </c>
    </row>
    <row r="10" spans="1:5" ht="51">
      <c r="A10" s="34" t="s">
        <v>52</v>
      </c>
      <c r="E10" s="35" t="s">
        <v>53</v>
      </c>
    </row>
    <row r="11" spans="1:5" ht="25.5">
      <c r="A11" s="38" t="s">
        <v>54</v>
      </c>
      <c r="E11" s="37" t="s">
        <v>55</v>
      </c>
    </row>
    <row r="12" spans="1:16" ht="12.75">
      <c r="A12" s="25" t="s">
        <v>47</v>
      </c>
      <c r="B12" s="29" t="s">
        <v>24</v>
      </c>
      <c r="C12" s="29" t="s">
        <v>56</v>
      </c>
      <c r="D12" s="25" t="s">
        <v>57</v>
      </c>
      <c r="E12" s="30" t="s">
        <v>58</v>
      </c>
      <c r="F12" s="31" t="s">
        <v>59</v>
      </c>
      <c r="G12" s="32">
        <v>1</v>
      </c>
      <c r="H12" s="33">
        <v>0</v>
      </c>
      <c r="I12" s="33">
        <f>ROUND(ROUND(H12,2)*ROUND(G12,3),2)</f>
      </c>
      <c r="J12" s="31" t="s">
        <v>51</v>
      </c>
      <c r="O12">
        <f>(I12*21)/100</f>
      </c>
      <c r="P12" t="s">
        <v>24</v>
      </c>
    </row>
    <row r="13" spans="1:5" ht="12.75">
      <c r="A13" s="34" t="s">
        <v>52</v>
      </c>
      <c r="E13" s="35" t="s">
        <v>57</v>
      </c>
    </row>
    <row r="14" spans="1:5" ht="12.75">
      <c r="A14" s="38" t="s">
        <v>54</v>
      </c>
      <c r="E14" s="37" t="s">
        <v>57</v>
      </c>
    </row>
    <row r="15" spans="1:16" ht="12.75">
      <c r="A15" s="25" t="s">
        <v>47</v>
      </c>
      <c r="B15" s="29" t="s">
        <v>22</v>
      </c>
      <c r="C15" s="29" t="s">
        <v>60</v>
      </c>
      <c r="D15" s="25" t="s">
        <v>57</v>
      </c>
      <c r="E15" s="30" t="s">
        <v>61</v>
      </c>
      <c r="F15" s="31" t="s">
        <v>59</v>
      </c>
      <c r="G15" s="32">
        <v>1</v>
      </c>
      <c r="H15" s="33">
        <v>0</v>
      </c>
      <c r="I15" s="33">
        <f>ROUND(ROUND(H15,2)*ROUND(G15,3),2)</f>
      </c>
      <c r="J15" s="31" t="s">
        <v>51</v>
      </c>
      <c r="O15">
        <f>(I15*21)/100</f>
      </c>
      <c r="P15" t="s">
        <v>24</v>
      </c>
    </row>
    <row r="16" spans="1:5" ht="12.75">
      <c r="A16" s="34" t="s">
        <v>52</v>
      </c>
      <c r="E16" s="35" t="s">
        <v>57</v>
      </c>
    </row>
    <row r="17" spans="1:5" ht="12.75">
      <c r="A17" s="36" t="s">
        <v>54</v>
      </c>
      <c r="E17" s="37" t="s">
        <v>57</v>
      </c>
    </row>
    <row r="18" spans="1:18" ht="12.75" customHeight="1">
      <c r="A18" s="6" t="s">
        <v>45</v>
      </c>
      <c r="B18" s="6"/>
      <c r="C18" s="40" t="s">
        <v>30</v>
      </c>
      <c r="D18" s="6"/>
      <c r="E18" s="27" t="s">
        <v>62</v>
      </c>
      <c r="F18" s="6"/>
      <c r="G18" s="6"/>
      <c r="H18" s="6"/>
      <c r="I18" s="41">
        <f>0+Q18</f>
      </c>
      <c r="J18" s="6"/>
      <c r="O18">
        <f>0+R18</f>
      </c>
      <c r="Q18">
        <f>0+I19+I22+I25+I28+I31+I34+I37+I40+I43+I46+I49+I52+I55+I58+I61</f>
      </c>
      <c r="R18">
        <f>0+O19+O22+O25+O28+O31+O34+O37+O40+O43+O46+O49+O52+O55+O58+O61</f>
      </c>
    </row>
    <row r="19" spans="1:16" ht="25.5">
      <c r="A19" s="25" t="s">
        <v>47</v>
      </c>
      <c r="B19" s="29" t="s">
        <v>34</v>
      </c>
      <c r="C19" s="29" t="s">
        <v>63</v>
      </c>
      <c r="D19" s="25" t="s">
        <v>57</v>
      </c>
      <c r="E19" s="30" t="s">
        <v>64</v>
      </c>
      <c r="F19" s="31" t="s">
        <v>65</v>
      </c>
      <c r="G19" s="32">
        <v>106.38</v>
      </c>
      <c r="H19" s="33">
        <v>0</v>
      </c>
      <c r="I19" s="33">
        <f>ROUND(ROUND(H19,2)*ROUND(G19,3),2)</f>
      </c>
      <c r="J19" s="31" t="s">
        <v>51</v>
      </c>
      <c r="O19">
        <f>(I19*21)/100</f>
      </c>
      <c r="P19" t="s">
        <v>24</v>
      </c>
    </row>
    <row r="20" spans="1:5" ht="25.5">
      <c r="A20" s="34" t="s">
        <v>52</v>
      </c>
      <c r="E20" s="35" t="s">
        <v>66</v>
      </c>
    </row>
    <row r="21" spans="1:5" ht="12.75">
      <c r="A21" s="38" t="s">
        <v>54</v>
      </c>
      <c r="E21" s="37" t="s">
        <v>67</v>
      </c>
    </row>
    <row r="22" spans="1:16" ht="12.75">
      <c r="A22" s="25" t="s">
        <v>47</v>
      </c>
      <c r="B22" s="29" t="s">
        <v>36</v>
      </c>
      <c r="C22" s="29" t="s">
        <v>68</v>
      </c>
      <c r="D22" s="25" t="s">
        <v>57</v>
      </c>
      <c r="E22" s="30" t="s">
        <v>69</v>
      </c>
      <c r="F22" s="31" t="s">
        <v>65</v>
      </c>
      <c r="G22" s="32">
        <v>63.41</v>
      </c>
      <c r="H22" s="33">
        <v>0</v>
      </c>
      <c r="I22" s="33">
        <f>ROUND(ROUND(H22,2)*ROUND(G22,3),2)</f>
      </c>
      <c r="J22" s="31" t="s">
        <v>51</v>
      </c>
      <c r="O22">
        <f>(I22*21)/100</f>
      </c>
      <c r="P22" t="s">
        <v>24</v>
      </c>
    </row>
    <row r="23" spans="1:5" ht="38.25">
      <c r="A23" s="34" t="s">
        <v>52</v>
      </c>
      <c r="E23" s="35" t="s">
        <v>70</v>
      </c>
    </row>
    <row r="24" spans="1:5" ht="38.25">
      <c r="A24" s="38" t="s">
        <v>54</v>
      </c>
      <c r="E24" s="37" t="s">
        <v>71</v>
      </c>
    </row>
    <row r="25" spans="1:16" ht="12.75">
      <c r="A25" s="25" t="s">
        <v>47</v>
      </c>
      <c r="B25" s="29" t="s">
        <v>23</v>
      </c>
      <c r="C25" s="29" t="s">
        <v>72</v>
      </c>
      <c r="D25" s="25" t="s">
        <v>57</v>
      </c>
      <c r="E25" s="30" t="s">
        <v>73</v>
      </c>
      <c r="F25" s="31" t="s">
        <v>74</v>
      </c>
      <c r="G25" s="32">
        <v>4375.29</v>
      </c>
      <c r="H25" s="33">
        <v>0</v>
      </c>
      <c r="I25" s="33">
        <f>ROUND(ROUND(H25,2)*ROUND(G25,3),2)</f>
      </c>
      <c r="J25" s="31" t="s">
        <v>51</v>
      </c>
      <c r="O25">
        <f>(I25*21)/100</f>
      </c>
      <c r="P25" t="s">
        <v>24</v>
      </c>
    </row>
    <row r="26" spans="1:5" ht="12.75">
      <c r="A26" s="34" t="s">
        <v>52</v>
      </c>
      <c r="E26" s="35" t="s">
        <v>75</v>
      </c>
    </row>
    <row r="27" spans="1:5" ht="25.5">
      <c r="A27" s="38" t="s">
        <v>54</v>
      </c>
      <c r="E27" s="37" t="s">
        <v>76</v>
      </c>
    </row>
    <row r="28" spans="1:16" ht="12.75">
      <c r="A28" s="25" t="s">
        <v>47</v>
      </c>
      <c r="B28" s="29" t="s">
        <v>77</v>
      </c>
      <c r="C28" s="29" t="s">
        <v>78</v>
      </c>
      <c r="D28" s="25" t="s">
        <v>57</v>
      </c>
      <c r="E28" s="30" t="s">
        <v>79</v>
      </c>
      <c r="F28" s="31" t="s">
        <v>65</v>
      </c>
      <c r="G28" s="32">
        <v>81.397</v>
      </c>
      <c r="H28" s="33">
        <v>0</v>
      </c>
      <c r="I28" s="33">
        <f>ROUND(ROUND(H28,2)*ROUND(G28,3),2)</f>
      </c>
      <c r="J28" s="31" t="s">
        <v>51</v>
      </c>
      <c r="O28">
        <f>(I28*21)/100</f>
      </c>
      <c r="P28" t="s">
        <v>24</v>
      </c>
    </row>
    <row r="29" spans="1:5" ht="25.5">
      <c r="A29" s="34" t="s">
        <v>52</v>
      </c>
      <c r="E29" s="35" t="s">
        <v>80</v>
      </c>
    </row>
    <row r="30" spans="1:5" ht="127.5">
      <c r="A30" s="38" t="s">
        <v>54</v>
      </c>
      <c r="E30" s="37" t="s">
        <v>81</v>
      </c>
    </row>
    <row r="31" spans="1:16" ht="12.75">
      <c r="A31" s="25" t="s">
        <v>47</v>
      </c>
      <c r="B31" s="29" t="s">
        <v>82</v>
      </c>
      <c r="C31" s="29" t="s">
        <v>83</v>
      </c>
      <c r="D31" s="25" t="s">
        <v>30</v>
      </c>
      <c r="E31" s="30" t="s">
        <v>84</v>
      </c>
      <c r="F31" s="31" t="s">
        <v>65</v>
      </c>
      <c r="G31" s="32">
        <v>81.397</v>
      </c>
      <c r="H31" s="33">
        <v>0</v>
      </c>
      <c r="I31" s="33">
        <f>ROUND(ROUND(H31,2)*ROUND(G31,3),2)</f>
      </c>
      <c r="J31" s="31" t="s">
        <v>51</v>
      </c>
      <c r="O31">
        <f>(I31*21)/100</f>
      </c>
      <c r="P31" t="s">
        <v>24</v>
      </c>
    </row>
    <row r="32" spans="1:5" ht="12.75">
      <c r="A32" s="34" t="s">
        <v>52</v>
      </c>
      <c r="E32" s="35" t="s">
        <v>85</v>
      </c>
    </row>
    <row r="33" spans="1:5" ht="12.75">
      <c r="A33" s="38" t="s">
        <v>54</v>
      </c>
      <c r="E33" s="37" t="s">
        <v>86</v>
      </c>
    </row>
    <row r="34" spans="1:16" ht="12.75">
      <c r="A34" s="25" t="s">
        <v>47</v>
      </c>
      <c r="B34" s="29" t="s">
        <v>40</v>
      </c>
      <c r="C34" s="29" t="s">
        <v>83</v>
      </c>
      <c r="D34" s="25" t="s">
        <v>24</v>
      </c>
      <c r="E34" s="30" t="s">
        <v>84</v>
      </c>
      <c r="F34" s="31" t="s">
        <v>65</v>
      </c>
      <c r="G34" s="32">
        <v>76.353</v>
      </c>
      <c r="H34" s="33">
        <v>0</v>
      </c>
      <c r="I34" s="33">
        <f>ROUND(ROUND(H34,2)*ROUND(G34,3),2)</f>
      </c>
      <c r="J34" s="31" t="s">
        <v>51</v>
      </c>
      <c r="O34">
        <f>(I34*21)/100</f>
      </c>
      <c r="P34" t="s">
        <v>24</v>
      </c>
    </row>
    <row r="35" spans="1:5" ht="12.75">
      <c r="A35" s="34" t="s">
        <v>52</v>
      </c>
      <c r="E35" s="35" t="s">
        <v>87</v>
      </c>
    </row>
    <row r="36" spans="1:5" ht="12.75">
      <c r="A36" s="38" t="s">
        <v>54</v>
      </c>
      <c r="E36" s="37" t="s">
        <v>88</v>
      </c>
    </row>
    <row r="37" spans="1:16" ht="12.75">
      <c r="A37" s="25" t="s">
        <v>47</v>
      </c>
      <c r="B37" s="29" t="s">
        <v>42</v>
      </c>
      <c r="C37" s="29" t="s">
        <v>89</v>
      </c>
      <c r="D37" s="25" t="s">
        <v>57</v>
      </c>
      <c r="E37" s="30" t="s">
        <v>90</v>
      </c>
      <c r="F37" s="31" t="s">
        <v>65</v>
      </c>
      <c r="G37" s="32">
        <v>76.353</v>
      </c>
      <c r="H37" s="33">
        <v>0</v>
      </c>
      <c r="I37" s="33">
        <f>ROUND(ROUND(H37,2)*ROUND(G37,3),2)</f>
      </c>
      <c r="J37" s="31" t="s">
        <v>51</v>
      </c>
      <c r="O37">
        <f>(I37*21)/100</f>
      </c>
      <c r="P37" t="s">
        <v>24</v>
      </c>
    </row>
    <row r="38" spans="1:5" ht="12.75">
      <c r="A38" s="34" t="s">
        <v>52</v>
      </c>
      <c r="E38" s="35" t="s">
        <v>91</v>
      </c>
    </row>
    <row r="39" spans="1:5" ht="127.5">
      <c r="A39" s="38" t="s">
        <v>54</v>
      </c>
      <c r="E39" s="37" t="s">
        <v>92</v>
      </c>
    </row>
    <row r="40" spans="1:16" ht="12.75">
      <c r="A40" s="25" t="s">
        <v>47</v>
      </c>
      <c r="B40" s="29" t="s">
        <v>44</v>
      </c>
      <c r="C40" s="29" t="s">
        <v>93</v>
      </c>
      <c r="D40" s="25" t="s">
        <v>57</v>
      </c>
      <c r="E40" s="30" t="s">
        <v>94</v>
      </c>
      <c r="F40" s="31" t="s">
        <v>65</v>
      </c>
      <c r="G40" s="32">
        <v>76.353</v>
      </c>
      <c r="H40" s="33">
        <v>0</v>
      </c>
      <c r="I40" s="33">
        <f>ROUND(ROUND(H40,2)*ROUND(G40,3),2)</f>
      </c>
      <c r="J40" s="31" t="s">
        <v>51</v>
      </c>
      <c r="O40">
        <f>(I40*21)/100</f>
      </c>
      <c r="P40" t="s">
        <v>24</v>
      </c>
    </row>
    <row r="41" spans="1:5" ht="12.75">
      <c r="A41" s="34" t="s">
        <v>52</v>
      </c>
      <c r="E41" s="35" t="s">
        <v>95</v>
      </c>
    </row>
    <row r="42" spans="1:5" ht="12.75">
      <c r="A42" s="38" t="s">
        <v>54</v>
      </c>
      <c r="E42" s="37" t="s">
        <v>88</v>
      </c>
    </row>
    <row r="43" spans="1:16" ht="12.75">
      <c r="A43" s="25" t="s">
        <v>47</v>
      </c>
      <c r="B43" s="29" t="s">
        <v>96</v>
      </c>
      <c r="C43" s="29" t="s">
        <v>97</v>
      </c>
      <c r="D43" s="25" t="s">
        <v>30</v>
      </c>
      <c r="E43" s="30" t="s">
        <v>98</v>
      </c>
      <c r="F43" s="31" t="s">
        <v>65</v>
      </c>
      <c r="G43" s="32">
        <v>81.397</v>
      </c>
      <c r="H43" s="33">
        <v>0</v>
      </c>
      <c r="I43" s="33">
        <f>ROUND(ROUND(H43,2)*ROUND(G43,3),2)</f>
      </c>
      <c r="J43" s="31" t="s">
        <v>51</v>
      </c>
      <c r="O43">
        <f>(I43*21)/100</f>
      </c>
      <c r="P43" t="s">
        <v>24</v>
      </c>
    </row>
    <row r="44" spans="1:5" ht="12.75">
      <c r="A44" s="34" t="s">
        <v>52</v>
      </c>
      <c r="E44" s="35" t="s">
        <v>99</v>
      </c>
    </row>
    <row r="45" spans="1:5" ht="12.75">
      <c r="A45" s="38" t="s">
        <v>54</v>
      </c>
      <c r="E45" s="37" t="s">
        <v>100</v>
      </c>
    </row>
    <row r="46" spans="1:16" ht="12.75">
      <c r="A46" s="25" t="s">
        <v>47</v>
      </c>
      <c r="B46" s="29" t="s">
        <v>101</v>
      </c>
      <c r="C46" s="29" t="s">
        <v>97</v>
      </c>
      <c r="D46" s="25" t="s">
        <v>24</v>
      </c>
      <c r="E46" s="30" t="s">
        <v>98</v>
      </c>
      <c r="F46" s="31" t="s">
        <v>65</v>
      </c>
      <c r="G46" s="32">
        <v>76.353</v>
      </c>
      <c r="H46" s="33">
        <v>0</v>
      </c>
      <c r="I46" s="33">
        <f>ROUND(ROUND(H46,2)*ROUND(G46,3),2)</f>
      </c>
      <c r="J46" s="31" t="s">
        <v>51</v>
      </c>
      <c r="O46">
        <f>(I46*21)/100</f>
      </c>
      <c r="P46" t="s">
        <v>24</v>
      </c>
    </row>
    <row r="47" spans="1:5" ht="12.75">
      <c r="A47" s="34" t="s">
        <v>52</v>
      </c>
      <c r="E47" s="35" t="s">
        <v>102</v>
      </c>
    </row>
    <row r="48" spans="1:5" ht="12.75">
      <c r="A48" s="38" t="s">
        <v>54</v>
      </c>
      <c r="E48" s="37" t="s">
        <v>88</v>
      </c>
    </row>
    <row r="49" spans="1:16" ht="12.75">
      <c r="A49" s="25" t="s">
        <v>47</v>
      </c>
      <c r="B49" s="29" t="s">
        <v>103</v>
      </c>
      <c r="C49" s="29" t="s">
        <v>104</v>
      </c>
      <c r="D49" s="25" t="s">
        <v>30</v>
      </c>
      <c r="E49" s="30" t="s">
        <v>105</v>
      </c>
      <c r="F49" s="31" t="s">
        <v>65</v>
      </c>
      <c r="G49" s="32">
        <v>47.113</v>
      </c>
      <c r="H49" s="33">
        <v>0</v>
      </c>
      <c r="I49" s="33">
        <f>ROUND(ROUND(H49,2)*ROUND(G49,3),2)</f>
      </c>
      <c r="J49" s="31" t="s">
        <v>51</v>
      </c>
      <c r="O49">
        <f>(I49*21)/100</f>
      </c>
      <c r="P49" t="s">
        <v>24</v>
      </c>
    </row>
    <row r="50" spans="1:5" ht="12.75">
      <c r="A50" s="34" t="s">
        <v>52</v>
      </c>
      <c r="E50" s="35" t="s">
        <v>106</v>
      </c>
    </row>
    <row r="51" spans="1:5" ht="127.5">
      <c r="A51" s="38" t="s">
        <v>54</v>
      </c>
      <c r="E51" s="37" t="s">
        <v>107</v>
      </c>
    </row>
    <row r="52" spans="1:16" ht="12.75">
      <c r="A52" s="25" t="s">
        <v>47</v>
      </c>
      <c r="B52" s="29" t="s">
        <v>108</v>
      </c>
      <c r="C52" s="29" t="s">
        <v>104</v>
      </c>
      <c r="D52" s="25" t="s">
        <v>24</v>
      </c>
      <c r="E52" s="30" t="s">
        <v>105</v>
      </c>
      <c r="F52" s="31" t="s">
        <v>65</v>
      </c>
      <c r="G52" s="32">
        <v>171.255</v>
      </c>
      <c r="H52" s="33">
        <v>0</v>
      </c>
      <c r="I52" s="33">
        <f>ROUND(ROUND(H52,2)*ROUND(G52,3),2)</f>
      </c>
      <c r="J52" s="31" t="s">
        <v>51</v>
      </c>
      <c r="O52">
        <f>(I52*21)/100</f>
      </c>
      <c r="P52" t="s">
        <v>24</v>
      </c>
    </row>
    <row r="53" spans="1:5" ht="12.75">
      <c r="A53" s="34" t="s">
        <v>52</v>
      </c>
      <c r="E53" s="35" t="s">
        <v>109</v>
      </c>
    </row>
    <row r="54" spans="1:5" ht="153">
      <c r="A54" s="38" t="s">
        <v>54</v>
      </c>
      <c r="E54" s="37" t="s">
        <v>110</v>
      </c>
    </row>
    <row r="55" spans="1:16" ht="12.75">
      <c r="A55" s="25" t="s">
        <v>47</v>
      </c>
      <c r="B55" s="29" t="s">
        <v>111</v>
      </c>
      <c r="C55" s="29" t="s">
        <v>112</v>
      </c>
      <c r="D55" s="25" t="s">
        <v>57</v>
      </c>
      <c r="E55" s="30" t="s">
        <v>113</v>
      </c>
      <c r="F55" s="31" t="s">
        <v>114</v>
      </c>
      <c r="G55" s="32">
        <v>354.6</v>
      </c>
      <c r="H55" s="33">
        <v>0</v>
      </c>
      <c r="I55" s="33">
        <f>ROUND(ROUND(H55,2)*ROUND(G55,3),2)</f>
      </c>
      <c r="J55" s="31" t="s">
        <v>51</v>
      </c>
      <c r="O55">
        <f>(I55*21)/100</f>
      </c>
      <c r="P55" t="s">
        <v>24</v>
      </c>
    </row>
    <row r="56" spans="1:5" ht="12.75">
      <c r="A56" s="34" t="s">
        <v>52</v>
      </c>
      <c r="E56" s="35" t="s">
        <v>57</v>
      </c>
    </row>
    <row r="57" spans="1:5" ht="12.75">
      <c r="A57" s="38" t="s">
        <v>54</v>
      </c>
      <c r="E57" s="37" t="s">
        <v>115</v>
      </c>
    </row>
    <row r="58" spans="1:16" ht="12.75">
      <c r="A58" s="25" t="s">
        <v>47</v>
      </c>
      <c r="B58" s="29" t="s">
        <v>116</v>
      </c>
      <c r="C58" s="29" t="s">
        <v>117</v>
      </c>
      <c r="D58" s="25" t="s">
        <v>57</v>
      </c>
      <c r="E58" s="30" t="s">
        <v>118</v>
      </c>
      <c r="F58" s="31" t="s">
        <v>114</v>
      </c>
      <c r="G58" s="32">
        <v>195.82</v>
      </c>
      <c r="H58" s="33">
        <v>0</v>
      </c>
      <c r="I58" s="33">
        <f>ROUND(ROUND(H58,2)*ROUND(G58,3),2)</f>
      </c>
      <c r="J58" s="31" t="s">
        <v>51</v>
      </c>
      <c r="O58">
        <f>(I58*21)/100</f>
      </c>
      <c r="P58" t="s">
        <v>24</v>
      </c>
    </row>
    <row r="59" spans="1:5" ht="25.5">
      <c r="A59" s="34" t="s">
        <v>52</v>
      </c>
      <c r="E59" s="35" t="s">
        <v>119</v>
      </c>
    </row>
    <row r="60" spans="1:5" ht="127.5">
      <c r="A60" s="38" t="s">
        <v>54</v>
      </c>
      <c r="E60" s="37" t="s">
        <v>120</v>
      </c>
    </row>
    <row r="61" spans="1:16" ht="12.75">
      <c r="A61" s="25" t="s">
        <v>47</v>
      </c>
      <c r="B61" s="29" t="s">
        <v>121</v>
      </c>
      <c r="C61" s="29" t="s">
        <v>122</v>
      </c>
      <c r="D61" s="25" t="s">
        <v>57</v>
      </c>
      <c r="E61" s="30" t="s">
        <v>123</v>
      </c>
      <c r="F61" s="31" t="s">
        <v>114</v>
      </c>
      <c r="G61" s="32">
        <v>195.82</v>
      </c>
      <c r="H61" s="33">
        <v>0</v>
      </c>
      <c r="I61" s="33">
        <f>ROUND(ROUND(H61,2)*ROUND(G61,3),2)</f>
      </c>
      <c r="J61" s="31" t="s">
        <v>51</v>
      </c>
      <c r="O61">
        <f>(I61*21)/100</f>
      </c>
      <c r="P61" t="s">
        <v>24</v>
      </c>
    </row>
    <row r="62" spans="1:5" ht="12.75">
      <c r="A62" s="34" t="s">
        <v>52</v>
      </c>
      <c r="E62" s="35" t="s">
        <v>57</v>
      </c>
    </row>
    <row r="63" spans="1:5" ht="12.75">
      <c r="A63" s="36" t="s">
        <v>54</v>
      </c>
      <c r="E63" s="37" t="s">
        <v>124</v>
      </c>
    </row>
    <row r="64" spans="1:18" ht="12.75" customHeight="1">
      <c r="A64" s="6" t="s">
        <v>45</v>
      </c>
      <c r="B64" s="6"/>
      <c r="C64" s="40" t="s">
        <v>36</v>
      </c>
      <c r="D64" s="6"/>
      <c r="E64" s="27" t="s">
        <v>26</v>
      </c>
      <c r="F64" s="6"/>
      <c r="G64" s="6"/>
      <c r="H64" s="6"/>
      <c r="I64" s="41">
        <f>0+Q64</f>
      </c>
      <c r="J64" s="6"/>
      <c r="O64">
        <f>0+R64</f>
      </c>
      <c r="Q64">
        <f>0+I65+I68+I71+I74+I77+I80+I83+I86</f>
      </c>
      <c r="R64">
        <f>0+O65+O68+O71+O74+O77+O80+O83+O86</f>
      </c>
    </row>
    <row r="65" spans="1:16" ht="12.75">
      <c r="A65" s="25" t="s">
        <v>47</v>
      </c>
      <c r="B65" s="29" t="s">
        <v>125</v>
      </c>
      <c r="C65" s="29" t="s">
        <v>126</v>
      </c>
      <c r="D65" s="25" t="s">
        <v>30</v>
      </c>
      <c r="E65" s="30" t="s">
        <v>127</v>
      </c>
      <c r="F65" s="31" t="s">
        <v>114</v>
      </c>
      <c r="G65" s="32">
        <v>372.156</v>
      </c>
      <c r="H65" s="33">
        <v>0</v>
      </c>
      <c r="I65" s="33">
        <f>ROUND(ROUND(H65,2)*ROUND(G65,3),2)</f>
      </c>
      <c r="J65" s="31" t="s">
        <v>51</v>
      </c>
      <c r="O65">
        <f>(I65*21)/100</f>
      </c>
      <c r="P65" t="s">
        <v>24</v>
      </c>
    </row>
    <row r="66" spans="1:5" ht="12.75">
      <c r="A66" s="34" t="s">
        <v>52</v>
      </c>
      <c r="E66" s="35" t="s">
        <v>128</v>
      </c>
    </row>
    <row r="67" spans="1:5" ht="76.5">
      <c r="A67" s="38" t="s">
        <v>54</v>
      </c>
      <c r="E67" s="37" t="s">
        <v>129</v>
      </c>
    </row>
    <row r="68" spans="1:16" ht="12.75">
      <c r="A68" s="25" t="s">
        <v>47</v>
      </c>
      <c r="B68" s="29" t="s">
        <v>130</v>
      </c>
      <c r="C68" s="29" t="s">
        <v>126</v>
      </c>
      <c r="D68" s="25" t="s">
        <v>24</v>
      </c>
      <c r="E68" s="30" t="s">
        <v>127</v>
      </c>
      <c r="F68" s="31" t="s">
        <v>114</v>
      </c>
      <c r="G68" s="32">
        <v>613.043</v>
      </c>
      <c r="H68" s="33">
        <v>0</v>
      </c>
      <c r="I68" s="33">
        <f>ROUND(ROUND(H68,2)*ROUND(G68,3),2)</f>
      </c>
      <c r="J68" s="31" t="s">
        <v>51</v>
      </c>
      <c r="O68">
        <f>(I68*21)/100</f>
      </c>
      <c r="P68" t="s">
        <v>24</v>
      </c>
    </row>
    <row r="69" spans="1:5" ht="12.75">
      <c r="A69" s="34" t="s">
        <v>52</v>
      </c>
      <c r="E69" s="35" t="s">
        <v>131</v>
      </c>
    </row>
    <row r="70" spans="1:5" ht="76.5">
      <c r="A70" s="38" t="s">
        <v>54</v>
      </c>
      <c r="E70" s="37" t="s">
        <v>132</v>
      </c>
    </row>
    <row r="71" spans="1:16" ht="12.75">
      <c r="A71" s="25" t="s">
        <v>47</v>
      </c>
      <c r="B71" s="29" t="s">
        <v>133</v>
      </c>
      <c r="C71" s="29" t="s">
        <v>134</v>
      </c>
      <c r="D71" s="25" t="s">
        <v>57</v>
      </c>
      <c r="E71" s="30" t="s">
        <v>135</v>
      </c>
      <c r="F71" s="31" t="s">
        <v>114</v>
      </c>
      <c r="G71" s="32">
        <v>25</v>
      </c>
      <c r="H71" s="33">
        <v>0</v>
      </c>
      <c r="I71" s="33">
        <f>ROUND(ROUND(H71,2)*ROUND(G71,3),2)</f>
      </c>
      <c r="J71" s="31" t="s">
        <v>51</v>
      </c>
      <c r="O71">
        <f>(I71*21)/100</f>
      </c>
      <c r="P71" t="s">
        <v>24</v>
      </c>
    </row>
    <row r="72" spans="1:5" ht="12.75">
      <c r="A72" s="34" t="s">
        <v>52</v>
      </c>
      <c r="E72" s="35" t="s">
        <v>136</v>
      </c>
    </row>
    <row r="73" spans="1:5" ht="12.75">
      <c r="A73" s="38" t="s">
        <v>54</v>
      </c>
      <c r="E73" s="37" t="s">
        <v>137</v>
      </c>
    </row>
    <row r="74" spans="1:16" ht="12.75">
      <c r="A74" s="25" t="s">
        <v>47</v>
      </c>
      <c r="B74" s="29" t="s">
        <v>138</v>
      </c>
      <c r="C74" s="29" t="s">
        <v>139</v>
      </c>
      <c r="D74" s="25" t="s">
        <v>57</v>
      </c>
      <c r="E74" s="30" t="s">
        <v>140</v>
      </c>
      <c r="F74" s="31" t="s">
        <v>114</v>
      </c>
      <c r="G74" s="32">
        <v>352.456</v>
      </c>
      <c r="H74" s="33">
        <v>0</v>
      </c>
      <c r="I74" s="33">
        <f>ROUND(ROUND(H74,2)*ROUND(G74,3),2)</f>
      </c>
      <c r="J74" s="31" t="s">
        <v>51</v>
      </c>
      <c r="O74">
        <f>(I74*21)/100</f>
      </c>
      <c r="P74" t="s">
        <v>24</v>
      </c>
    </row>
    <row r="75" spans="1:5" ht="12.75">
      <c r="A75" s="34" t="s">
        <v>52</v>
      </c>
      <c r="E75" s="35" t="s">
        <v>57</v>
      </c>
    </row>
    <row r="76" spans="1:5" ht="12.75">
      <c r="A76" s="38" t="s">
        <v>54</v>
      </c>
      <c r="E76" s="37" t="s">
        <v>141</v>
      </c>
    </row>
    <row r="77" spans="1:16" ht="12.75">
      <c r="A77" s="25" t="s">
        <v>47</v>
      </c>
      <c r="B77" s="29" t="s">
        <v>142</v>
      </c>
      <c r="C77" s="29" t="s">
        <v>143</v>
      </c>
      <c r="D77" s="25" t="s">
        <v>57</v>
      </c>
      <c r="E77" s="30" t="s">
        <v>144</v>
      </c>
      <c r="F77" s="31" t="s">
        <v>114</v>
      </c>
      <c r="G77" s="32">
        <v>880.713</v>
      </c>
      <c r="H77" s="33">
        <v>0</v>
      </c>
      <c r="I77" s="33">
        <f>ROUND(ROUND(H77,2)*ROUND(G77,3),2)</f>
      </c>
      <c r="J77" s="31" t="s">
        <v>51</v>
      </c>
      <c r="O77">
        <f>(I77*21)/100</f>
      </c>
      <c r="P77" t="s">
        <v>24</v>
      </c>
    </row>
    <row r="78" spans="1:5" ht="12.75">
      <c r="A78" s="34" t="s">
        <v>52</v>
      </c>
      <c r="E78" s="35" t="s">
        <v>57</v>
      </c>
    </row>
    <row r="79" spans="1:5" ht="12.75">
      <c r="A79" s="38" t="s">
        <v>54</v>
      </c>
      <c r="E79" s="37" t="s">
        <v>145</v>
      </c>
    </row>
    <row r="80" spans="1:16" ht="12.75">
      <c r="A80" s="25" t="s">
        <v>47</v>
      </c>
      <c r="B80" s="29" t="s">
        <v>146</v>
      </c>
      <c r="C80" s="29" t="s">
        <v>147</v>
      </c>
      <c r="D80" s="25" t="s">
        <v>57</v>
      </c>
      <c r="E80" s="30" t="s">
        <v>148</v>
      </c>
      <c r="F80" s="31" t="s">
        <v>114</v>
      </c>
      <c r="G80" s="32">
        <v>438.063</v>
      </c>
      <c r="H80" s="33">
        <v>0</v>
      </c>
      <c r="I80" s="33">
        <f>ROUND(ROUND(H80,2)*ROUND(G80,3),2)</f>
      </c>
      <c r="J80" s="31" t="s">
        <v>51</v>
      </c>
      <c r="O80">
        <f>(I80*21)/100</f>
      </c>
      <c r="P80" t="s">
        <v>24</v>
      </c>
    </row>
    <row r="81" spans="1:5" ht="12.75">
      <c r="A81" s="34" t="s">
        <v>52</v>
      </c>
      <c r="E81" s="35" t="s">
        <v>57</v>
      </c>
    </row>
    <row r="82" spans="1:5" ht="63.75">
      <c r="A82" s="38" t="s">
        <v>54</v>
      </c>
      <c r="E82" s="37" t="s">
        <v>149</v>
      </c>
    </row>
    <row r="83" spans="1:16" ht="12.75">
      <c r="A83" s="25" t="s">
        <v>47</v>
      </c>
      <c r="B83" s="29" t="s">
        <v>150</v>
      </c>
      <c r="C83" s="29" t="s">
        <v>151</v>
      </c>
      <c r="D83" s="25" t="s">
        <v>57</v>
      </c>
      <c r="E83" s="30" t="s">
        <v>152</v>
      </c>
      <c r="F83" s="31" t="s">
        <v>114</v>
      </c>
      <c r="G83" s="32">
        <v>442.65</v>
      </c>
      <c r="H83" s="33">
        <v>0</v>
      </c>
      <c r="I83" s="33">
        <f>ROUND(ROUND(H83,2)*ROUND(G83,3),2)</f>
      </c>
      <c r="J83" s="31" t="s">
        <v>51</v>
      </c>
      <c r="O83">
        <f>(I83*21)/100</f>
      </c>
      <c r="P83" t="s">
        <v>24</v>
      </c>
    </row>
    <row r="84" spans="1:5" ht="12.75">
      <c r="A84" s="34" t="s">
        <v>52</v>
      </c>
      <c r="E84" s="35" t="s">
        <v>57</v>
      </c>
    </row>
    <row r="85" spans="1:5" ht="63.75">
      <c r="A85" s="38" t="s">
        <v>54</v>
      </c>
      <c r="E85" s="37" t="s">
        <v>153</v>
      </c>
    </row>
    <row r="86" spans="1:16" ht="12.75">
      <c r="A86" s="25" t="s">
        <v>47</v>
      </c>
      <c r="B86" s="29" t="s">
        <v>154</v>
      </c>
      <c r="C86" s="29" t="s">
        <v>155</v>
      </c>
      <c r="D86" s="25" t="s">
        <v>57</v>
      </c>
      <c r="E86" s="30" t="s">
        <v>156</v>
      </c>
      <c r="F86" s="31" t="s">
        <v>114</v>
      </c>
      <c r="G86" s="32">
        <v>362.037</v>
      </c>
      <c r="H86" s="33">
        <v>0</v>
      </c>
      <c r="I86" s="33">
        <f>ROUND(ROUND(H86,2)*ROUND(G86,3),2)</f>
      </c>
      <c r="J86" s="31" t="s">
        <v>51</v>
      </c>
      <c r="O86">
        <f>(I86*21)/100</f>
      </c>
      <c r="P86" t="s">
        <v>24</v>
      </c>
    </row>
    <row r="87" spans="1:5" ht="12.75">
      <c r="A87" s="34" t="s">
        <v>52</v>
      </c>
      <c r="E87" s="35" t="s">
        <v>57</v>
      </c>
    </row>
    <row r="88" spans="1:5" ht="63.75">
      <c r="A88" s="36" t="s">
        <v>54</v>
      </c>
      <c r="E88" s="37" t="s">
        <v>157</v>
      </c>
    </row>
    <row r="89" spans="1:18" ht="12.75" customHeight="1">
      <c r="A89" s="6" t="s">
        <v>45</v>
      </c>
      <c r="B89" s="6"/>
      <c r="C89" s="40" t="s">
        <v>82</v>
      </c>
      <c r="D89" s="6"/>
      <c r="E89" s="27" t="s">
        <v>158</v>
      </c>
      <c r="F89" s="6"/>
      <c r="G89" s="6"/>
      <c r="H89" s="6"/>
      <c r="I89" s="41">
        <f>0+Q89</f>
      </c>
      <c r="J89" s="6"/>
      <c r="O89">
        <f>0+R89</f>
      </c>
      <c r="Q89">
        <f>0+I90+I93</f>
      </c>
      <c r="R89">
        <f>0+O90+O93</f>
      </c>
    </row>
    <row r="90" spans="1:16" ht="12.75">
      <c r="A90" s="25" t="s">
        <v>47</v>
      </c>
      <c r="B90" s="29" t="s">
        <v>159</v>
      </c>
      <c r="C90" s="29" t="s">
        <v>160</v>
      </c>
      <c r="D90" s="25" t="s">
        <v>57</v>
      </c>
      <c r="E90" s="30" t="s">
        <v>161</v>
      </c>
      <c r="F90" s="31" t="s">
        <v>162</v>
      </c>
      <c r="G90" s="32">
        <v>9.5</v>
      </c>
      <c r="H90" s="33">
        <v>0</v>
      </c>
      <c r="I90" s="33">
        <f>ROUND(ROUND(H90,2)*ROUND(G90,3),2)</f>
      </c>
      <c r="J90" s="31" t="s">
        <v>51</v>
      </c>
      <c r="O90">
        <f>(I90*21)/100</f>
      </c>
      <c r="P90" t="s">
        <v>24</v>
      </c>
    </row>
    <row r="91" spans="1:5" ht="12.75">
      <c r="A91" s="34" t="s">
        <v>52</v>
      </c>
      <c r="E91" s="35" t="s">
        <v>163</v>
      </c>
    </row>
    <row r="92" spans="1:5" ht="12.75">
      <c r="A92" s="38" t="s">
        <v>54</v>
      </c>
      <c r="E92" s="37" t="s">
        <v>164</v>
      </c>
    </row>
    <row r="93" spans="1:16" ht="12.75">
      <c r="A93" s="25" t="s">
        <v>47</v>
      </c>
      <c r="B93" s="29" t="s">
        <v>165</v>
      </c>
      <c r="C93" s="29" t="s">
        <v>166</v>
      </c>
      <c r="D93" s="25" t="s">
        <v>57</v>
      </c>
      <c r="E93" s="30" t="s">
        <v>167</v>
      </c>
      <c r="F93" s="31" t="s">
        <v>168</v>
      </c>
      <c r="G93" s="32">
        <v>2</v>
      </c>
      <c r="H93" s="33">
        <v>0</v>
      </c>
      <c r="I93" s="33">
        <f>ROUND(ROUND(H93,2)*ROUND(G93,3),2)</f>
      </c>
      <c r="J93" s="31" t="s">
        <v>51</v>
      </c>
      <c r="O93">
        <f>(I93*21)/100</f>
      </c>
      <c r="P93" t="s">
        <v>24</v>
      </c>
    </row>
    <row r="94" spans="1:5" ht="12.75">
      <c r="A94" s="34" t="s">
        <v>52</v>
      </c>
      <c r="E94" s="35" t="s">
        <v>169</v>
      </c>
    </row>
    <row r="95" spans="1:5" ht="12.75">
      <c r="A95" s="36" t="s">
        <v>54</v>
      </c>
      <c r="E95" s="37" t="s">
        <v>57</v>
      </c>
    </row>
    <row r="96" spans="1:18" ht="12.75" customHeight="1">
      <c r="A96" s="6" t="s">
        <v>45</v>
      </c>
      <c r="B96" s="6"/>
      <c r="C96" s="40" t="s">
        <v>40</v>
      </c>
      <c r="D96" s="6"/>
      <c r="E96" s="27" t="s">
        <v>170</v>
      </c>
      <c r="F96" s="6"/>
      <c r="G96" s="6"/>
      <c r="H96" s="6"/>
      <c r="I96" s="41">
        <f>0+Q96</f>
      </c>
      <c r="J96" s="6"/>
      <c r="O96">
        <f>0+R96</f>
      </c>
      <c r="Q96">
        <f>0+I97+I100+I103+I106+I109+I112+I115+I118</f>
      </c>
      <c r="R96">
        <f>0+O97+O100+O103+O106+O109+O112+O115+O118</f>
      </c>
    </row>
    <row r="97" spans="1:16" ht="25.5">
      <c r="A97" s="25" t="s">
        <v>47</v>
      </c>
      <c r="B97" s="29" t="s">
        <v>171</v>
      </c>
      <c r="C97" s="29" t="s">
        <v>172</v>
      </c>
      <c r="D97" s="25" t="s">
        <v>57</v>
      </c>
      <c r="E97" s="30" t="s">
        <v>173</v>
      </c>
      <c r="F97" s="31" t="s">
        <v>162</v>
      </c>
      <c r="G97" s="32">
        <v>88.85</v>
      </c>
      <c r="H97" s="33">
        <v>0</v>
      </c>
      <c r="I97" s="33">
        <f>ROUND(ROUND(H97,2)*ROUND(G97,3),2)</f>
      </c>
      <c r="J97" s="31" t="s">
        <v>51</v>
      </c>
      <c r="O97">
        <f>(I97*21)/100</f>
      </c>
      <c r="P97" t="s">
        <v>24</v>
      </c>
    </row>
    <row r="98" spans="1:5" ht="12.75">
      <c r="A98" s="34" t="s">
        <v>52</v>
      </c>
      <c r="E98" s="35" t="s">
        <v>57</v>
      </c>
    </row>
    <row r="99" spans="1:5" ht="12.75">
      <c r="A99" s="38" t="s">
        <v>54</v>
      </c>
      <c r="E99" s="37" t="s">
        <v>174</v>
      </c>
    </row>
    <row r="100" spans="1:16" ht="12.75">
      <c r="A100" s="25" t="s">
        <v>47</v>
      </c>
      <c r="B100" s="29" t="s">
        <v>175</v>
      </c>
      <c r="C100" s="29" t="s">
        <v>176</v>
      </c>
      <c r="D100" s="25" t="s">
        <v>57</v>
      </c>
      <c r="E100" s="30" t="s">
        <v>177</v>
      </c>
      <c r="F100" s="31" t="s">
        <v>168</v>
      </c>
      <c r="G100" s="32">
        <v>8</v>
      </c>
      <c r="H100" s="33">
        <v>0</v>
      </c>
      <c r="I100" s="33">
        <f>ROUND(ROUND(H100,2)*ROUND(G100,3),2)</f>
      </c>
      <c r="J100" s="31" t="s">
        <v>51</v>
      </c>
      <c r="O100">
        <f>(I100*21)/100</f>
      </c>
      <c r="P100" t="s">
        <v>24</v>
      </c>
    </row>
    <row r="101" spans="1:5" ht="12.75">
      <c r="A101" s="34" t="s">
        <v>52</v>
      </c>
      <c r="E101" s="35" t="s">
        <v>178</v>
      </c>
    </row>
    <row r="102" spans="1:5" ht="12.75">
      <c r="A102" s="38" t="s">
        <v>54</v>
      </c>
      <c r="E102" s="37" t="s">
        <v>57</v>
      </c>
    </row>
    <row r="103" spans="1:16" ht="25.5">
      <c r="A103" s="25" t="s">
        <v>47</v>
      </c>
      <c r="B103" s="29" t="s">
        <v>179</v>
      </c>
      <c r="C103" s="29" t="s">
        <v>180</v>
      </c>
      <c r="D103" s="25" t="s">
        <v>57</v>
      </c>
      <c r="E103" s="30" t="s">
        <v>181</v>
      </c>
      <c r="F103" s="31" t="s">
        <v>114</v>
      </c>
      <c r="G103" s="32">
        <v>18.75</v>
      </c>
      <c r="H103" s="33">
        <v>0</v>
      </c>
      <c r="I103" s="33">
        <f>ROUND(ROUND(H103,2)*ROUND(G103,3),2)</f>
      </c>
      <c r="J103" s="31" t="s">
        <v>51</v>
      </c>
      <c r="O103">
        <f>(I103*21)/100</f>
      </c>
      <c r="P103" t="s">
        <v>24</v>
      </c>
    </row>
    <row r="104" spans="1:5" ht="25.5">
      <c r="A104" s="34" t="s">
        <v>52</v>
      </c>
      <c r="E104" s="35" t="s">
        <v>182</v>
      </c>
    </row>
    <row r="105" spans="1:5" ht="12.75">
      <c r="A105" s="38" t="s">
        <v>54</v>
      </c>
      <c r="E105" s="37" t="s">
        <v>183</v>
      </c>
    </row>
    <row r="106" spans="1:16" ht="12.75">
      <c r="A106" s="25" t="s">
        <v>47</v>
      </c>
      <c r="B106" s="29" t="s">
        <v>184</v>
      </c>
      <c r="C106" s="29" t="s">
        <v>185</v>
      </c>
      <c r="D106" s="25" t="s">
        <v>30</v>
      </c>
      <c r="E106" s="30" t="s">
        <v>186</v>
      </c>
      <c r="F106" s="31" t="s">
        <v>162</v>
      </c>
      <c r="G106" s="32">
        <v>19</v>
      </c>
      <c r="H106" s="33">
        <v>0</v>
      </c>
      <c r="I106" s="33">
        <f>ROUND(ROUND(H106,2)*ROUND(G106,3),2)</f>
      </c>
      <c r="J106" s="31" t="s">
        <v>51</v>
      </c>
      <c r="O106">
        <f>(I106*21)/100</f>
      </c>
      <c r="P106" t="s">
        <v>24</v>
      </c>
    </row>
    <row r="107" spans="1:5" ht="12.75">
      <c r="A107" s="34" t="s">
        <v>52</v>
      </c>
      <c r="E107" s="35" t="s">
        <v>187</v>
      </c>
    </row>
    <row r="108" spans="1:5" ht="12.75">
      <c r="A108" s="38" t="s">
        <v>54</v>
      </c>
      <c r="E108" s="37" t="s">
        <v>188</v>
      </c>
    </row>
    <row r="109" spans="1:16" ht="12.75">
      <c r="A109" s="25" t="s">
        <v>47</v>
      </c>
      <c r="B109" s="29" t="s">
        <v>189</v>
      </c>
      <c r="C109" s="29" t="s">
        <v>185</v>
      </c>
      <c r="D109" s="25" t="s">
        <v>24</v>
      </c>
      <c r="E109" s="30" t="s">
        <v>186</v>
      </c>
      <c r="F109" s="31" t="s">
        <v>162</v>
      </c>
      <c r="G109" s="32">
        <v>50.8</v>
      </c>
      <c r="H109" s="33">
        <v>0</v>
      </c>
      <c r="I109" s="33">
        <f>ROUND(ROUND(H109,2)*ROUND(G109,3),2)</f>
      </c>
      <c r="J109" s="31" t="s">
        <v>51</v>
      </c>
      <c r="O109">
        <f>(I109*21)/100</f>
      </c>
      <c r="P109" t="s">
        <v>24</v>
      </c>
    </row>
    <row r="110" spans="1:5" ht="12.75">
      <c r="A110" s="34" t="s">
        <v>52</v>
      </c>
      <c r="E110" s="35" t="s">
        <v>190</v>
      </c>
    </row>
    <row r="111" spans="1:5" ht="12.75">
      <c r="A111" s="38" t="s">
        <v>54</v>
      </c>
      <c r="E111" s="37" t="s">
        <v>191</v>
      </c>
    </row>
    <row r="112" spans="1:16" ht="12.75">
      <c r="A112" s="25" t="s">
        <v>47</v>
      </c>
      <c r="B112" s="29" t="s">
        <v>192</v>
      </c>
      <c r="C112" s="29" t="s">
        <v>193</v>
      </c>
      <c r="D112" s="25" t="s">
        <v>57</v>
      </c>
      <c r="E112" s="30" t="s">
        <v>194</v>
      </c>
      <c r="F112" s="31" t="s">
        <v>162</v>
      </c>
      <c r="G112" s="32">
        <v>7.2</v>
      </c>
      <c r="H112" s="33">
        <v>0</v>
      </c>
      <c r="I112" s="33">
        <f>ROUND(ROUND(H112,2)*ROUND(G112,3),2)</f>
      </c>
      <c r="J112" s="31" t="s">
        <v>51</v>
      </c>
      <c r="O112">
        <f>(I112*21)/100</f>
      </c>
      <c r="P112" t="s">
        <v>24</v>
      </c>
    </row>
    <row r="113" spans="1:5" ht="12.75">
      <c r="A113" s="34" t="s">
        <v>52</v>
      </c>
      <c r="E113" s="35" t="s">
        <v>57</v>
      </c>
    </row>
    <row r="114" spans="1:5" ht="12.75">
      <c r="A114" s="38" t="s">
        <v>54</v>
      </c>
      <c r="E114" s="37" t="s">
        <v>195</v>
      </c>
    </row>
    <row r="115" spans="1:16" ht="12.75">
      <c r="A115" s="25" t="s">
        <v>47</v>
      </c>
      <c r="B115" s="29" t="s">
        <v>196</v>
      </c>
      <c r="C115" s="29" t="s">
        <v>197</v>
      </c>
      <c r="D115" s="25" t="s">
        <v>57</v>
      </c>
      <c r="E115" s="30" t="s">
        <v>198</v>
      </c>
      <c r="F115" s="31" t="s">
        <v>114</v>
      </c>
      <c r="G115" s="32">
        <v>4</v>
      </c>
      <c r="H115" s="33">
        <v>0</v>
      </c>
      <c r="I115" s="33">
        <f>ROUND(ROUND(H115,2)*ROUND(G115,3),2)</f>
      </c>
      <c r="J115" s="31" t="s">
        <v>51</v>
      </c>
      <c r="O115">
        <f>(I115*21)/100</f>
      </c>
      <c r="P115" t="s">
        <v>24</v>
      </c>
    </row>
    <row r="116" spans="1:5" ht="25.5">
      <c r="A116" s="34" t="s">
        <v>52</v>
      </c>
      <c r="E116" s="35" t="s">
        <v>199</v>
      </c>
    </row>
    <row r="117" spans="1:5" ht="12.75">
      <c r="A117" s="38" t="s">
        <v>54</v>
      </c>
      <c r="E117" s="37" t="s">
        <v>200</v>
      </c>
    </row>
    <row r="118" spans="1:16" ht="12.75">
      <c r="A118" s="25" t="s">
        <v>47</v>
      </c>
      <c r="B118" s="29" t="s">
        <v>201</v>
      </c>
      <c r="C118" s="29" t="s">
        <v>202</v>
      </c>
      <c r="D118" s="25" t="s">
        <v>203</v>
      </c>
      <c r="E118" s="30" t="s">
        <v>204</v>
      </c>
      <c r="F118" s="31" t="s">
        <v>59</v>
      </c>
      <c r="G118" s="32">
        <v>2</v>
      </c>
      <c r="H118" s="33">
        <v>0</v>
      </c>
      <c r="I118" s="33">
        <f>ROUND(ROUND(H118,2)*ROUND(G118,3),2)</f>
      </c>
      <c r="J118" s="31" t="s">
        <v>51</v>
      </c>
      <c r="O118">
        <f>(I118*21)/100</f>
      </c>
      <c r="P118" t="s">
        <v>24</v>
      </c>
    </row>
    <row r="119" spans="1:5" ht="25.5">
      <c r="A119" s="34" t="s">
        <v>52</v>
      </c>
      <c r="E119" s="35" t="s">
        <v>205</v>
      </c>
    </row>
    <row r="120" spans="1:5" ht="12.75">
      <c r="A120" s="36" t="s">
        <v>54</v>
      </c>
      <c r="E120" s="37" t="s">
        <v>57</v>
      </c>
    </row>
  </sheetData>
  <mergeCells count="11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  <mergeCell ref="J5:J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9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0" max="10" width="20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J1" s="1"/>
      <c r="P1" t="s">
        <v>22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J2" s="1"/>
      <c r="O2">
        <f>0+O8+O15+O19+O23</f>
      </c>
      <c r="P2" t="s">
        <v>23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206</v>
      </c>
      <c r="I3" s="42">
        <f>0+I8+I15+I19+I23</f>
      </c>
      <c r="J3" s="10"/>
      <c r="O3" t="s">
        <v>19</v>
      </c>
      <c r="P3" t="s">
        <v>24</v>
      </c>
    </row>
    <row r="4" spans="1:16" ht="15" customHeight="1">
      <c r="A4" t="s">
        <v>17</v>
      </c>
      <c r="B4" s="16" t="s">
        <v>18</v>
      </c>
      <c r="C4" s="17" t="s">
        <v>206</v>
      </c>
      <c r="D4" s="6"/>
      <c r="E4" s="18" t="s">
        <v>207</v>
      </c>
      <c r="F4" s="6"/>
      <c r="G4" s="6"/>
      <c r="H4" s="19"/>
      <c r="I4" s="19"/>
      <c r="J4" s="6"/>
      <c r="O4" t="s">
        <v>20</v>
      </c>
      <c r="P4" t="s">
        <v>24</v>
      </c>
    </row>
    <row r="5" spans="1:16" ht="12.75" customHeight="1">
      <c r="A5" s="15" t="s">
        <v>27</v>
      </c>
      <c r="B5" s="15" t="s">
        <v>29</v>
      </c>
      <c r="C5" s="15" t="s">
        <v>31</v>
      </c>
      <c r="D5" s="15" t="s">
        <v>32</v>
      </c>
      <c r="E5" s="15" t="s">
        <v>33</v>
      </c>
      <c r="F5" s="15" t="s">
        <v>35</v>
      </c>
      <c r="G5" s="15" t="s">
        <v>37</v>
      </c>
      <c r="H5" s="15" t="s">
        <v>38</v>
      </c>
      <c r="I5" s="15"/>
      <c r="J5" s="15" t="s">
        <v>43</v>
      </c>
      <c r="O5" t="s">
        <v>21</v>
      </c>
      <c r="P5" t="s">
        <v>24</v>
      </c>
    </row>
    <row r="6" spans="1:10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  <c r="J6" s="15"/>
    </row>
    <row r="7" spans="1:10" ht="12.75" customHeight="1">
      <c r="A7" s="15" t="s">
        <v>28</v>
      </c>
      <c r="B7" s="15" t="s">
        <v>30</v>
      </c>
      <c r="C7" s="15" t="s">
        <v>24</v>
      </c>
      <c r="D7" s="15" t="s">
        <v>22</v>
      </c>
      <c r="E7" s="15" t="s">
        <v>34</v>
      </c>
      <c r="F7" s="15" t="s">
        <v>36</v>
      </c>
      <c r="G7" s="15" t="s">
        <v>23</v>
      </c>
      <c r="H7" s="15" t="s">
        <v>40</v>
      </c>
      <c r="I7" s="15" t="s">
        <v>42</v>
      </c>
      <c r="J7" s="15" t="s">
        <v>44</v>
      </c>
    </row>
    <row r="8" spans="1:18" ht="12.75" customHeight="1">
      <c r="A8" s="19" t="s">
        <v>45</v>
      </c>
      <c r="B8" s="19"/>
      <c r="C8" s="26" t="s">
        <v>28</v>
      </c>
      <c r="D8" s="19"/>
      <c r="E8" s="27" t="s">
        <v>46</v>
      </c>
      <c r="F8" s="19"/>
      <c r="G8" s="19"/>
      <c r="H8" s="19"/>
      <c r="I8" s="28">
        <f>0+Q8</f>
      </c>
      <c r="J8" s="19"/>
      <c r="O8">
        <f>0+R8</f>
      </c>
      <c r="Q8">
        <f>0+I9+I12</f>
      </c>
      <c r="R8">
        <f>0+O9+O12</f>
      </c>
    </row>
    <row r="9" spans="1:16" ht="12.75">
      <c r="A9" s="25" t="s">
        <v>47</v>
      </c>
      <c r="B9" s="29" t="s">
        <v>30</v>
      </c>
      <c r="C9" s="29" t="s">
        <v>56</v>
      </c>
      <c r="D9" s="25" t="s">
        <v>57</v>
      </c>
      <c r="E9" s="30" t="s">
        <v>58</v>
      </c>
      <c r="F9" s="31" t="s">
        <v>59</v>
      </c>
      <c r="G9" s="32">
        <v>1</v>
      </c>
      <c r="H9" s="33">
        <v>0</v>
      </c>
      <c r="I9" s="33">
        <f>ROUND(ROUND(H9,2)*ROUND(G9,3),2)</f>
      </c>
      <c r="J9" s="31" t="s">
        <v>51</v>
      </c>
      <c r="O9">
        <f>(I9*21)/100</f>
      </c>
      <c r="P9" t="s">
        <v>24</v>
      </c>
    </row>
    <row r="10" spans="1:5" ht="12.75">
      <c r="A10" s="34" t="s">
        <v>52</v>
      </c>
      <c r="E10" s="35" t="s">
        <v>57</v>
      </c>
    </row>
    <row r="11" spans="1:5" ht="12.75">
      <c r="A11" s="38" t="s">
        <v>54</v>
      </c>
      <c r="E11" s="37" t="s">
        <v>57</v>
      </c>
    </row>
    <row r="12" spans="1:16" ht="12.75">
      <c r="A12" s="25" t="s">
        <v>47</v>
      </c>
      <c r="B12" s="29" t="s">
        <v>24</v>
      </c>
      <c r="C12" s="29" t="s">
        <v>60</v>
      </c>
      <c r="D12" s="25" t="s">
        <v>57</v>
      </c>
      <c r="E12" s="30" t="s">
        <v>61</v>
      </c>
      <c r="F12" s="31" t="s">
        <v>59</v>
      </c>
      <c r="G12" s="32">
        <v>1</v>
      </c>
      <c r="H12" s="33">
        <v>0</v>
      </c>
      <c r="I12" s="33">
        <f>ROUND(ROUND(H12,2)*ROUND(G12,3),2)</f>
      </c>
      <c r="J12" s="31" t="s">
        <v>51</v>
      </c>
      <c r="O12">
        <f>(I12*21)/100</f>
      </c>
      <c r="P12" t="s">
        <v>24</v>
      </c>
    </row>
    <row r="13" spans="1:5" ht="12.75">
      <c r="A13" s="34" t="s">
        <v>52</v>
      </c>
      <c r="E13" s="35" t="s">
        <v>57</v>
      </c>
    </row>
    <row r="14" spans="1:5" ht="12.75">
      <c r="A14" s="36" t="s">
        <v>54</v>
      </c>
      <c r="E14" s="37" t="s">
        <v>57</v>
      </c>
    </row>
    <row r="15" spans="1:18" ht="12.75" customHeight="1">
      <c r="A15" s="6" t="s">
        <v>45</v>
      </c>
      <c r="B15" s="6"/>
      <c r="C15" s="40" t="s">
        <v>30</v>
      </c>
      <c r="D15" s="6"/>
      <c r="E15" s="27" t="s">
        <v>62</v>
      </c>
      <c r="F15" s="6"/>
      <c r="G15" s="6"/>
      <c r="H15" s="6"/>
      <c r="I15" s="41">
        <f>0+Q15</f>
      </c>
      <c r="J15" s="6"/>
      <c r="O15">
        <f>0+R15</f>
      </c>
      <c r="Q15">
        <f>0+I16</f>
      </c>
      <c r="R15">
        <f>0+O16</f>
      </c>
    </row>
    <row r="16" spans="1:16" ht="12.75">
      <c r="A16" s="25" t="s">
        <v>47</v>
      </c>
      <c r="B16" s="29" t="s">
        <v>22</v>
      </c>
      <c r="C16" s="29" t="s">
        <v>208</v>
      </c>
      <c r="D16" s="25" t="s">
        <v>57</v>
      </c>
      <c r="E16" s="30" t="s">
        <v>209</v>
      </c>
      <c r="F16" s="31" t="s">
        <v>65</v>
      </c>
      <c r="G16" s="32">
        <v>18.288</v>
      </c>
      <c r="H16" s="33">
        <v>0</v>
      </c>
      <c r="I16" s="33">
        <f>ROUND(ROUND(H16,2)*ROUND(G16,3),2)</f>
      </c>
      <c r="J16" s="31" t="s">
        <v>51</v>
      </c>
      <c r="O16">
        <f>(I16*21)/100</f>
      </c>
      <c r="P16" t="s">
        <v>24</v>
      </c>
    </row>
    <row r="17" spans="1:5" ht="12.75">
      <c r="A17" s="34" t="s">
        <v>52</v>
      </c>
      <c r="E17" s="35" t="s">
        <v>210</v>
      </c>
    </row>
    <row r="18" spans="1:5" ht="12.75">
      <c r="A18" s="36" t="s">
        <v>54</v>
      </c>
      <c r="E18" s="37" t="s">
        <v>211</v>
      </c>
    </row>
    <row r="19" spans="1:18" ht="12.75" customHeight="1">
      <c r="A19" s="6" t="s">
        <v>45</v>
      </c>
      <c r="B19" s="6"/>
      <c r="C19" s="40" t="s">
        <v>36</v>
      </c>
      <c r="D19" s="6"/>
      <c r="E19" s="27" t="s">
        <v>26</v>
      </c>
      <c r="F19" s="6"/>
      <c r="G19" s="6"/>
      <c r="H19" s="6"/>
      <c r="I19" s="41">
        <f>0+Q19</f>
      </c>
      <c r="J19" s="6"/>
      <c r="O19">
        <f>0+R19</f>
      </c>
      <c r="Q19">
        <f>0+I20</f>
      </c>
      <c r="R19">
        <f>0+O20</f>
      </c>
    </row>
    <row r="20" spans="1:16" ht="12.75">
      <c r="A20" s="25" t="s">
        <v>47</v>
      </c>
      <c r="B20" s="29" t="s">
        <v>34</v>
      </c>
      <c r="C20" s="29" t="s">
        <v>212</v>
      </c>
      <c r="D20" s="25" t="s">
        <v>57</v>
      </c>
      <c r="E20" s="30" t="s">
        <v>213</v>
      </c>
      <c r="F20" s="31" t="s">
        <v>114</v>
      </c>
      <c r="G20" s="32">
        <v>93.98</v>
      </c>
      <c r="H20" s="33">
        <v>0</v>
      </c>
      <c r="I20" s="33">
        <f>ROUND(ROUND(H20,2)*ROUND(G20,3),2)</f>
      </c>
      <c r="J20" s="31" t="s">
        <v>51</v>
      </c>
      <c r="O20">
        <f>(I20*21)/100</f>
      </c>
      <c r="P20" t="s">
        <v>24</v>
      </c>
    </row>
    <row r="21" spans="1:5" ht="12.75">
      <c r="A21" s="34" t="s">
        <v>52</v>
      </c>
      <c r="E21" s="35" t="s">
        <v>214</v>
      </c>
    </row>
    <row r="22" spans="1:5" ht="12.75">
      <c r="A22" s="36" t="s">
        <v>54</v>
      </c>
      <c r="E22" s="37" t="s">
        <v>215</v>
      </c>
    </row>
    <row r="23" spans="1:18" ht="12.75" customHeight="1">
      <c r="A23" s="6" t="s">
        <v>45</v>
      </c>
      <c r="B23" s="6"/>
      <c r="C23" s="40" t="s">
        <v>40</v>
      </c>
      <c r="D23" s="6"/>
      <c r="E23" s="27" t="s">
        <v>170</v>
      </c>
      <c r="F23" s="6"/>
      <c r="G23" s="6"/>
      <c r="H23" s="6"/>
      <c r="I23" s="41">
        <f>0+Q23</f>
      </c>
      <c r="J23" s="6"/>
      <c r="O23">
        <f>0+R23</f>
      </c>
      <c r="Q23">
        <f>0+I24+I27</f>
      </c>
      <c r="R23">
        <f>0+O24+O27</f>
      </c>
    </row>
    <row r="24" spans="1:16" ht="12.75">
      <c r="A24" s="25" t="s">
        <v>47</v>
      </c>
      <c r="B24" s="29" t="s">
        <v>36</v>
      </c>
      <c r="C24" s="29" t="s">
        <v>216</v>
      </c>
      <c r="D24" s="25" t="s">
        <v>57</v>
      </c>
      <c r="E24" s="30" t="s">
        <v>217</v>
      </c>
      <c r="F24" s="31" t="s">
        <v>162</v>
      </c>
      <c r="G24" s="32">
        <v>50.8</v>
      </c>
      <c r="H24" s="33">
        <v>0</v>
      </c>
      <c r="I24" s="33">
        <f>ROUND(ROUND(H24,2)*ROUND(G24,3),2)</f>
      </c>
      <c r="J24" s="31" t="s">
        <v>51</v>
      </c>
      <c r="O24">
        <f>(I24*21)/100</f>
      </c>
      <c r="P24" t="s">
        <v>24</v>
      </c>
    </row>
    <row r="25" spans="1:5" ht="12.75">
      <c r="A25" s="34" t="s">
        <v>52</v>
      </c>
      <c r="E25" s="35" t="s">
        <v>57</v>
      </c>
    </row>
    <row r="26" spans="1:5" ht="12.75">
      <c r="A26" s="38" t="s">
        <v>54</v>
      </c>
      <c r="E26" s="37" t="s">
        <v>191</v>
      </c>
    </row>
    <row r="27" spans="1:16" ht="12.75">
      <c r="A27" s="25" t="s">
        <v>47</v>
      </c>
      <c r="B27" s="29" t="s">
        <v>23</v>
      </c>
      <c r="C27" s="29" t="s">
        <v>218</v>
      </c>
      <c r="D27" s="25" t="s">
        <v>57</v>
      </c>
      <c r="E27" s="30" t="s">
        <v>219</v>
      </c>
      <c r="F27" s="31" t="s">
        <v>162</v>
      </c>
      <c r="G27" s="32">
        <v>50.8</v>
      </c>
      <c r="H27" s="33">
        <v>0</v>
      </c>
      <c r="I27" s="33">
        <f>ROUND(ROUND(H27,2)*ROUND(G27,3),2)</f>
      </c>
      <c r="J27" s="31" t="s">
        <v>51</v>
      </c>
      <c r="O27">
        <f>(I27*21)/100</f>
      </c>
      <c r="P27" t="s">
        <v>24</v>
      </c>
    </row>
    <row r="28" spans="1:5" ht="12.75">
      <c r="A28" s="34" t="s">
        <v>52</v>
      </c>
      <c r="E28" s="35" t="s">
        <v>57</v>
      </c>
    </row>
    <row r="29" spans="1:5" ht="12.75">
      <c r="A29" s="36" t="s">
        <v>54</v>
      </c>
      <c r="E29" s="37" t="s">
        <v>191</v>
      </c>
    </row>
  </sheetData>
  <mergeCells count="11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  <mergeCell ref="J5:J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70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0" max="10" width="20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J1" s="1"/>
      <c r="P1" t="s">
        <v>22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J2" s="1"/>
      <c r="O2">
        <f>0+O8+O48+O94+O122+O141+O169+O185+O204</f>
      </c>
      <c r="P2" t="s">
        <v>23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220</v>
      </c>
      <c r="I3" s="42">
        <f>0+I8+I48+I94+I122+I141+I169+I185+I204</f>
      </c>
      <c r="J3" s="10"/>
      <c r="O3" t="s">
        <v>19</v>
      </c>
      <c r="P3" t="s">
        <v>24</v>
      </c>
    </row>
    <row r="4" spans="1:16" ht="15" customHeight="1">
      <c r="A4" t="s">
        <v>17</v>
      </c>
      <c r="B4" s="16" t="s">
        <v>18</v>
      </c>
      <c r="C4" s="17" t="s">
        <v>220</v>
      </c>
      <c r="D4" s="6"/>
      <c r="E4" s="18" t="s">
        <v>221</v>
      </c>
      <c r="F4" s="6"/>
      <c r="G4" s="6"/>
      <c r="H4" s="19"/>
      <c r="I4" s="19"/>
      <c r="J4" s="6"/>
      <c r="O4" t="s">
        <v>20</v>
      </c>
      <c r="P4" t="s">
        <v>24</v>
      </c>
    </row>
    <row r="5" spans="1:16" ht="12.75" customHeight="1">
      <c r="A5" s="15" t="s">
        <v>27</v>
      </c>
      <c r="B5" s="15" t="s">
        <v>29</v>
      </c>
      <c r="C5" s="15" t="s">
        <v>31</v>
      </c>
      <c r="D5" s="15" t="s">
        <v>32</v>
      </c>
      <c r="E5" s="15" t="s">
        <v>33</v>
      </c>
      <c r="F5" s="15" t="s">
        <v>35</v>
      </c>
      <c r="G5" s="15" t="s">
        <v>37</v>
      </c>
      <c r="H5" s="15" t="s">
        <v>38</v>
      </c>
      <c r="I5" s="15"/>
      <c r="J5" s="15" t="s">
        <v>43</v>
      </c>
      <c r="O5" t="s">
        <v>21</v>
      </c>
      <c r="P5" t="s">
        <v>24</v>
      </c>
    </row>
    <row r="6" spans="1:10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  <c r="J6" s="15"/>
    </row>
    <row r="7" spans="1:10" ht="12.75" customHeight="1">
      <c r="A7" s="15" t="s">
        <v>28</v>
      </c>
      <c r="B7" s="15" t="s">
        <v>30</v>
      </c>
      <c r="C7" s="15" t="s">
        <v>24</v>
      </c>
      <c r="D7" s="15" t="s">
        <v>22</v>
      </c>
      <c r="E7" s="15" t="s">
        <v>34</v>
      </c>
      <c r="F7" s="15" t="s">
        <v>36</v>
      </c>
      <c r="G7" s="15" t="s">
        <v>23</v>
      </c>
      <c r="H7" s="15" t="s">
        <v>40</v>
      </c>
      <c r="I7" s="15" t="s">
        <v>42</v>
      </c>
      <c r="J7" s="15" t="s">
        <v>44</v>
      </c>
    </row>
    <row r="8" spans="1:18" ht="12.75" customHeight="1">
      <c r="A8" s="19" t="s">
        <v>45</v>
      </c>
      <c r="B8" s="19"/>
      <c r="C8" s="26" t="s">
        <v>28</v>
      </c>
      <c r="D8" s="19"/>
      <c r="E8" s="27" t="s">
        <v>46</v>
      </c>
      <c r="F8" s="19"/>
      <c r="G8" s="19"/>
      <c r="H8" s="19"/>
      <c r="I8" s="28">
        <f>0+Q8</f>
      </c>
      <c r="J8" s="19"/>
      <c r="O8">
        <f>0+R8</f>
      </c>
      <c r="Q8">
        <f>0+I9+I12+I15+I18+I21+I24+I27+I30+I33+I36+I39+I42+I45</f>
      </c>
      <c r="R8">
        <f>0+O9+O12+O15+O18+O21+O24+O27+O30+O33+O36+O39+O42+O45</f>
      </c>
    </row>
    <row r="9" spans="1:16" ht="12.75">
      <c r="A9" s="25" t="s">
        <v>47</v>
      </c>
      <c r="B9" s="29" t="s">
        <v>30</v>
      </c>
      <c r="C9" s="29" t="s">
        <v>48</v>
      </c>
      <c r="D9" s="25" t="s">
        <v>30</v>
      </c>
      <c r="E9" s="30" t="s">
        <v>49</v>
      </c>
      <c r="F9" s="31" t="s">
        <v>50</v>
      </c>
      <c r="G9" s="32">
        <v>27.518</v>
      </c>
      <c r="H9" s="33">
        <v>0</v>
      </c>
      <c r="I9" s="33">
        <f>ROUND(ROUND(H9,2)*ROUND(G9,3),2)</f>
      </c>
      <c r="J9" s="31" t="s">
        <v>51</v>
      </c>
      <c r="O9">
        <f>(I9*21)/100</f>
      </c>
      <c r="P9" t="s">
        <v>24</v>
      </c>
    </row>
    <row r="10" spans="1:5" ht="51">
      <c r="A10" s="34" t="s">
        <v>52</v>
      </c>
      <c r="E10" s="35" t="s">
        <v>222</v>
      </c>
    </row>
    <row r="11" spans="1:5" ht="12.75">
      <c r="A11" s="38" t="s">
        <v>54</v>
      </c>
      <c r="E11" s="37" t="s">
        <v>223</v>
      </c>
    </row>
    <row r="12" spans="1:16" ht="12.75">
      <c r="A12" s="25" t="s">
        <v>47</v>
      </c>
      <c r="B12" s="29" t="s">
        <v>24</v>
      </c>
      <c r="C12" s="29" t="s">
        <v>48</v>
      </c>
      <c r="D12" s="25" t="s">
        <v>24</v>
      </c>
      <c r="E12" s="30" t="s">
        <v>49</v>
      </c>
      <c r="F12" s="31" t="s">
        <v>50</v>
      </c>
      <c r="G12" s="32">
        <v>196.227</v>
      </c>
      <c r="H12" s="33">
        <v>0</v>
      </c>
      <c r="I12" s="33">
        <f>ROUND(ROUND(H12,2)*ROUND(G12,3),2)</f>
      </c>
      <c r="J12" s="31" t="s">
        <v>51</v>
      </c>
      <c r="O12">
        <f>(I12*21)/100</f>
      </c>
      <c r="P12" t="s">
        <v>24</v>
      </c>
    </row>
    <row r="13" spans="1:5" ht="25.5">
      <c r="A13" s="34" t="s">
        <v>52</v>
      </c>
      <c r="E13" s="35" t="s">
        <v>224</v>
      </c>
    </row>
    <row r="14" spans="1:5" ht="12.75">
      <c r="A14" s="38" t="s">
        <v>54</v>
      </c>
      <c r="E14" s="37" t="s">
        <v>225</v>
      </c>
    </row>
    <row r="15" spans="1:16" ht="12.75">
      <c r="A15" s="25" t="s">
        <v>47</v>
      </c>
      <c r="B15" s="29" t="s">
        <v>22</v>
      </c>
      <c r="C15" s="29" t="s">
        <v>48</v>
      </c>
      <c r="D15" s="25" t="s">
        <v>22</v>
      </c>
      <c r="E15" s="30" t="s">
        <v>49</v>
      </c>
      <c r="F15" s="31" t="s">
        <v>50</v>
      </c>
      <c r="G15" s="32">
        <v>60.692</v>
      </c>
      <c r="H15" s="33">
        <v>0</v>
      </c>
      <c r="I15" s="33">
        <f>ROUND(ROUND(H15,2)*ROUND(G15,3),2)</f>
      </c>
      <c r="J15" s="31" t="s">
        <v>51</v>
      </c>
      <c r="O15">
        <f>(I15*21)/100</f>
      </c>
      <c r="P15" t="s">
        <v>24</v>
      </c>
    </row>
    <row r="16" spans="1:5" ht="38.25">
      <c r="A16" s="34" t="s">
        <v>52</v>
      </c>
      <c r="E16" s="35" t="s">
        <v>226</v>
      </c>
    </row>
    <row r="17" spans="1:5" ht="38.25">
      <c r="A17" s="38" t="s">
        <v>54</v>
      </c>
      <c r="E17" s="37" t="s">
        <v>227</v>
      </c>
    </row>
    <row r="18" spans="1:16" ht="12.75">
      <c r="A18" s="25" t="s">
        <v>47</v>
      </c>
      <c r="B18" s="29" t="s">
        <v>34</v>
      </c>
      <c r="C18" s="29" t="s">
        <v>48</v>
      </c>
      <c r="D18" s="25" t="s">
        <v>34</v>
      </c>
      <c r="E18" s="30" t="s">
        <v>49</v>
      </c>
      <c r="F18" s="31" t="s">
        <v>50</v>
      </c>
      <c r="G18" s="32">
        <v>69.42</v>
      </c>
      <c r="H18" s="33">
        <v>0</v>
      </c>
      <c r="I18" s="33">
        <f>ROUND(ROUND(H18,2)*ROUND(G18,3),2)</f>
      </c>
      <c r="J18" s="31" t="s">
        <v>51</v>
      </c>
      <c r="O18">
        <f>(I18*21)/100</f>
      </c>
      <c r="P18" t="s">
        <v>24</v>
      </c>
    </row>
    <row r="19" spans="1:5" ht="38.25">
      <c r="A19" s="34" t="s">
        <v>52</v>
      </c>
      <c r="E19" s="35" t="s">
        <v>228</v>
      </c>
    </row>
    <row r="20" spans="1:5" ht="12.75">
      <c r="A20" s="38" t="s">
        <v>54</v>
      </c>
      <c r="E20" s="37" t="s">
        <v>229</v>
      </c>
    </row>
    <row r="21" spans="1:16" ht="12.75">
      <c r="A21" s="25" t="s">
        <v>47</v>
      </c>
      <c r="B21" s="29" t="s">
        <v>36</v>
      </c>
      <c r="C21" s="29" t="s">
        <v>48</v>
      </c>
      <c r="D21" s="25" t="s">
        <v>36</v>
      </c>
      <c r="E21" s="30" t="s">
        <v>49</v>
      </c>
      <c r="F21" s="31" t="s">
        <v>50</v>
      </c>
      <c r="G21" s="32">
        <v>85.8</v>
      </c>
      <c r="H21" s="33">
        <v>0</v>
      </c>
      <c r="I21" s="33">
        <f>ROUND(ROUND(H21,2)*ROUND(G21,3),2)</f>
      </c>
      <c r="J21" s="31" t="s">
        <v>51</v>
      </c>
      <c r="O21">
        <f>(I21*21)/100</f>
      </c>
      <c r="P21" t="s">
        <v>24</v>
      </c>
    </row>
    <row r="22" spans="1:5" ht="38.25">
      <c r="A22" s="34" t="s">
        <v>52</v>
      </c>
      <c r="E22" s="35" t="s">
        <v>230</v>
      </c>
    </row>
    <row r="23" spans="1:5" ht="12.75">
      <c r="A23" s="38" t="s">
        <v>54</v>
      </c>
      <c r="E23" s="37" t="s">
        <v>231</v>
      </c>
    </row>
    <row r="24" spans="1:16" ht="12.75">
      <c r="A24" s="25" t="s">
        <v>47</v>
      </c>
      <c r="B24" s="29" t="s">
        <v>23</v>
      </c>
      <c r="C24" s="29" t="s">
        <v>232</v>
      </c>
      <c r="D24" s="25" t="s">
        <v>24</v>
      </c>
      <c r="E24" s="30" t="s">
        <v>233</v>
      </c>
      <c r="F24" s="31" t="s">
        <v>59</v>
      </c>
      <c r="G24" s="32">
        <v>1</v>
      </c>
      <c r="H24" s="33">
        <v>0</v>
      </c>
      <c r="I24" s="33">
        <f>ROUND(ROUND(H24,2)*ROUND(G24,3),2)</f>
      </c>
      <c r="J24" s="31" t="s">
        <v>51</v>
      </c>
      <c r="O24">
        <f>(I24*21)/100</f>
      </c>
      <c r="P24" t="s">
        <v>24</v>
      </c>
    </row>
    <row r="25" spans="1:5" ht="12.75">
      <c r="A25" s="34" t="s">
        <v>52</v>
      </c>
      <c r="E25" s="35" t="s">
        <v>234</v>
      </c>
    </row>
    <row r="26" spans="1:5" ht="12.75">
      <c r="A26" s="38" t="s">
        <v>54</v>
      </c>
      <c r="E26" s="37" t="s">
        <v>57</v>
      </c>
    </row>
    <row r="27" spans="1:16" ht="12.75">
      <c r="A27" s="25" t="s">
        <v>47</v>
      </c>
      <c r="B27" s="29" t="s">
        <v>77</v>
      </c>
      <c r="C27" s="29" t="s">
        <v>235</v>
      </c>
      <c r="D27" s="25" t="s">
        <v>57</v>
      </c>
      <c r="E27" s="30" t="s">
        <v>236</v>
      </c>
      <c r="F27" s="31" t="s">
        <v>168</v>
      </c>
      <c r="G27" s="32">
        <v>1</v>
      </c>
      <c r="H27" s="33">
        <v>0</v>
      </c>
      <c r="I27" s="33">
        <f>ROUND(ROUND(H27,2)*ROUND(G27,3),2)</f>
      </c>
      <c r="J27" s="31" t="s">
        <v>51</v>
      </c>
      <c r="O27">
        <f>(I27*21)/100</f>
      </c>
      <c r="P27" t="s">
        <v>24</v>
      </c>
    </row>
    <row r="28" spans="1:5" ht="12.75">
      <c r="A28" s="34" t="s">
        <v>52</v>
      </c>
      <c r="E28" s="35" t="s">
        <v>57</v>
      </c>
    </row>
    <row r="29" spans="1:5" ht="12.75">
      <c r="A29" s="38" t="s">
        <v>54</v>
      </c>
      <c r="E29" s="37" t="s">
        <v>57</v>
      </c>
    </row>
    <row r="30" spans="1:16" ht="12.75">
      <c r="A30" s="25" t="s">
        <v>47</v>
      </c>
      <c r="B30" s="29" t="s">
        <v>82</v>
      </c>
      <c r="C30" s="29" t="s">
        <v>56</v>
      </c>
      <c r="D30" s="25" t="s">
        <v>57</v>
      </c>
      <c r="E30" s="30" t="s">
        <v>58</v>
      </c>
      <c r="F30" s="31" t="s">
        <v>59</v>
      </c>
      <c r="G30" s="32">
        <v>1</v>
      </c>
      <c r="H30" s="33">
        <v>0</v>
      </c>
      <c r="I30" s="33">
        <f>ROUND(ROUND(H30,2)*ROUND(G30,3),2)</f>
      </c>
      <c r="J30" s="31" t="s">
        <v>51</v>
      </c>
      <c r="O30">
        <f>(I30*21)/100</f>
      </c>
      <c r="P30" t="s">
        <v>24</v>
      </c>
    </row>
    <row r="31" spans="1:5" ht="12.75">
      <c r="A31" s="34" t="s">
        <v>52</v>
      </c>
      <c r="E31" s="35" t="s">
        <v>57</v>
      </c>
    </row>
    <row r="32" spans="1:5" ht="12.75">
      <c r="A32" s="38" t="s">
        <v>54</v>
      </c>
      <c r="E32" s="37" t="s">
        <v>57</v>
      </c>
    </row>
    <row r="33" spans="1:16" ht="12.75">
      <c r="A33" s="25" t="s">
        <v>47</v>
      </c>
      <c r="B33" s="29" t="s">
        <v>40</v>
      </c>
      <c r="C33" s="29" t="s">
        <v>60</v>
      </c>
      <c r="D33" s="25" t="s">
        <v>57</v>
      </c>
      <c r="E33" s="30" t="s">
        <v>61</v>
      </c>
      <c r="F33" s="31" t="s">
        <v>59</v>
      </c>
      <c r="G33" s="32">
        <v>1</v>
      </c>
      <c r="H33" s="33">
        <v>0</v>
      </c>
      <c r="I33" s="33">
        <f>ROUND(ROUND(H33,2)*ROUND(G33,3),2)</f>
      </c>
      <c r="J33" s="31" t="s">
        <v>51</v>
      </c>
      <c r="O33">
        <f>(I33*21)/100</f>
      </c>
      <c r="P33" t="s">
        <v>24</v>
      </c>
    </row>
    <row r="34" spans="1:5" ht="12.75">
      <c r="A34" s="34" t="s">
        <v>52</v>
      </c>
      <c r="E34" s="35" t="s">
        <v>57</v>
      </c>
    </row>
    <row r="35" spans="1:5" ht="12.75">
      <c r="A35" s="38" t="s">
        <v>54</v>
      </c>
      <c r="E35" s="37" t="s">
        <v>57</v>
      </c>
    </row>
    <row r="36" spans="1:16" ht="12.75">
      <c r="A36" s="25" t="s">
        <v>47</v>
      </c>
      <c r="B36" s="29" t="s">
        <v>42</v>
      </c>
      <c r="C36" s="29" t="s">
        <v>237</v>
      </c>
      <c r="D36" s="25" t="s">
        <v>57</v>
      </c>
      <c r="E36" s="30" t="s">
        <v>238</v>
      </c>
      <c r="F36" s="31" t="s">
        <v>59</v>
      </c>
      <c r="G36" s="32">
        <v>1</v>
      </c>
      <c r="H36" s="33">
        <v>0</v>
      </c>
      <c r="I36" s="33">
        <f>ROUND(ROUND(H36,2)*ROUND(G36,3),2)</f>
      </c>
      <c r="J36" s="31" t="s">
        <v>51</v>
      </c>
      <c r="O36">
        <f>(I36*21)/100</f>
      </c>
      <c r="P36" t="s">
        <v>24</v>
      </c>
    </row>
    <row r="37" spans="1:5" ht="12.75">
      <c r="A37" s="34" t="s">
        <v>52</v>
      </c>
      <c r="E37" s="35" t="s">
        <v>239</v>
      </c>
    </row>
    <row r="38" spans="1:5" ht="12.75">
      <c r="A38" s="38" t="s">
        <v>54</v>
      </c>
      <c r="E38" s="37" t="s">
        <v>57</v>
      </c>
    </row>
    <row r="39" spans="1:16" ht="12.75">
      <c r="A39" s="25" t="s">
        <v>47</v>
      </c>
      <c r="B39" s="29" t="s">
        <v>44</v>
      </c>
      <c r="C39" s="29" t="s">
        <v>240</v>
      </c>
      <c r="D39" s="25" t="s">
        <v>57</v>
      </c>
      <c r="E39" s="30" t="s">
        <v>241</v>
      </c>
      <c r="F39" s="31" t="s">
        <v>59</v>
      </c>
      <c r="G39" s="32">
        <v>1</v>
      </c>
      <c r="H39" s="33">
        <v>0</v>
      </c>
      <c r="I39" s="33">
        <f>ROUND(ROUND(H39,2)*ROUND(G39,3),2)</f>
      </c>
      <c r="J39" s="31" t="s">
        <v>51</v>
      </c>
      <c r="O39">
        <f>(I39*21)/100</f>
      </c>
      <c r="P39" t="s">
        <v>24</v>
      </c>
    </row>
    <row r="40" spans="1:5" ht="12.75">
      <c r="A40" s="34" t="s">
        <v>52</v>
      </c>
      <c r="E40" s="35" t="s">
        <v>242</v>
      </c>
    </row>
    <row r="41" spans="1:5" ht="12.75">
      <c r="A41" s="38" t="s">
        <v>54</v>
      </c>
      <c r="E41" s="37" t="s">
        <v>57</v>
      </c>
    </row>
    <row r="42" spans="1:16" ht="12.75">
      <c r="A42" s="25" t="s">
        <v>47</v>
      </c>
      <c r="B42" s="29" t="s">
        <v>96</v>
      </c>
      <c r="C42" s="29" t="s">
        <v>243</v>
      </c>
      <c r="D42" s="25" t="s">
        <v>57</v>
      </c>
      <c r="E42" s="30" t="s">
        <v>244</v>
      </c>
      <c r="F42" s="31" t="s">
        <v>168</v>
      </c>
      <c r="G42" s="32">
        <v>1</v>
      </c>
      <c r="H42" s="33">
        <v>0</v>
      </c>
      <c r="I42" s="33">
        <f>ROUND(ROUND(H42,2)*ROUND(G42,3),2)</f>
      </c>
      <c r="J42" s="31" t="s">
        <v>51</v>
      </c>
      <c r="O42">
        <f>(I42*21)/100</f>
      </c>
      <c r="P42" t="s">
        <v>24</v>
      </c>
    </row>
    <row r="43" spans="1:5" ht="12.75">
      <c r="A43" s="34" t="s">
        <v>52</v>
      </c>
      <c r="E43" s="35" t="s">
        <v>57</v>
      </c>
    </row>
    <row r="44" spans="1:5" ht="12.75">
      <c r="A44" s="38" t="s">
        <v>54</v>
      </c>
      <c r="E44" s="37" t="s">
        <v>57</v>
      </c>
    </row>
    <row r="45" spans="1:16" ht="12.75">
      <c r="A45" s="25" t="s">
        <v>47</v>
      </c>
      <c r="B45" s="29" t="s">
        <v>101</v>
      </c>
      <c r="C45" s="29" t="s">
        <v>245</v>
      </c>
      <c r="D45" s="25" t="s">
        <v>57</v>
      </c>
      <c r="E45" s="30" t="s">
        <v>246</v>
      </c>
      <c r="F45" s="31" t="s">
        <v>59</v>
      </c>
      <c r="G45" s="32">
        <v>1</v>
      </c>
      <c r="H45" s="33">
        <v>0</v>
      </c>
      <c r="I45" s="33">
        <f>ROUND(ROUND(H45,2)*ROUND(G45,3),2)</f>
      </c>
      <c r="J45" s="31" t="s">
        <v>51</v>
      </c>
      <c r="O45">
        <f>(I45*21)/100</f>
      </c>
      <c r="P45" t="s">
        <v>24</v>
      </c>
    </row>
    <row r="46" spans="1:5" ht="12.75">
      <c r="A46" s="34" t="s">
        <v>52</v>
      </c>
      <c r="E46" s="35" t="s">
        <v>57</v>
      </c>
    </row>
    <row r="47" spans="1:5" ht="12.75">
      <c r="A47" s="36" t="s">
        <v>54</v>
      </c>
      <c r="E47" s="37" t="s">
        <v>57</v>
      </c>
    </row>
    <row r="48" spans="1:18" ht="12.75" customHeight="1">
      <c r="A48" s="6" t="s">
        <v>45</v>
      </c>
      <c r="B48" s="6"/>
      <c r="C48" s="40" t="s">
        <v>30</v>
      </c>
      <c r="D48" s="6"/>
      <c r="E48" s="27" t="s">
        <v>62</v>
      </c>
      <c r="F48" s="6"/>
      <c r="G48" s="6"/>
      <c r="H48" s="6"/>
      <c r="I48" s="41">
        <f>0+Q48</f>
      </c>
      <c r="J48" s="6"/>
      <c r="O48">
        <f>0+R48</f>
      </c>
      <c r="Q48">
        <f>0+I49+I52+I55+I58+I61+I64+I67+I70+I73+I76+I79+I82+I85+I88+I91</f>
      </c>
      <c r="R48">
        <f>0+O49+O52+O55+O58+O61+O64+O67+O70+O73+O76+O79+O82+O85+O88+O91</f>
      </c>
    </row>
    <row r="49" spans="1:16" ht="12.75">
      <c r="A49" s="25" t="s">
        <v>47</v>
      </c>
      <c r="B49" s="29" t="s">
        <v>103</v>
      </c>
      <c r="C49" s="29" t="s">
        <v>247</v>
      </c>
      <c r="D49" s="25" t="s">
        <v>57</v>
      </c>
      <c r="E49" s="30" t="s">
        <v>248</v>
      </c>
      <c r="F49" s="31" t="s">
        <v>168</v>
      </c>
      <c r="G49" s="32">
        <v>1</v>
      </c>
      <c r="H49" s="33">
        <v>0</v>
      </c>
      <c r="I49" s="33">
        <f>ROUND(ROUND(H49,2)*ROUND(G49,3),2)</f>
      </c>
      <c r="J49" s="31" t="s">
        <v>51</v>
      </c>
      <c r="O49">
        <f>(I49*21)/100</f>
      </c>
      <c r="P49" t="s">
        <v>24</v>
      </c>
    </row>
    <row r="50" spans="1:5" ht="12.75">
      <c r="A50" s="34" t="s">
        <v>52</v>
      </c>
      <c r="E50" s="35" t="s">
        <v>249</v>
      </c>
    </row>
    <row r="51" spans="1:5" ht="12.75">
      <c r="A51" s="38" t="s">
        <v>54</v>
      </c>
      <c r="E51" s="37" t="s">
        <v>57</v>
      </c>
    </row>
    <row r="52" spans="1:16" ht="25.5">
      <c r="A52" s="25" t="s">
        <v>47</v>
      </c>
      <c r="B52" s="29" t="s">
        <v>108</v>
      </c>
      <c r="C52" s="29" t="s">
        <v>63</v>
      </c>
      <c r="D52" s="25" t="s">
        <v>57</v>
      </c>
      <c r="E52" s="30" t="s">
        <v>64</v>
      </c>
      <c r="F52" s="31" t="s">
        <v>65</v>
      </c>
      <c r="G52" s="32">
        <v>15.288</v>
      </c>
      <c r="H52" s="33">
        <v>0</v>
      </c>
      <c r="I52" s="33">
        <f>ROUND(ROUND(H52,2)*ROUND(G52,3),2)</f>
      </c>
      <c r="J52" s="31" t="s">
        <v>51</v>
      </c>
      <c r="O52">
        <f>(I52*21)/100</f>
      </c>
      <c r="P52" t="s">
        <v>24</v>
      </c>
    </row>
    <row r="53" spans="1:5" ht="25.5">
      <c r="A53" s="34" t="s">
        <v>52</v>
      </c>
      <c r="E53" s="35" t="s">
        <v>250</v>
      </c>
    </row>
    <row r="54" spans="1:5" ht="12.75">
      <c r="A54" s="38" t="s">
        <v>54</v>
      </c>
      <c r="E54" s="37" t="s">
        <v>251</v>
      </c>
    </row>
    <row r="55" spans="1:16" ht="12.75">
      <c r="A55" s="25" t="s">
        <v>47</v>
      </c>
      <c r="B55" s="29" t="s">
        <v>111</v>
      </c>
      <c r="C55" s="29" t="s">
        <v>68</v>
      </c>
      <c r="D55" s="25" t="s">
        <v>57</v>
      </c>
      <c r="E55" s="30" t="s">
        <v>69</v>
      </c>
      <c r="F55" s="31" t="s">
        <v>65</v>
      </c>
      <c r="G55" s="32">
        <v>9.173</v>
      </c>
      <c r="H55" s="33">
        <v>0</v>
      </c>
      <c r="I55" s="33">
        <f>ROUND(ROUND(H55,2)*ROUND(G55,3),2)</f>
      </c>
      <c r="J55" s="31" t="s">
        <v>51</v>
      </c>
      <c r="O55">
        <f>(I55*21)/100</f>
      </c>
      <c r="P55" t="s">
        <v>24</v>
      </c>
    </row>
    <row r="56" spans="1:5" ht="12.75">
      <c r="A56" s="34" t="s">
        <v>52</v>
      </c>
      <c r="E56" s="35" t="s">
        <v>252</v>
      </c>
    </row>
    <row r="57" spans="1:5" ht="12.75">
      <c r="A57" s="38" t="s">
        <v>54</v>
      </c>
      <c r="E57" s="37" t="s">
        <v>253</v>
      </c>
    </row>
    <row r="58" spans="1:16" ht="12.75">
      <c r="A58" s="25" t="s">
        <v>47</v>
      </c>
      <c r="B58" s="29" t="s">
        <v>116</v>
      </c>
      <c r="C58" s="29" t="s">
        <v>72</v>
      </c>
      <c r="D58" s="25" t="s">
        <v>57</v>
      </c>
      <c r="E58" s="30" t="s">
        <v>73</v>
      </c>
      <c r="F58" s="31" t="s">
        <v>74</v>
      </c>
      <c r="G58" s="32">
        <v>632.73</v>
      </c>
      <c r="H58" s="33">
        <v>0</v>
      </c>
      <c r="I58" s="33">
        <f>ROUND(ROUND(H58,2)*ROUND(G58,3),2)</f>
      </c>
      <c r="J58" s="31" t="s">
        <v>51</v>
      </c>
      <c r="O58">
        <f>(I58*21)/100</f>
      </c>
      <c r="P58" t="s">
        <v>24</v>
      </c>
    </row>
    <row r="59" spans="1:5" ht="12.75">
      <c r="A59" s="34" t="s">
        <v>52</v>
      </c>
      <c r="E59" s="35" t="s">
        <v>254</v>
      </c>
    </row>
    <row r="60" spans="1:5" ht="12.75">
      <c r="A60" s="38" t="s">
        <v>54</v>
      </c>
      <c r="E60" s="37" t="s">
        <v>255</v>
      </c>
    </row>
    <row r="61" spans="1:16" ht="12.75">
      <c r="A61" s="25" t="s">
        <v>47</v>
      </c>
      <c r="B61" s="29" t="s">
        <v>121</v>
      </c>
      <c r="C61" s="29" t="s">
        <v>256</v>
      </c>
      <c r="D61" s="25" t="s">
        <v>57</v>
      </c>
      <c r="E61" s="30" t="s">
        <v>257</v>
      </c>
      <c r="F61" s="31" t="s">
        <v>258</v>
      </c>
      <c r="G61" s="32">
        <v>336</v>
      </c>
      <c r="H61" s="33">
        <v>0</v>
      </c>
      <c r="I61" s="33">
        <f>ROUND(ROUND(H61,2)*ROUND(G61,3),2)</f>
      </c>
      <c r="J61" s="31" t="s">
        <v>51</v>
      </c>
      <c r="O61">
        <f>(I61*21)/100</f>
      </c>
      <c r="P61" t="s">
        <v>24</v>
      </c>
    </row>
    <row r="62" spans="1:5" ht="12.75">
      <c r="A62" s="34" t="s">
        <v>52</v>
      </c>
      <c r="E62" s="35" t="s">
        <v>259</v>
      </c>
    </row>
    <row r="63" spans="1:5" ht="12.75">
      <c r="A63" s="38" t="s">
        <v>54</v>
      </c>
      <c r="E63" s="37" t="s">
        <v>260</v>
      </c>
    </row>
    <row r="64" spans="1:16" ht="12.75">
      <c r="A64" s="25" t="s">
        <v>47</v>
      </c>
      <c r="B64" s="29" t="s">
        <v>125</v>
      </c>
      <c r="C64" s="29" t="s">
        <v>261</v>
      </c>
      <c r="D64" s="25" t="s">
        <v>57</v>
      </c>
      <c r="E64" s="30" t="s">
        <v>262</v>
      </c>
      <c r="F64" s="31" t="s">
        <v>162</v>
      </c>
      <c r="G64" s="32">
        <v>42</v>
      </c>
      <c r="H64" s="33">
        <v>0</v>
      </c>
      <c r="I64" s="33">
        <f>ROUND(ROUND(H64,2)*ROUND(G64,3),2)</f>
      </c>
      <c r="J64" s="31" t="s">
        <v>51</v>
      </c>
      <c r="O64">
        <f>(I64*21)/100</f>
      </c>
      <c r="P64" t="s">
        <v>24</v>
      </c>
    </row>
    <row r="65" spans="1:5" ht="25.5">
      <c r="A65" s="34" t="s">
        <v>52</v>
      </c>
      <c r="E65" s="35" t="s">
        <v>263</v>
      </c>
    </row>
    <row r="66" spans="1:5" ht="12.75">
      <c r="A66" s="38" t="s">
        <v>54</v>
      </c>
      <c r="E66" s="37" t="s">
        <v>264</v>
      </c>
    </row>
    <row r="67" spans="1:16" ht="12.75">
      <c r="A67" s="25" t="s">
        <v>47</v>
      </c>
      <c r="B67" s="29" t="s">
        <v>130</v>
      </c>
      <c r="C67" s="29" t="s">
        <v>83</v>
      </c>
      <c r="D67" s="25" t="s">
        <v>57</v>
      </c>
      <c r="E67" s="30" t="s">
        <v>84</v>
      </c>
      <c r="F67" s="31" t="s">
        <v>65</v>
      </c>
      <c r="G67" s="32">
        <v>30.8</v>
      </c>
      <c r="H67" s="33">
        <v>0</v>
      </c>
      <c r="I67" s="33">
        <f>ROUND(ROUND(H67,2)*ROUND(G67,3),2)</f>
      </c>
      <c r="J67" s="31" t="s">
        <v>51</v>
      </c>
      <c r="O67">
        <f>(I67*21)/100</f>
      </c>
      <c r="P67" t="s">
        <v>24</v>
      </c>
    </row>
    <row r="68" spans="1:5" ht="12.75">
      <c r="A68" s="34" t="s">
        <v>52</v>
      </c>
      <c r="E68" s="35" t="s">
        <v>265</v>
      </c>
    </row>
    <row r="69" spans="1:5" ht="12.75">
      <c r="A69" s="38" t="s">
        <v>54</v>
      </c>
      <c r="E69" s="37" t="s">
        <v>266</v>
      </c>
    </row>
    <row r="70" spans="1:16" ht="12.75">
      <c r="A70" s="25" t="s">
        <v>47</v>
      </c>
      <c r="B70" s="29" t="s">
        <v>133</v>
      </c>
      <c r="C70" s="29" t="s">
        <v>267</v>
      </c>
      <c r="D70" s="25" t="s">
        <v>57</v>
      </c>
      <c r="E70" s="30" t="s">
        <v>268</v>
      </c>
      <c r="F70" s="31" t="s">
        <v>65</v>
      </c>
      <c r="G70" s="32">
        <v>109.015</v>
      </c>
      <c r="H70" s="33">
        <v>0</v>
      </c>
      <c r="I70" s="33">
        <f>ROUND(ROUND(H70,2)*ROUND(G70,3),2)</f>
      </c>
      <c r="J70" s="31" t="s">
        <v>51</v>
      </c>
      <c r="O70">
        <f>(I70*21)/100</f>
      </c>
      <c r="P70" t="s">
        <v>24</v>
      </c>
    </row>
    <row r="71" spans="1:5" ht="25.5">
      <c r="A71" s="34" t="s">
        <v>52</v>
      </c>
      <c r="E71" s="35" t="s">
        <v>269</v>
      </c>
    </row>
    <row r="72" spans="1:5" ht="102">
      <c r="A72" s="38" t="s">
        <v>54</v>
      </c>
      <c r="E72" s="37" t="s">
        <v>270</v>
      </c>
    </row>
    <row r="73" spans="1:16" ht="12.75">
      <c r="A73" s="25" t="s">
        <v>47</v>
      </c>
      <c r="B73" s="29" t="s">
        <v>138</v>
      </c>
      <c r="C73" s="29" t="s">
        <v>271</v>
      </c>
      <c r="D73" s="25" t="s">
        <v>57</v>
      </c>
      <c r="E73" s="30" t="s">
        <v>272</v>
      </c>
      <c r="F73" s="31" t="s">
        <v>65</v>
      </c>
      <c r="G73" s="32">
        <v>18</v>
      </c>
      <c r="H73" s="33">
        <v>0</v>
      </c>
      <c r="I73" s="33">
        <f>ROUND(ROUND(H73,2)*ROUND(G73,3),2)</f>
      </c>
      <c r="J73" s="31" t="s">
        <v>51</v>
      </c>
      <c r="O73">
        <f>(I73*21)/100</f>
      </c>
      <c r="P73" t="s">
        <v>24</v>
      </c>
    </row>
    <row r="74" spans="1:5" ht="25.5">
      <c r="A74" s="34" t="s">
        <v>52</v>
      </c>
      <c r="E74" s="35" t="s">
        <v>273</v>
      </c>
    </row>
    <row r="75" spans="1:5" ht="12.75">
      <c r="A75" s="38" t="s">
        <v>54</v>
      </c>
      <c r="E75" s="37" t="s">
        <v>274</v>
      </c>
    </row>
    <row r="76" spans="1:16" ht="12.75">
      <c r="A76" s="25" t="s">
        <v>47</v>
      </c>
      <c r="B76" s="29" t="s">
        <v>142</v>
      </c>
      <c r="C76" s="29" t="s">
        <v>275</v>
      </c>
      <c r="D76" s="25" t="s">
        <v>57</v>
      </c>
      <c r="E76" s="30" t="s">
        <v>276</v>
      </c>
      <c r="F76" s="31" t="s">
        <v>65</v>
      </c>
      <c r="G76" s="32">
        <v>30.8</v>
      </c>
      <c r="H76" s="33">
        <v>0</v>
      </c>
      <c r="I76" s="33">
        <f>ROUND(ROUND(H76,2)*ROUND(G76,3),2)</f>
      </c>
      <c r="J76" s="31" t="s">
        <v>51</v>
      </c>
      <c r="O76">
        <f>(I76*21)/100</f>
      </c>
      <c r="P76" t="s">
        <v>24</v>
      </c>
    </row>
    <row r="77" spans="1:5" ht="12.75">
      <c r="A77" s="34" t="s">
        <v>52</v>
      </c>
      <c r="E77" s="35" t="s">
        <v>277</v>
      </c>
    </row>
    <row r="78" spans="1:5" ht="12.75">
      <c r="A78" s="38" t="s">
        <v>54</v>
      </c>
      <c r="E78" s="37" t="s">
        <v>278</v>
      </c>
    </row>
    <row r="79" spans="1:16" ht="12.75">
      <c r="A79" s="25" t="s">
        <v>47</v>
      </c>
      <c r="B79" s="29" t="s">
        <v>146</v>
      </c>
      <c r="C79" s="29" t="s">
        <v>97</v>
      </c>
      <c r="D79" s="25" t="s">
        <v>57</v>
      </c>
      <c r="E79" s="30" t="s">
        <v>98</v>
      </c>
      <c r="F79" s="31" t="s">
        <v>65</v>
      </c>
      <c r="G79" s="32">
        <v>30.8</v>
      </c>
      <c r="H79" s="33">
        <v>0</v>
      </c>
      <c r="I79" s="33">
        <f>ROUND(ROUND(H79,2)*ROUND(G79,3),2)</f>
      </c>
      <c r="J79" s="31" t="s">
        <v>51</v>
      </c>
      <c r="O79">
        <f>(I79*21)/100</f>
      </c>
      <c r="P79" t="s">
        <v>24</v>
      </c>
    </row>
    <row r="80" spans="1:5" ht="12.75">
      <c r="A80" s="34" t="s">
        <v>52</v>
      </c>
      <c r="E80" s="35" t="s">
        <v>279</v>
      </c>
    </row>
    <row r="81" spans="1:5" ht="12.75">
      <c r="A81" s="38" t="s">
        <v>54</v>
      </c>
      <c r="E81" s="37" t="s">
        <v>266</v>
      </c>
    </row>
    <row r="82" spans="1:16" ht="25.5">
      <c r="A82" s="25" t="s">
        <v>47</v>
      </c>
      <c r="B82" s="29" t="s">
        <v>150</v>
      </c>
      <c r="C82" s="29" t="s">
        <v>280</v>
      </c>
      <c r="D82" s="25" t="s">
        <v>30</v>
      </c>
      <c r="E82" s="30" t="s">
        <v>281</v>
      </c>
      <c r="F82" s="31" t="s">
        <v>65</v>
      </c>
      <c r="G82" s="32">
        <v>11.4</v>
      </c>
      <c r="H82" s="33">
        <v>0</v>
      </c>
      <c r="I82" s="33">
        <f>ROUND(ROUND(H82,2)*ROUND(G82,3),2)</f>
      </c>
      <c r="J82" s="31" t="s">
        <v>51</v>
      </c>
      <c r="O82">
        <f>(I82*21)/100</f>
      </c>
      <c r="P82" t="s">
        <v>24</v>
      </c>
    </row>
    <row r="83" spans="1:5" ht="12.75">
      <c r="A83" s="34" t="s">
        <v>52</v>
      </c>
      <c r="E83" s="35" t="s">
        <v>282</v>
      </c>
    </row>
    <row r="84" spans="1:5" ht="12.75">
      <c r="A84" s="38" t="s">
        <v>54</v>
      </c>
      <c r="E84" s="37" t="s">
        <v>283</v>
      </c>
    </row>
    <row r="85" spans="1:16" ht="25.5">
      <c r="A85" s="25" t="s">
        <v>47</v>
      </c>
      <c r="B85" s="29" t="s">
        <v>154</v>
      </c>
      <c r="C85" s="29" t="s">
        <v>280</v>
      </c>
      <c r="D85" s="25" t="s">
        <v>24</v>
      </c>
      <c r="E85" s="30" t="s">
        <v>281</v>
      </c>
      <c r="F85" s="31" t="s">
        <v>65</v>
      </c>
      <c r="G85" s="32">
        <v>19.4</v>
      </c>
      <c r="H85" s="33">
        <v>0</v>
      </c>
      <c r="I85" s="33">
        <f>ROUND(ROUND(H85,2)*ROUND(G85,3),2)</f>
      </c>
      <c r="J85" s="31" t="s">
        <v>51</v>
      </c>
      <c r="O85">
        <f>(I85*21)/100</f>
      </c>
      <c r="P85" t="s">
        <v>24</v>
      </c>
    </row>
    <row r="86" spans="1:5" ht="12.75">
      <c r="A86" s="34" t="s">
        <v>52</v>
      </c>
      <c r="E86" s="35" t="s">
        <v>284</v>
      </c>
    </row>
    <row r="87" spans="1:5" ht="51">
      <c r="A87" s="38" t="s">
        <v>54</v>
      </c>
      <c r="E87" s="37" t="s">
        <v>285</v>
      </c>
    </row>
    <row r="88" spans="1:16" ht="12.75">
      <c r="A88" s="25" t="s">
        <v>47</v>
      </c>
      <c r="B88" s="29" t="s">
        <v>159</v>
      </c>
      <c r="C88" s="29" t="s">
        <v>286</v>
      </c>
      <c r="D88" s="25" t="s">
        <v>203</v>
      </c>
      <c r="E88" s="30" t="s">
        <v>287</v>
      </c>
      <c r="F88" s="31" t="s">
        <v>114</v>
      </c>
      <c r="G88" s="32">
        <v>26.6</v>
      </c>
      <c r="H88" s="33">
        <v>0</v>
      </c>
      <c r="I88" s="33">
        <f>ROUND(ROUND(H88,2)*ROUND(G88,3),2)</f>
      </c>
      <c r="J88" s="31" t="s">
        <v>51</v>
      </c>
      <c r="O88">
        <f>(I88*21)/100</f>
      </c>
      <c r="P88" t="s">
        <v>24</v>
      </c>
    </row>
    <row r="89" spans="1:5" ht="12.75">
      <c r="A89" s="34" t="s">
        <v>52</v>
      </c>
      <c r="E89" s="35" t="s">
        <v>288</v>
      </c>
    </row>
    <row r="90" spans="1:5" ht="12.75">
      <c r="A90" s="38" t="s">
        <v>54</v>
      </c>
      <c r="E90" s="37" t="s">
        <v>289</v>
      </c>
    </row>
    <row r="91" spans="1:16" ht="12.75">
      <c r="A91" s="25" t="s">
        <v>47</v>
      </c>
      <c r="B91" s="29" t="s">
        <v>165</v>
      </c>
      <c r="C91" s="29" t="s">
        <v>290</v>
      </c>
      <c r="D91" s="25" t="s">
        <v>57</v>
      </c>
      <c r="E91" s="30" t="s">
        <v>291</v>
      </c>
      <c r="F91" s="31" t="s">
        <v>65</v>
      </c>
      <c r="G91" s="32">
        <v>35.25</v>
      </c>
      <c r="H91" s="33">
        <v>0</v>
      </c>
      <c r="I91" s="33">
        <f>ROUND(ROUND(H91,2)*ROUND(G91,3),2)</f>
      </c>
      <c r="J91" s="31" t="s">
        <v>51</v>
      </c>
      <c r="O91">
        <f>(I91*21)/100</f>
      </c>
      <c r="P91" t="s">
        <v>24</v>
      </c>
    </row>
    <row r="92" spans="1:5" ht="25.5">
      <c r="A92" s="34" t="s">
        <v>52</v>
      </c>
      <c r="E92" s="35" t="s">
        <v>292</v>
      </c>
    </row>
    <row r="93" spans="1:5" ht="12.75">
      <c r="A93" s="36" t="s">
        <v>54</v>
      </c>
      <c r="E93" s="37" t="s">
        <v>293</v>
      </c>
    </row>
    <row r="94" spans="1:18" ht="12.75" customHeight="1">
      <c r="A94" s="6" t="s">
        <v>45</v>
      </c>
      <c r="B94" s="6"/>
      <c r="C94" s="40" t="s">
        <v>24</v>
      </c>
      <c r="D94" s="6"/>
      <c r="E94" s="27" t="s">
        <v>294</v>
      </c>
      <c r="F94" s="6"/>
      <c r="G94" s="6"/>
      <c r="H94" s="6"/>
      <c r="I94" s="41">
        <f>0+Q94</f>
      </c>
      <c r="J94" s="6"/>
      <c r="O94">
        <f>0+R94</f>
      </c>
      <c r="Q94">
        <f>0+I95+I98+I101+I104+I107+I110+I113+I116+I119</f>
      </c>
      <c r="R94">
        <f>0+O95+O98+O101+O104+O107+O110+O113+O116+O119</f>
      </c>
    </row>
    <row r="95" spans="1:16" ht="12.75">
      <c r="A95" s="25" t="s">
        <v>47</v>
      </c>
      <c r="B95" s="29" t="s">
        <v>171</v>
      </c>
      <c r="C95" s="29" t="s">
        <v>295</v>
      </c>
      <c r="D95" s="25" t="s">
        <v>57</v>
      </c>
      <c r="E95" s="30" t="s">
        <v>296</v>
      </c>
      <c r="F95" s="31" t="s">
        <v>162</v>
      </c>
      <c r="G95" s="32">
        <v>21.34</v>
      </c>
      <c r="H95" s="33">
        <v>0</v>
      </c>
      <c r="I95" s="33">
        <f>ROUND(ROUND(H95,2)*ROUND(G95,3),2)</f>
      </c>
      <c r="J95" s="31" t="s">
        <v>51</v>
      </c>
      <c r="O95">
        <f>(I95*21)/100</f>
      </c>
      <c r="P95" t="s">
        <v>24</v>
      </c>
    </row>
    <row r="96" spans="1:5" ht="12.75">
      <c r="A96" s="34" t="s">
        <v>52</v>
      </c>
      <c r="E96" s="35" t="s">
        <v>297</v>
      </c>
    </row>
    <row r="97" spans="1:5" ht="12.75">
      <c r="A97" s="38" t="s">
        <v>54</v>
      </c>
      <c r="E97" s="37" t="s">
        <v>298</v>
      </c>
    </row>
    <row r="98" spans="1:16" ht="12.75">
      <c r="A98" s="25" t="s">
        <v>47</v>
      </c>
      <c r="B98" s="29" t="s">
        <v>175</v>
      </c>
      <c r="C98" s="29" t="s">
        <v>299</v>
      </c>
      <c r="D98" s="25" t="s">
        <v>57</v>
      </c>
      <c r="E98" s="30" t="s">
        <v>300</v>
      </c>
      <c r="F98" s="31" t="s">
        <v>65</v>
      </c>
      <c r="G98" s="32">
        <v>1.8</v>
      </c>
      <c r="H98" s="33">
        <v>0</v>
      </c>
      <c r="I98" s="33">
        <f>ROUND(ROUND(H98,2)*ROUND(G98,3),2)</f>
      </c>
      <c r="J98" s="31" t="s">
        <v>51</v>
      </c>
      <c r="O98">
        <f>(I98*21)/100</f>
      </c>
      <c r="P98" t="s">
        <v>24</v>
      </c>
    </row>
    <row r="99" spans="1:5" ht="12.75">
      <c r="A99" s="34" t="s">
        <v>52</v>
      </c>
      <c r="E99" s="35" t="s">
        <v>301</v>
      </c>
    </row>
    <row r="100" spans="1:5" ht="12.75">
      <c r="A100" s="38" t="s">
        <v>54</v>
      </c>
      <c r="E100" s="37" t="s">
        <v>302</v>
      </c>
    </row>
    <row r="101" spans="1:16" ht="12.75">
      <c r="A101" s="25" t="s">
        <v>47</v>
      </c>
      <c r="B101" s="29" t="s">
        <v>179</v>
      </c>
      <c r="C101" s="29" t="s">
        <v>303</v>
      </c>
      <c r="D101" s="25" t="s">
        <v>57</v>
      </c>
      <c r="E101" s="30" t="s">
        <v>304</v>
      </c>
      <c r="F101" s="31" t="s">
        <v>65</v>
      </c>
      <c r="G101" s="32">
        <v>0.169</v>
      </c>
      <c r="H101" s="33">
        <v>0</v>
      </c>
      <c r="I101" s="33">
        <f>ROUND(ROUND(H101,2)*ROUND(G101,3),2)</f>
      </c>
      <c r="J101" s="31" t="s">
        <v>51</v>
      </c>
      <c r="O101">
        <f>(I101*21)/100</f>
      </c>
      <c r="P101" t="s">
        <v>24</v>
      </c>
    </row>
    <row r="102" spans="1:5" ht="12.75">
      <c r="A102" s="34" t="s">
        <v>52</v>
      </c>
      <c r="E102" s="35" t="s">
        <v>305</v>
      </c>
    </row>
    <row r="103" spans="1:5" ht="38.25">
      <c r="A103" s="38" t="s">
        <v>54</v>
      </c>
      <c r="E103" s="37" t="s">
        <v>306</v>
      </c>
    </row>
    <row r="104" spans="1:16" ht="12.75">
      <c r="A104" s="25" t="s">
        <v>47</v>
      </c>
      <c r="B104" s="29" t="s">
        <v>184</v>
      </c>
      <c r="C104" s="29" t="s">
        <v>307</v>
      </c>
      <c r="D104" s="25" t="s">
        <v>57</v>
      </c>
      <c r="E104" s="30" t="s">
        <v>308</v>
      </c>
      <c r="F104" s="31" t="s">
        <v>114</v>
      </c>
      <c r="G104" s="32">
        <v>18.24</v>
      </c>
      <c r="H104" s="33">
        <v>0</v>
      </c>
      <c r="I104" s="33">
        <f>ROUND(ROUND(H104,2)*ROUND(G104,3),2)</f>
      </c>
      <c r="J104" s="31" t="s">
        <v>51</v>
      </c>
      <c r="O104">
        <f>(I104*21)/100</f>
      </c>
      <c r="P104" t="s">
        <v>24</v>
      </c>
    </row>
    <row r="105" spans="1:5" ht="12.75">
      <c r="A105" s="34" t="s">
        <v>52</v>
      </c>
      <c r="E105" s="35" t="s">
        <v>309</v>
      </c>
    </row>
    <row r="106" spans="1:5" ht="12.75">
      <c r="A106" s="38" t="s">
        <v>54</v>
      </c>
      <c r="E106" s="37" t="s">
        <v>310</v>
      </c>
    </row>
    <row r="107" spans="1:16" ht="12.75">
      <c r="A107" s="25" t="s">
        <v>47</v>
      </c>
      <c r="B107" s="29" t="s">
        <v>189</v>
      </c>
      <c r="C107" s="29" t="s">
        <v>311</v>
      </c>
      <c r="D107" s="25" t="s">
        <v>57</v>
      </c>
      <c r="E107" s="30" t="s">
        <v>312</v>
      </c>
      <c r="F107" s="31" t="s">
        <v>65</v>
      </c>
      <c r="G107" s="32">
        <v>39.257</v>
      </c>
      <c r="H107" s="33">
        <v>0</v>
      </c>
      <c r="I107" s="33">
        <f>ROUND(ROUND(H107,2)*ROUND(G107,3),2)</f>
      </c>
      <c r="J107" s="31" t="s">
        <v>51</v>
      </c>
      <c r="O107">
        <f>(I107*21)/100</f>
      </c>
      <c r="P107" t="s">
        <v>24</v>
      </c>
    </row>
    <row r="108" spans="1:5" ht="12.75">
      <c r="A108" s="34" t="s">
        <v>52</v>
      </c>
      <c r="E108" s="35" t="s">
        <v>57</v>
      </c>
    </row>
    <row r="109" spans="1:5" ht="12.75">
      <c r="A109" s="38" t="s">
        <v>54</v>
      </c>
      <c r="E109" s="37" t="s">
        <v>313</v>
      </c>
    </row>
    <row r="110" spans="1:16" ht="12.75">
      <c r="A110" s="25" t="s">
        <v>47</v>
      </c>
      <c r="B110" s="29" t="s">
        <v>192</v>
      </c>
      <c r="C110" s="29" t="s">
        <v>314</v>
      </c>
      <c r="D110" s="25" t="s">
        <v>57</v>
      </c>
      <c r="E110" s="30" t="s">
        <v>315</v>
      </c>
      <c r="F110" s="31" t="s">
        <v>50</v>
      </c>
      <c r="G110" s="32">
        <v>8.11</v>
      </c>
      <c r="H110" s="33">
        <v>0</v>
      </c>
      <c r="I110" s="33">
        <f>ROUND(ROUND(H110,2)*ROUND(G110,3),2)</f>
      </c>
      <c r="J110" s="31" t="s">
        <v>51</v>
      </c>
      <c r="O110">
        <f>(I110*21)/100</f>
      </c>
      <c r="P110" t="s">
        <v>24</v>
      </c>
    </row>
    <row r="111" spans="1:5" ht="12.75">
      <c r="A111" s="34" t="s">
        <v>52</v>
      </c>
      <c r="E111" s="35" t="s">
        <v>316</v>
      </c>
    </row>
    <row r="112" spans="1:5" ht="12.75">
      <c r="A112" s="38" t="s">
        <v>54</v>
      </c>
      <c r="E112" s="37" t="s">
        <v>57</v>
      </c>
    </row>
    <row r="113" spans="1:16" ht="12.75">
      <c r="A113" s="25" t="s">
        <v>47</v>
      </c>
      <c r="B113" s="29" t="s">
        <v>196</v>
      </c>
      <c r="C113" s="29" t="s">
        <v>317</v>
      </c>
      <c r="D113" s="25" t="s">
        <v>57</v>
      </c>
      <c r="E113" s="30" t="s">
        <v>318</v>
      </c>
      <c r="F113" s="31" t="s">
        <v>162</v>
      </c>
      <c r="G113" s="32">
        <v>108.22</v>
      </c>
      <c r="H113" s="33">
        <v>0</v>
      </c>
      <c r="I113" s="33">
        <f>ROUND(ROUND(H113,2)*ROUND(G113,3),2)</f>
      </c>
      <c r="J113" s="31" t="s">
        <v>51</v>
      </c>
      <c r="O113">
        <f>(I113*21)/100</f>
      </c>
      <c r="P113" t="s">
        <v>24</v>
      </c>
    </row>
    <row r="114" spans="1:5" ht="12.75">
      <c r="A114" s="34" t="s">
        <v>52</v>
      </c>
      <c r="E114" s="35" t="s">
        <v>319</v>
      </c>
    </row>
    <row r="115" spans="1:5" ht="12.75">
      <c r="A115" s="38" t="s">
        <v>54</v>
      </c>
      <c r="E115" s="37" t="s">
        <v>320</v>
      </c>
    </row>
    <row r="116" spans="1:16" ht="12.75">
      <c r="A116" s="25" t="s">
        <v>47</v>
      </c>
      <c r="B116" s="29" t="s">
        <v>201</v>
      </c>
      <c r="C116" s="29" t="s">
        <v>321</v>
      </c>
      <c r="D116" s="25" t="s">
        <v>57</v>
      </c>
      <c r="E116" s="30" t="s">
        <v>322</v>
      </c>
      <c r="F116" s="31" t="s">
        <v>162</v>
      </c>
      <c r="G116" s="32">
        <v>38.5</v>
      </c>
      <c r="H116" s="33">
        <v>0</v>
      </c>
      <c r="I116" s="33">
        <f>ROUND(ROUND(H116,2)*ROUND(G116,3),2)</f>
      </c>
      <c r="J116" s="31" t="s">
        <v>51</v>
      </c>
      <c r="O116">
        <f>(I116*21)/100</f>
      </c>
      <c r="P116" t="s">
        <v>24</v>
      </c>
    </row>
    <row r="117" spans="1:5" ht="12.75">
      <c r="A117" s="34" t="s">
        <v>52</v>
      </c>
      <c r="E117" s="35" t="s">
        <v>323</v>
      </c>
    </row>
    <row r="118" spans="1:5" ht="12.75">
      <c r="A118" s="38" t="s">
        <v>54</v>
      </c>
      <c r="E118" s="37" t="s">
        <v>324</v>
      </c>
    </row>
    <row r="119" spans="1:16" ht="12.75">
      <c r="A119" s="25" t="s">
        <v>47</v>
      </c>
      <c r="B119" s="29" t="s">
        <v>325</v>
      </c>
      <c r="C119" s="29" t="s">
        <v>326</v>
      </c>
      <c r="D119" s="25" t="s">
        <v>57</v>
      </c>
      <c r="E119" s="30" t="s">
        <v>327</v>
      </c>
      <c r="F119" s="31" t="s">
        <v>114</v>
      </c>
      <c r="G119" s="32">
        <v>13.25</v>
      </c>
      <c r="H119" s="33">
        <v>0</v>
      </c>
      <c r="I119" s="33">
        <f>ROUND(ROUND(H119,2)*ROUND(G119,3),2)</f>
      </c>
      <c r="J119" s="31" t="s">
        <v>51</v>
      </c>
      <c r="O119">
        <f>(I119*21)/100</f>
      </c>
      <c r="P119" t="s">
        <v>24</v>
      </c>
    </row>
    <row r="120" spans="1:5" ht="12.75">
      <c r="A120" s="34" t="s">
        <v>52</v>
      </c>
      <c r="E120" s="35" t="s">
        <v>328</v>
      </c>
    </row>
    <row r="121" spans="1:5" ht="38.25">
      <c r="A121" s="36" t="s">
        <v>54</v>
      </c>
      <c r="E121" s="37" t="s">
        <v>329</v>
      </c>
    </row>
    <row r="122" spans="1:18" ht="12.75" customHeight="1">
      <c r="A122" s="6" t="s">
        <v>45</v>
      </c>
      <c r="B122" s="6"/>
      <c r="C122" s="40" t="s">
        <v>22</v>
      </c>
      <c r="D122" s="6"/>
      <c r="E122" s="27" t="s">
        <v>330</v>
      </c>
      <c r="F122" s="6"/>
      <c r="G122" s="6"/>
      <c r="H122" s="6"/>
      <c r="I122" s="41">
        <f>0+Q122</f>
      </c>
      <c r="J122" s="6"/>
      <c r="O122">
        <f>0+R122</f>
      </c>
      <c r="Q122">
        <f>0+I123+I126+I129+I132+I135+I138</f>
      </c>
      <c r="R122">
        <f>0+O123+O126+O129+O132+O135+O138</f>
      </c>
    </row>
    <row r="123" spans="1:16" ht="12.75">
      <c r="A123" s="25" t="s">
        <v>47</v>
      </c>
      <c r="B123" s="29" t="s">
        <v>331</v>
      </c>
      <c r="C123" s="29" t="s">
        <v>332</v>
      </c>
      <c r="D123" s="25" t="s">
        <v>57</v>
      </c>
      <c r="E123" s="30" t="s">
        <v>333</v>
      </c>
      <c r="F123" s="31" t="s">
        <v>334</v>
      </c>
      <c r="G123" s="32">
        <v>136.8</v>
      </c>
      <c r="H123" s="33">
        <v>0</v>
      </c>
      <c r="I123" s="33">
        <f>ROUND(ROUND(H123,2)*ROUND(G123,3),2)</f>
      </c>
      <c r="J123" s="31" t="s">
        <v>51</v>
      </c>
      <c r="O123">
        <f>(I123*21)/100</f>
      </c>
      <c r="P123" t="s">
        <v>24</v>
      </c>
    </row>
    <row r="124" spans="1:5" ht="12.75">
      <c r="A124" s="34" t="s">
        <v>52</v>
      </c>
      <c r="E124" s="35" t="s">
        <v>335</v>
      </c>
    </row>
    <row r="125" spans="1:5" ht="12.75">
      <c r="A125" s="38" t="s">
        <v>54</v>
      </c>
      <c r="E125" s="37" t="s">
        <v>336</v>
      </c>
    </row>
    <row r="126" spans="1:16" ht="12.75">
      <c r="A126" s="25" t="s">
        <v>47</v>
      </c>
      <c r="B126" s="29" t="s">
        <v>337</v>
      </c>
      <c r="C126" s="29" t="s">
        <v>338</v>
      </c>
      <c r="D126" s="25" t="s">
        <v>57</v>
      </c>
      <c r="E126" s="30" t="s">
        <v>339</v>
      </c>
      <c r="F126" s="31" t="s">
        <v>65</v>
      </c>
      <c r="G126" s="32">
        <v>17.745</v>
      </c>
      <c r="H126" s="33">
        <v>0</v>
      </c>
      <c r="I126" s="33">
        <f>ROUND(ROUND(H126,2)*ROUND(G126,3),2)</f>
      </c>
      <c r="J126" s="31" t="s">
        <v>51</v>
      </c>
      <c r="O126">
        <f>(I126*21)/100</f>
      </c>
      <c r="P126" t="s">
        <v>24</v>
      </c>
    </row>
    <row r="127" spans="1:5" ht="12.75">
      <c r="A127" s="34" t="s">
        <v>52</v>
      </c>
      <c r="E127" s="35" t="s">
        <v>57</v>
      </c>
    </row>
    <row r="128" spans="1:5" ht="12.75">
      <c r="A128" s="38" t="s">
        <v>54</v>
      </c>
      <c r="E128" s="37" t="s">
        <v>340</v>
      </c>
    </row>
    <row r="129" spans="1:16" ht="12.75">
      <c r="A129" s="25" t="s">
        <v>47</v>
      </c>
      <c r="B129" s="29" t="s">
        <v>341</v>
      </c>
      <c r="C129" s="29" t="s">
        <v>342</v>
      </c>
      <c r="D129" s="25" t="s">
        <v>57</v>
      </c>
      <c r="E129" s="30" t="s">
        <v>343</v>
      </c>
      <c r="F129" s="31" t="s">
        <v>50</v>
      </c>
      <c r="G129" s="32">
        <v>2.307</v>
      </c>
      <c r="H129" s="33">
        <v>0</v>
      </c>
      <c r="I129" s="33">
        <f>ROUND(ROUND(H129,2)*ROUND(G129,3),2)</f>
      </c>
      <c r="J129" s="31" t="s">
        <v>51</v>
      </c>
      <c r="O129">
        <f>(I129*21)/100</f>
      </c>
      <c r="P129" t="s">
        <v>24</v>
      </c>
    </row>
    <row r="130" spans="1:5" ht="12.75">
      <c r="A130" s="34" t="s">
        <v>52</v>
      </c>
      <c r="E130" s="35" t="s">
        <v>344</v>
      </c>
    </row>
    <row r="131" spans="1:5" ht="12.75">
      <c r="A131" s="38" t="s">
        <v>54</v>
      </c>
      <c r="E131" s="37" t="s">
        <v>345</v>
      </c>
    </row>
    <row r="132" spans="1:16" ht="25.5">
      <c r="A132" s="25" t="s">
        <v>47</v>
      </c>
      <c r="B132" s="29" t="s">
        <v>346</v>
      </c>
      <c r="C132" s="29" t="s">
        <v>347</v>
      </c>
      <c r="D132" s="25" t="s">
        <v>57</v>
      </c>
      <c r="E132" s="30" t="s">
        <v>348</v>
      </c>
      <c r="F132" s="31" t="s">
        <v>65</v>
      </c>
      <c r="G132" s="32">
        <v>13.25</v>
      </c>
      <c r="H132" s="33">
        <v>0</v>
      </c>
      <c r="I132" s="33">
        <f>ROUND(ROUND(H132,2)*ROUND(G132,3),2)</f>
      </c>
      <c r="J132" s="31" t="s">
        <v>51</v>
      </c>
      <c r="O132">
        <f>(I132*21)/100</f>
      </c>
      <c r="P132" t="s">
        <v>24</v>
      </c>
    </row>
    <row r="133" spans="1:5" ht="12.75">
      <c r="A133" s="34" t="s">
        <v>52</v>
      </c>
      <c r="E133" s="35" t="s">
        <v>349</v>
      </c>
    </row>
    <row r="134" spans="1:5" ht="38.25">
      <c r="A134" s="38" t="s">
        <v>54</v>
      </c>
      <c r="E134" s="37" t="s">
        <v>350</v>
      </c>
    </row>
    <row r="135" spans="1:16" ht="12.75">
      <c r="A135" s="25" t="s">
        <v>47</v>
      </c>
      <c r="B135" s="29" t="s">
        <v>351</v>
      </c>
      <c r="C135" s="29" t="s">
        <v>352</v>
      </c>
      <c r="D135" s="25" t="s">
        <v>57</v>
      </c>
      <c r="E135" s="30" t="s">
        <v>353</v>
      </c>
      <c r="F135" s="31" t="s">
        <v>65</v>
      </c>
      <c r="G135" s="32">
        <v>26.814</v>
      </c>
      <c r="H135" s="33">
        <v>0</v>
      </c>
      <c r="I135" s="33">
        <f>ROUND(ROUND(H135,2)*ROUND(G135,3),2)</f>
      </c>
      <c r="J135" s="31" t="s">
        <v>51</v>
      </c>
      <c r="O135">
        <f>(I135*21)/100</f>
      </c>
      <c r="P135" t="s">
        <v>24</v>
      </c>
    </row>
    <row r="136" spans="1:5" ht="12.75">
      <c r="A136" s="34" t="s">
        <v>52</v>
      </c>
      <c r="E136" s="35" t="s">
        <v>57</v>
      </c>
    </row>
    <row r="137" spans="1:5" ht="51">
      <c r="A137" s="38" t="s">
        <v>54</v>
      </c>
      <c r="E137" s="37" t="s">
        <v>354</v>
      </c>
    </row>
    <row r="138" spans="1:16" ht="12.75">
      <c r="A138" s="25" t="s">
        <v>47</v>
      </c>
      <c r="B138" s="29" t="s">
        <v>355</v>
      </c>
      <c r="C138" s="29" t="s">
        <v>356</v>
      </c>
      <c r="D138" s="25" t="s">
        <v>57</v>
      </c>
      <c r="E138" s="30" t="s">
        <v>357</v>
      </c>
      <c r="F138" s="31" t="s">
        <v>50</v>
      </c>
      <c r="G138" s="32">
        <v>4.827</v>
      </c>
      <c r="H138" s="33">
        <v>0</v>
      </c>
      <c r="I138" s="33">
        <f>ROUND(ROUND(H138,2)*ROUND(G138,3),2)</f>
      </c>
      <c r="J138" s="31" t="s">
        <v>51</v>
      </c>
      <c r="O138">
        <f>(I138*21)/100</f>
      </c>
      <c r="P138" t="s">
        <v>24</v>
      </c>
    </row>
    <row r="139" spans="1:5" ht="12.75">
      <c r="A139" s="34" t="s">
        <v>52</v>
      </c>
      <c r="E139" s="35" t="s">
        <v>358</v>
      </c>
    </row>
    <row r="140" spans="1:5" ht="12.75">
      <c r="A140" s="36" t="s">
        <v>54</v>
      </c>
      <c r="E140" s="37" t="s">
        <v>359</v>
      </c>
    </row>
    <row r="141" spans="1:18" ht="12.75" customHeight="1">
      <c r="A141" s="6" t="s">
        <v>45</v>
      </c>
      <c r="B141" s="6"/>
      <c r="C141" s="40" t="s">
        <v>34</v>
      </c>
      <c r="D141" s="6"/>
      <c r="E141" s="27" t="s">
        <v>360</v>
      </c>
      <c r="F141" s="6"/>
      <c r="G141" s="6"/>
      <c r="H141" s="6"/>
      <c r="I141" s="41">
        <f>0+Q141</f>
      </c>
      <c r="J141" s="6"/>
      <c r="O141">
        <f>0+R141</f>
      </c>
      <c r="Q141">
        <f>0+I142+I145+I148+I151+I154+I157+I160+I163+I166</f>
      </c>
      <c r="R141">
        <f>0+O142+O145+O148+O151+O154+O157+O160+O163+O166</f>
      </c>
    </row>
    <row r="142" spans="1:16" ht="12.75">
      <c r="A142" s="25" t="s">
        <v>47</v>
      </c>
      <c r="B142" s="29" t="s">
        <v>361</v>
      </c>
      <c r="C142" s="29" t="s">
        <v>362</v>
      </c>
      <c r="D142" s="25" t="s">
        <v>57</v>
      </c>
      <c r="E142" s="30" t="s">
        <v>363</v>
      </c>
      <c r="F142" s="31" t="s">
        <v>65</v>
      </c>
      <c r="G142" s="32">
        <v>61.983</v>
      </c>
      <c r="H142" s="33">
        <v>0</v>
      </c>
      <c r="I142" s="33">
        <f>ROUND(ROUND(H142,2)*ROUND(G142,3),2)</f>
      </c>
      <c r="J142" s="31" t="s">
        <v>51</v>
      </c>
      <c r="O142">
        <f>(I142*21)/100</f>
      </c>
      <c r="P142" t="s">
        <v>24</v>
      </c>
    </row>
    <row r="143" spans="1:5" ht="12.75">
      <c r="A143" s="34" t="s">
        <v>52</v>
      </c>
      <c r="E143" s="35" t="s">
        <v>364</v>
      </c>
    </row>
    <row r="144" spans="1:5" ht="51">
      <c r="A144" s="38" t="s">
        <v>54</v>
      </c>
      <c r="E144" s="37" t="s">
        <v>365</v>
      </c>
    </row>
    <row r="145" spans="1:16" ht="12.75">
      <c r="A145" s="25" t="s">
        <v>47</v>
      </c>
      <c r="B145" s="29" t="s">
        <v>366</v>
      </c>
      <c r="C145" s="29" t="s">
        <v>367</v>
      </c>
      <c r="D145" s="25" t="s">
        <v>57</v>
      </c>
      <c r="E145" s="30" t="s">
        <v>368</v>
      </c>
      <c r="F145" s="31" t="s">
        <v>50</v>
      </c>
      <c r="G145" s="32">
        <v>11.811</v>
      </c>
      <c r="H145" s="33">
        <v>0</v>
      </c>
      <c r="I145" s="33">
        <f>ROUND(ROUND(H145,2)*ROUND(G145,3),2)</f>
      </c>
      <c r="J145" s="31" t="s">
        <v>51</v>
      </c>
      <c r="O145">
        <f>(I145*21)/100</f>
      </c>
      <c r="P145" t="s">
        <v>24</v>
      </c>
    </row>
    <row r="146" spans="1:5" ht="12.75">
      <c r="A146" s="34" t="s">
        <v>52</v>
      </c>
      <c r="E146" s="35" t="s">
        <v>369</v>
      </c>
    </row>
    <row r="147" spans="1:5" ht="12.75">
      <c r="A147" s="38" t="s">
        <v>54</v>
      </c>
      <c r="E147" s="37" t="s">
        <v>370</v>
      </c>
    </row>
    <row r="148" spans="1:16" ht="12.75">
      <c r="A148" s="25" t="s">
        <v>47</v>
      </c>
      <c r="B148" s="29" t="s">
        <v>371</v>
      </c>
      <c r="C148" s="29" t="s">
        <v>372</v>
      </c>
      <c r="D148" s="25" t="s">
        <v>57</v>
      </c>
      <c r="E148" s="30" t="s">
        <v>373</v>
      </c>
      <c r="F148" s="31" t="s">
        <v>65</v>
      </c>
      <c r="G148" s="32">
        <v>9.693</v>
      </c>
      <c r="H148" s="33">
        <v>0</v>
      </c>
      <c r="I148" s="33">
        <f>ROUND(ROUND(H148,2)*ROUND(G148,3),2)</f>
      </c>
      <c r="J148" s="31" t="s">
        <v>51</v>
      </c>
      <c r="O148">
        <f>(I148*21)/100</f>
      </c>
      <c r="P148" t="s">
        <v>24</v>
      </c>
    </row>
    <row r="149" spans="1:5" ht="12.75">
      <c r="A149" s="34" t="s">
        <v>52</v>
      </c>
      <c r="E149" s="35" t="s">
        <v>374</v>
      </c>
    </row>
    <row r="150" spans="1:5" ht="63.75">
      <c r="A150" s="38" t="s">
        <v>54</v>
      </c>
      <c r="E150" s="37" t="s">
        <v>375</v>
      </c>
    </row>
    <row r="151" spans="1:16" ht="12.75">
      <c r="A151" s="25" t="s">
        <v>47</v>
      </c>
      <c r="B151" s="29" t="s">
        <v>376</v>
      </c>
      <c r="C151" s="29" t="s">
        <v>377</v>
      </c>
      <c r="D151" s="25" t="s">
        <v>57</v>
      </c>
      <c r="E151" s="30" t="s">
        <v>378</v>
      </c>
      <c r="F151" s="31" t="s">
        <v>65</v>
      </c>
      <c r="G151" s="32">
        <v>2.324</v>
      </c>
      <c r="H151" s="33">
        <v>0</v>
      </c>
      <c r="I151" s="33">
        <f>ROUND(ROUND(H151,2)*ROUND(G151,3),2)</f>
      </c>
      <c r="J151" s="31" t="s">
        <v>51</v>
      </c>
      <c r="O151">
        <f>(I151*21)/100</f>
      </c>
      <c r="P151" t="s">
        <v>24</v>
      </c>
    </row>
    <row r="152" spans="1:5" ht="12.75">
      <c r="A152" s="34" t="s">
        <v>52</v>
      </c>
      <c r="E152" s="35" t="s">
        <v>379</v>
      </c>
    </row>
    <row r="153" spans="1:5" ht="38.25">
      <c r="A153" s="38" t="s">
        <v>54</v>
      </c>
      <c r="E153" s="37" t="s">
        <v>380</v>
      </c>
    </row>
    <row r="154" spans="1:16" ht="25.5">
      <c r="A154" s="25" t="s">
        <v>47</v>
      </c>
      <c r="B154" s="29" t="s">
        <v>381</v>
      </c>
      <c r="C154" s="29" t="s">
        <v>382</v>
      </c>
      <c r="D154" s="25" t="s">
        <v>57</v>
      </c>
      <c r="E154" s="30" t="s">
        <v>383</v>
      </c>
      <c r="F154" s="31" t="s">
        <v>65</v>
      </c>
      <c r="G154" s="32">
        <v>28.5</v>
      </c>
      <c r="H154" s="33">
        <v>0</v>
      </c>
      <c r="I154" s="33">
        <f>ROUND(ROUND(H154,2)*ROUND(G154,3),2)</f>
      </c>
      <c r="J154" s="31" t="s">
        <v>51</v>
      </c>
      <c r="O154">
        <f>(I154*21)/100</f>
      </c>
      <c r="P154" t="s">
        <v>24</v>
      </c>
    </row>
    <row r="155" spans="1:5" ht="12.75">
      <c r="A155" s="34" t="s">
        <v>52</v>
      </c>
      <c r="E155" s="35" t="s">
        <v>384</v>
      </c>
    </row>
    <row r="156" spans="1:5" ht="12.75">
      <c r="A156" s="38" t="s">
        <v>54</v>
      </c>
      <c r="E156" s="37" t="s">
        <v>385</v>
      </c>
    </row>
    <row r="157" spans="1:16" ht="12.75">
      <c r="A157" s="25" t="s">
        <v>47</v>
      </c>
      <c r="B157" s="29" t="s">
        <v>386</v>
      </c>
      <c r="C157" s="29" t="s">
        <v>387</v>
      </c>
      <c r="D157" s="25" t="s">
        <v>57</v>
      </c>
      <c r="E157" s="30" t="s">
        <v>388</v>
      </c>
      <c r="F157" s="31" t="s">
        <v>65</v>
      </c>
      <c r="G157" s="32">
        <v>47.475</v>
      </c>
      <c r="H157" s="33">
        <v>0</v>
      </c>
      <c r="I157" s="33">
        <f>ROUND(ROUND(H157,2)*ROUND(G157,3),2)</f>
      </c>
      <c r="J157" s="31" t="s">
        <v>51</v>
      </c>
      <c r="O157">
        <f>(I157*21)/100</f>
      </c>
      <c r="P157" t="s">
        <v>24</v>
      </c>
    </row>
    <row r="158" spans="1:5" ht="25.5">
      <c r="A158" s="34" t="s">
        <v>52</v>
      </c>
      <c r="E158" s="35" t="s">
        <v>389</v>
      </c>
    </row>
    <row r="159" spans="1:5" ht="12.75">
      <c r="A159" s="38" t="s">
        <v>54</v>
      </c>
      <c r="E159" s="37" t="s">
        <v>390</v>
      </c>
    </row>
    <row r="160" spans="1:16" ht="12.75">
      <c r="A160" s="25" t="s">
        <v>47</v>
      </c>
      <c r="B160" s="29" t="s">
        <v>391</v>
      </c>
      <c r="C160" s="29" t="s">
        <v>392</v>
      </c>
      <c r="D160" s="25" t="s">
        <v>30</v>
      </c>
      <c r="E160" s="30" t="s">
        <v>393</v>
      </c>
      <c r="F160" s="31" t="s">
        <v>65</v>
      </c>
      <c r="G160" s="32">
        <v>63.64</v>
      </c>
      <c r="H160" s="33">
        <v>0</v>
      </c>
      <c r="I160" s="33">
        <f>ROUND(ROUND(H160,2)*ROUND(G160,3),2)</f>
      </c>
      <c r="J160" s="31" t="s">
        <v>51</v>
      </c>
      <c r="O160">
        <f>(I160*21)/100</f>
      </c>
      <c r="P160" t="s">
        <v>24</v>
      </c>
    </row>
    <row r="161" spans="1:5" ht="38.25">
      <c r="A161" s="34" t="s">
        <v>52</v>
      </c>
      <c r="E161" s="35" t="s">
        <v>394</v>
      </c>
    </row>
    <row r="162" spans="1:5" ht="12.75">
      <c r="A162" s="38" t="s">
        <v>54</v>
      </c>
      <c r="E162" s="37" t="s">
        <v>395</v>
      </c>
    </row>
    <row r="163" spans="1:16" ht="12.75">
      <c r="A163" s="25" t="s">
        <v>47</v>
      </c>
      <c r="B163" s="29" t="s">
        <v>396</v>
      </c>
      <c r="C163" s="29" t="s">
        <v>392</v>
      </c>
      <c r="D163" s="25" t="s">
        <v>24</v>
      </c>
      <c r="E163" s="30" t="s">
        <v>393</v>
      </c>
      <c r="F163" s="31" t="s">
        <v>65</v>
      </c>
      <c r="G163" s="32">
        <v>4.585</v>
      </c>
      <c r="H163" s="33">
        <v>0</v>
      </c>
      <c r="I163" s="33">
        <f>ROUND(ROUND(H163,2)*ROUND(G163,3),2)</f>
      </c>
      <c r="J163" s="31" t="s">
        <v>51</v>
      </c>
      <c r="O163">
        <f>(I163*21)/100</f>
      </c>
      <c r="P163" t="s">
        <v>24</v>
      </c>
    </row>
    <row r="164" spans="1:5" ht="38.25">
      <c r="A164" s="34" t="s">
        <v>52</v>
      </c>
      <c r="E164" s="35" t="s">
        <v>397</v>
      </c>
    </row>
    <row r="165" spans="1:5" ht="12.75">
      <c r="A165" s="38" t="s">
        <v>54</v>
      </c>
      <c r="E165" s="37" t="s">
        <v>398</v>
      </c>
    </row>
    <row r="166" spans="1:16" ht="12.75">
      <c r="A166" s="25" t="s">
        <v>47</v>
      </c>
      <c r="B166" s="29" t="s">
        <v>399</v>
      </c>
      <c r="C166" s="29" t="s">
        <v>400</v>
      </c>
      <c r="D166" s="25" t="s">
        <v>57</v>
      </c>
      <c r="E166" s="30" t="s">
        <v>401</v>
      </c>
      <c r="F166" s="31" t="s">
        <v>65</v>
      </c>
      <c r="G166" s="32">
        <v>14.225</v>
      </c>
      <c r="H166" s="33">
        <v>0</v>
      </c>
      <c r="I166" s="33">
        <f>ROUND(ROUND(H166,2)*ROUND(G166,3),2)</f>
      </c>
      <c r="J166" s="31" t="s">
        <v>51</v>
      </c>
      <c r="O166">
        <f>(I166*21)/100</f>
      </c>
      <c r="P166" t="s">
        <v>24</v>
      </c>
    </row>
    <row r="167" spans="1:5" ht="12.75">
      <c r="A167" s="34" t="s">
        <v>52</v>
      </c>
      <c r="E167" s="35" t="s">
        <v>402</v>
      </c>
    </row>
    <row r="168" spans="1:5" ht="12.75">
      <c r="A168" s="36" t="s">
        <v>54</v>
      </c>
      <c r="E168" s="37" t="s">
        <v>403</v>
      </c>
    </row>
    <row r="169" spans="1:18" ht="12.75" customHeight="1">
      <c r="A169" s="6" t="s">
        <v>45</v>
      </c>
      <c r="B169" s="6"/>
      <c r="C169" s="40" t="s">
        <v>36</v>
      </c>
      <c r="D169" s="6"/>
      <c r="E169" s="27" t="s">
        <v>26</v>
      </c>
      <c r="F169" s="6"/>
      <c r="G169" s="6"/>
      <c r="H169" s="6"/>
      <c r="I169" s="41">
        <f>0+Q169</f>
      </c>
      <c r="J169" s="6"/>
      <c r="O169">
        <f>0+R169</f>
      </c>
      <c r="Q169">
        <f>0+I170+I173+I176+I179+I182</f>
      </c>
      <c r="R169">
        <f>0+O170+O173+O176+O179+O182</f>
      </c>
    </row>
    <row r="170" spans="1:16" ht="12.75">
      <c r="A170" s="25" t="s">
        <v>47</v>
      </c>
      <c r="B170" s="29" t="s">
        <v>404</v>
      </c>
      <c r="C170" s="29" t="s">
        <v>143</v>
      </c>
      <c r="D170" s="25" t="s">
        <v>57</v>
      </c>
      <c r="E170" s="30" t="s">
        <v>144</v>
      </c>
      <c r="F170" s="31" t="s">
        <v>114</v>
      </c>
      <c r="G170" s="32">
        <v>74.308</v>
      </c>
      <c r="H170" s="33">
        <v>0</v>
      </c>
      <c r="I170" s="33">
        <f>ROUND(ROUND(H170,2)*ROUND(G170,3),2)</f>
      </c>
      <c r="J170" s="31" t="s">
        <v>51</v>
      </c>
      <c r="O170">
        <f>(I170*21)/100</f>
      </c>
      <c r="P170" t="s">
        <v>24</v>
      </c>
    </row>
    <row r="171" spans="1:5" ht="12.75">
      <c r="A171" s="34" t="s">
        <v>52</v>
      </c>
      <c r="E171" s="35" t="s">
        <v>57</v>
      </c>
    </row>
    <row r="172" spans="1:5" ht="12.75">
      <c r="A172" s="38" t="s">
        <v>54</v>
      </c>
      <c r="E172" s="37" t="s">
        <v>405</v>
      </c>
    </row>
    <row r="173" spans="1:16" ht="12.75">
      <c r="A173" s="25" t="s">
        <v>47</v>
      </c>
      <c r="B173" s="29" t="s">
        <v>406</v>
      </c>
      <c r="C173" s="29" t="s">
        <v>147</v>
      </c>
      <c r="D173" s="25" t="s">
        <v>57</v>
      </c>
      <c r="E173" s="30" t="s">
        <v>148</v>
      </c>
      <c r="F173" s="31" t="s">
        <v>114</v>
      </c>
      <c r="G173" s="32">
        <v>74.308</v>
      </c>
      <c r="H173" s="33">
        <v>0</v>
      </c>
      <c r="I173" s="33">
        <f>ROUND(ROUND(H173,2)*ROUND(G173,3),2)</f>
      </c>
      <c r="J173" s="31" t="s">
        <v>51</v>
      </c>
      <c r="O173">
        <f>(I173*21)/100</f>
      </c>
      <c r="P173" t="s">
        <v>24</v>
      </c>
    </row>
    <row r="174" spans="1:5" ht="12.75">
      <c r="A174" s="34" t="s">
        <v>52</v>
      </c>
      <c r="E174" s="35" t="s">
        <v>57</v>
      </c>
    </row>
    <row r="175" spans="1:5" ht="12.75">
      <c r="A175" s="38" t="s">
        <v>54</v>
      </c>
      <c r="E175" s="37" t="s">
        <v>405</v>
      </c>
    </row>
    <row r="176" spans="1:16" ht="12.75">
      <c r="A176" s="25" t="s">
        <v>47</v>
      </c>
      <c r="B176" s="29" t="s">
        <v>407</v>
      </c>
      <c r="C176" s="29" t="s">
        <v>408</v>
      </c>
      <c r="D176" s="25" t="s">
        <v>57</v>
      </c>
      <c r="E176" s="30" t="s">
        <v>409</v>
      </c>
      <c r="F176" s="31" t="s">
        <v>114</v>
      </c>
      <c r="G176" s="32">
        <v>74.308</v>
      </c>
      <c r="H176" s="33">
        <v>0</v>
      </c>
      <c r="I176" s="33">
        <f>ROUND(ROUND(H176,2)*ROUND(G176,3),2)</f>
      </c>
      <c r="J176" s="31" t="s">
        <v>51</v>
      </c>
      <c r="O176">
        <f>(I176*21)/100</f>
      </c>
      <c r="P176" t="s">
        <v>24</v>
      </c>
    </row>
    <row r="177" spans="1:5" ht="12.75">
      <c r="A177" s="34" t="s">
        <v>52</v>
      </c>
      <c r="E177" s="35" t="s">
        <v>57</v>
      </c>
    </row>
    <row r="178" spans="1:5" ht="12.75">
      <c r="A178" s="38" t="s">
        <v>54</v>
      </c>
      <c r="E178" s="37" t="s">
        <v>405</v>
      </c>
    </row>
    <row r="179" spans="1:16" ht="12.75">
      <c r="A179" s="25" t="s">
        <v>47</v>
      </c>
      <c r="B179" s="29" t="s">
        <v>410</v>
      </c>
      <c r="C179" s="29" t="s">
        <v>411</v>
      </c>
      <c r="D179" s="25" t="s">
        <v>57</v>
      </c>
      <c r="E179" s="30" t="s">
        <v>412</v>
      </c>
      <c r="F179" s="31" t="s">
        <v>114</v>
      </c>
      <c r="G179" s="32">
        <v>74.308</v>
      </c>
      <c r="H179" s="33">
        <v>0</v>
      </c>
      <c r="I179" s="33">
        <f>ROUND(ROUND(H179,2)*ROUND(G179,3),2)</f>
      </c>
      <c r="J179" s="31" t="s">
        <v>51</v>
      </c>
      <c r="O179">
        <f>(I179*21)/100</f>
      </c>
      <c r="P179" t="s">
        <v>24</v>
      </c>
    </row>
    <row r="180" spans="1:5" ht="12.75">
      <c r="A180" s="34" t="s">
        <v>52</v>
      </c>
      <c r="E180" s="35" t="s">
        <v>57</v>
      </c>
    </row>
    <row r="181" spans="1:5" ht="12.75">
      <c r="A181" s="38" t="s">
        <v>54</v>
      </c>
      <c r="E181" s="37" t="s">
        <v>405</v>
      </c>
    </row>
    <row r="182" spans="1:16" ht="12.75">
      <c r="A182" s="25" t="s">
        <v>47</v>
      </c>
      <c r="B182" s="29" t="s">
        <v>413</v>
      </c>
      <c r="C182" s="29" t="s">
        <v>414</v>
      </c>
      <c r="D182" s="25" t="s">
        <v>57</v>
      </c>
      <c r="E182" s="30" t="s">
        <v>415</v>
      </c>
      <c r="F182" s="31" t="s">
        <v>114</v>
      </c>
      <c r="G182" s="32">
        <v>74.308</v>
      </c>
      <c r="H182" s="33">
        <v>0</v>
      </c>
      <c r="I182" s="33">
        <f>ROUND(ROUND(H182,2)*ROUND(G182,3),2)</f>
      </c>
      <c r="J182" s="31" t="s">
        <v>51</v>
      </c>
      <c r="O182">
        <f>(I182*21)/100</f>
      </c>
      <c r="P182" t="s">
        <v>24</v>
      </c>
    </row>
    <row r="183" spans="1:5" ht="12.75">
      <c r="A183" s="34" t="s">
        <v>52</v>
      </c>
      <c r="E183" s="35" t="s">
        <v>416</v>
      </c>
    </row>
    <row r="184" spans="1:5" ht="12.75">
      <c r="A184" s="36" t="s">
        <v>54</v>
      </c>
      <c r="E184" s="37" t="s">
        <v>405</v>
      </c>
    </row>
    <row r="185" spans="1:18" ht="12.75" customHeight="1">
      <c r="A185" s="6" t="s">
        <v>45</v>
      </c>
      <c r="B185" s="6"/>
      <c r="C185" s="40" t="s">
        <v>77</v>
      </c>
      <c r="D185" s="6"/>
      <c r="E185" s="27" t="s">
        <v>417</v>
      </c>
      <c r="F185" s="6"/>
      <c r="G185" s="6"/>
      <c r="H185" s="6"/>
      <c r="I185" s="41">
        <f>0+Q185</f>
      </c>
      <c r="J185" s="6"/>
      <c r="O185">
        <f>0+R185</f>
      </c>
      <c r="Q185">
        <f>0+I186+I189+I192+I195+I198+I201</f>
      </c>
      <c r="R185">
        <f>0+O186+O189+O192+O195+O198+O201</f>
      </c>
    </row>
    <row r="186" spans="1:16" ht="25.5">
      <c r="A186" s="25" t="s">
        <v>47</v>
      </c>
      <c r="B186" s="29" t="s">
        <v>418</v>
      </c>
      <c r="C186" s="29" t="s">
        <v>419</v>
      </c>
      <c r="D186" s="25" t="s">
        <v>57</v>
      </c>
      <c r="E186" s="30" t="s">
        <v>420</v>
      </c>
      <c r="F186" s="31" t="s">
        <v>114</v>
      </c>
      <c r="G186" s="32">
        <v>24.7</v>
      </c>
      <c r="H186" s="33">
        <v>0</v>
      </c>
      <c r="I186" s="33">
        <f>ROUND(ROUND(H186,2)*ROUND(G186,3),2)</f>
      </c>
      <c r="J186" s="31" t="s">
        <v>51</v>
      </c>
      <c r="O186">
        <f>(I186*21)/100</f>
      </c>
      <c r="P186" t="s">
        <v>24</v>
      </c>
    </row>
    <row r="187" spans="1:5" ht="12.75">
      <c r="A187" s="34" t="s">
        <v>52</v>
      </c>
      <c r="E187" s="35" t="s">
        <v>421</v>
      </c>
    </row>
    <row r="188" spans="1:5" ht="12.75">
      <c r="A188" s="38" t="s">
        <v>54</v>
      </c>
      <c r="E188" s="37" t="s">
        <v>422</v>
      </c>
    </row>
    <row r="189" spans="1:16" ht="25.5">
      <c r="A189" s="25" t="s">
        <v>47</v>
      </c>
      <c r="B189" s="29" t="s">
        <v>423</v>
      </c>
      <c r="C189" s="29" t="s">
        <v>424</v>
      </c>
      <c r="D189" s="25" t="s">
        <v>57</v>
      </c>
      <c r="E189" s="30" t="s">
        <v>425</v>
      </c>
      <c r="F189" s="31" t="s">
        <v>114</v>
      </c>
      <c r="G189" s="32">
        <v>103.46</v>
      </c>
      <c r="H189" s="33">
        <v>0</v>
      </c>
      <c r="I189" s="33">
        <f>ROUND(ROUND(H189,2)*ROUND(G189,3),2)</f>
      </c>
      <c r="J189" s="31" t="s">
        <v>51</v>
      </c>
      <c r="O189">
        <f>(I189*21)/100</f>
      </c>
      <c r="P189" t="s">
        <v>24</v>
      </c>
    </row>
    <row r="190" spans="1:5" ht="12.75">
      <c r="A190" s="34" t="s">
        <v>52</v>
      </c>
      <c r="E190" s="35" t="s">
        <v>57</v>
      </c>
    </row>
    <row r="191" spans="1:5" ht="12.75">
      <c r="A191" s="38" t="s">
        <v>54</v>
      </c>
      <c r="E191" s="37" t="s">
        <v>426</v>
      </c>
    </row>
    <row r="192" spans="1:16" ht="12.75">
      <c r="A192" s="25" t="s">
        <v>47</v>
      </c>
      <c r="B192" s="29" t="s">
        <v>427</v>
      </c>
      <c r="C192" s="29" t="s">
        <v>428</v>
      </c>
      <c r="D192" s="25" t="s">
        <v>57</v>
      </c>
      <c r="E192" s="30" t="s">
        <v>429</v>
      </c>
      <c r="F192" s="31" t="s">
        <v>114</v>
      </c>
      <c r="G192" s="32">
        <v>29.152</v>
      </c>
      <c r="H192" s="33">
        <v>0</v>
      </c>
      <c r="I192" s="33">
        <f>ROUND(ROUND(H192,2)*ROUND(G192,3),2)</f>
      </c>
      <c r="J192" s="31" t="s">
        <v>51</v>
      </c>
      <c r="O192">
        <f>(I192*21)/100</f>
      </c>
      <c r="P192" t="s">
        <v>24</v>
      </c>
    </row>
    <row r="193" spans="1:5" ht="12.75">
      <c r="A193" s="34" t="s">
        <v>52</v>
      </c>
      <c r="E193" s="35" t="s">
        <v>430</v>
      </c>
    </row>
    <row r="194" spans="1:5" ht="12.75">
      <c r="A194" s="38" t="s">
        <v>54</v>
      </c>
      <c r="E194" s="37" t="s">
        <v>431</v>
      </c>
    </row>
    <row r="195" spans="1:16" ht="12.75">
      <c r="A195" s="25" t="s">
        <v>47</v>
      </c>
      <c r="B195" s="29" t="s">
        <v>432</v>
      </c>
      <c r="C195" s="29" t="s">
        <v>433</v>
      </c>
      <c r="D195" s="25" t="s">
        <v>57</v>
      </c>
      <c r="E195" s="30" t="s">
        <v>434</v>
      </c>
      <c r="F195" s="31" t="s">
        <v>114</v>
      </c>
      <c r="G195" s="32">
        <v>53.2</v>
      </c>
      <c r="H195" s="33">
        <v>0</v>
      </c>
      <c r="I195" s="33">
        <f>ROUND(ROUND(H195,2)*ROUND(G195,3),2)</f>
      </c>
      <c r="J195" s="31" t="s">
        <v>51</v>
      </c>
      <c r="O195">
        <f>(I195*21)/100</f>
      </c>
      <c r="P195" t="s">
        <v>24</v>
      </c>
    </row>
    <row r="196" spans="1:5" ht="12.75">
      <c r="A196" s="34" t="s">
        <v>52</v>
      </c>
      <c r="E196" s="35" t="s">
        <v>435</v>
      </c>
    </row>
    <row r="197" spans="1:5" ht="12.75">
      <c r="A197" s="38" t="s">
        <v>54</v>
      </c>
      <c r="E197" s="37" t="s">
        <v>436</v>
      </c>
    </row>
    <row r="198" spans="1:16" ht="12.75">
      <c r="A198" s="25" t="s">
        <v>47</v>
      </c>
      <c r="B198" s="29" t="s">
        <v>437</v>
      </c>
      <c r="C198" s="29" t="s">
        <v>438</v>
      </c>
      <c r="D198" s="25" t="s">
        <v>57</v>
      </c>
      <c r="E198" s="30" t="s">
        <v>439</v>
      </c>
      <c r="F198" s="31" t="s">
        <v>114</v>
      </c>
      <c r="G198" s="32">
        <v>10.242</v>
      </c>
      <c r="H198" s="33">
        <v>0</v>
      </c>
      <c r="I198" s="33">
        <f>ROUND(ROUND(H198,2)*ROUND(G198,3),2)</f>
      </c>
      <c r="J198" s="31" t="s">
        <v>51</v>
      </c>
      <c r="O198">
        <f>(I198*21)/100</f>
      </c>
      <c r="P198" t="s">
        <v>24</v>
      </c>
    </row>
    <row r="199" spans="1:5" ht="12.75">
      <c r="A199" s="34" t="s">
        <v>52</v>
      </c>
      <c r="E199" s="35" t="s">
        <v>440</v>
      </c>
    </row>
    <row r="200" spans="1:5" ht="12.75">
      <c r="A200" s="38" t="s">
        <v>54</v>
      </c>
      <c r="E200" s="37" t="s">
        <v>441</v>
      </c>
    </row>
    <row r="201" spans="1:16" ht="12.75">
      <c r="A201" s="25" t="s">
        <v>47</v>
      </c>
      <c r="B201" s="29" t="s">
        <v>442</v>
      </c>
      <c r="C201" s="29" t="s">
        <v>443</v>
      </c>
      <c r="D201" s="25" t="s">
        <v>57</v>
      </c>
      <c r="E201" s="30" t="s">
        <v>444</v>
      </c>
      <c r="F201" s="31" t="s">
        <v>114</v>
      </c>
      <c r="G201" s="32">
        <v>10.147</v>
      </c>
      <c r="H201" s="33">
        <v>0</v>
      </c>
      <c r="I201" s="33">
        <f>ROUND(ROUND(H201,2)*ROUND(G201,3),2)</f>
      </c>
      <c r="J201" s="31" t="s">
        <v>51</v>
      </c>
      <c r="O201">
        <f>(I201*21)/100</f>
      </c>
      <c r="P201" t="s">
        <v>24</v>
      </c>
    </row>
    <row r="202" spans="1:5" ht="12.75">
      <c r="A202" s="34" t="s">
        <v>52</v>
      </c>
      <c r="E202" s="35" t="s">
        <v>445</v>
      </c>
    </row>
    <row r="203" spans="1:5" ht="12.75">
      <c r="A203" s="36" t="s">
        <v>54</v>
      </c>
      <c r="E203" s="37" t="s">
        <v>446</v>
      </c>
    </row>
    <row r="204" spans="1:18" ht="12.75" customHeight="1">
      <c r="A204" s="6" t="s">
        <v>45</v>
      </c>
      <c r="B204" s="6"/>
      <c r="C204" s="40" t="s">
        <v>40</v>
      </c>
      <c r="D204" s="6"/>
      <c r="E204" s="27" t="s">
        <v>170</v>
      </c>
      <c r="F204" s="6"/>
      <c r="G204" s="6"/>
      <c r="H204" s="6"/>
      <c r="I204" s="41">
        <f>0+Q204</f>
      </c>
      <c r="J204" s="6"/>
      <c r="O204">
        <f>0+R204</f>
      </c>
      <c r="Q204">
        <f>0+I205+I208+I211+I214+I217+I220+I223+I226+I229+I232+I235+I238+I241+I244+I247+I250+I253+I256+I259+I262+I265+I268</f>
      </c>
      <c r="R204">
        <f>0+O205+O208+O211+O214+O217+O220+O223+O226+O229+O232+O235+O238+O241+O244+O247+O250+O253+O256+O259+O262+O265+O268</f>
      </c>
    </row>
    <row r="205" spans="1:16" ht="12.75">
      <c r="A205" s="25" t="s">
        <v>47</v>
      </c>
      <c r="B205" s="29" t="s">
        <v>447</v>
      </c>
      <c r="C205" s="29" t="s">
        <v>448</v>
      </c>
      <c r="D205" s="25" t="s">
        <v>57</v>
      </c>
      <c r="E205" s="30" t="s">
        <v>449</v>
      </c>
      <c r="F205" s="31" t="s">
        <v>162</v>
      </c>
      <c r="G205" s="32">
        <v>16.9</v>
      </c>
      <c r="H205" s="33">
        <v>0</v>
      </c>
      <c r="I205" s="33">
        <f>ROUND(ROUND(H205,2)*ROUND(G205,3),2)</f>
      </c>
      <c r="J205" s="31" t="s">
        <v>51</v>
      </c>
      <c r="O205">
        <f>(I205*21)/100</f>
      </c>
      <c r="P205" t="s">
        <v>24</v>
      </c>
    </row>
    <row r="206" spans="1:5" ht="12.75">
      <c r="A206" s="34" t="s">
        <v>52</v>
      </c>
      <c r="E206" s="35" t="s">
        <v>450</v>
      </c>
    </row>
    <row r="207" spans="1:5" ht="12.75">
      <c r="A207" s="38" t="s">
        <v>54</v>
      </c>
      <c r="E207" s="37" t="s">
        <v>57</v>
      </c>
    </row>
    <row r="208" spans="1:16" ht="25.5">
      <c r="A208" s="25" t="s">
        <v>47</v>
      </c>
      <c r="B208" s="29" t="s">
        <v>451</v>
      </c>
      <c r="C208" s="29" t="s">
        <v>452</v>
      </c>
      <c r="D208" s="25" t="s">
        <v>57</v>
      </c>
      <c r="E208" s="30" t="s">
        <v>453</v>
      </c>
      <c r="F208" s="31" t="s">
        <v>162</v>
      </c>
      <c r="G208" s="32">
        <v>16</v>
      </c>
      <c r="H208" s="33">
        <v>0</v>
      </c>
      <c r="I208" s="33">
        <f>ROUND(ROUND(H208,2)*ROUND(G208,3),2)</f>
      </c>
      <c r="J208" s="31" t="s">
        <v>51</v>
      </c>
      <c r="O208">
        <f>(I208*21)/100</f>
      </c>
      <c r="P208" t="s">
        <v>24</v>
      </c>
    </row>
    <row r="209" spans="1:5" ht="12.75">
      <c r="A209" s="34" t="s">
        <v>52</v>
      </c>
      <c r="E209" s="35" t="s">
        <v>57</v>
      </c>
    </row>
    <row r="210" spans="1:5" ht="12.75">
      <c r="A210" s="38" t="s">
        <v>54</v>
      </c>
      <c r="E210" s="37" t="s">
        <v>57</v>
      </c>
    </row>
    <row r="211" spans="1:16" ht="12.75">
      <c r="A211" s="25" t="s">
        <v>47</v>
      </c>
      <c r="B211" s="29" t="s">
        <v>454</v>
      </c>
      <c r="C211" s="29" t="s">
        <v>455</v>
      </c>
      <c r="D211" s="25" t="s">
        <v>57</v>
      </c>
      <c r="E211" s="30" t="s">
        <v>456</v>
      </c>
      <c r="F211" s="31" t="s">
        <v>162</v>
      </c>
      <c r="G211" s="32">
        <v>16</v>
      </c>
      <c r="H211" s="33">
        <v>0</v>
      </c>
      <c r="I211" s="33">
        <f>ROUND(ROUND(H211,2)*ROUND(G211,3),2)</f>
      </c>
      <c r="J211" s="31" t="s">
        <v>51</v>
      </c>
      <c r="O211">
        <f>(I211*21)/100</f>
      </c>
      <c r="P211" t="s">
        <v>24</v>
      </c>
    </row>
    <row r="212" spans="1:5" ht="12.75">
      <c r="A212" s="34" t="s">
        <v>52</v>
      </c>
      <c r="E212" s="35" t="s">
        <v>57</v>
      </c>
    </row>
    <row r="213" spans="1:5" ht="12.75">
      <c r="A213" s="38" t="s">
        <v>54</v>
      </c>
      <c r="E213" s="37" t="s">
        <v>57</v>
      </c>
    </row>
    <row r="214" spans="1:16" ht="12.75">
      <c r="A214" s="25" t="s">
        <v>47</v>
      </c>
      <c r="B214" s="29" t="s">
        <v>457</v>
      </c>
      <c r="C214" s="29" t="s">
        <v>458</v>
      </c>
      <c r="D214" s="25" t="s">
        <v>57</v>
      </c>
      <c r="E214" s="30" t="s">
        <v>459</v>
      </c>
      <c r="F214" s="31" t="s">
        <v>168</v>
      </c>
      <c r="G214" s="32">
        <v>10</v>
      </c>
      <c r="H214" s="33">
        <v>0</v>
      </c>
      <c r="I214" s="33">
        <f>ROUND(ROUND(H214,2)*ROUND(G214,3),2)</f>
      </c>
      <c r="J214" s="31" t="s">
        <v>51</v>
      </c>
      <c r="O214">
        <f>(I214*21)/100</f>
      </c>
      <c r="P214" t="s">
        <v>24</v>
      </c>
    </row>
    <row r="215" spans="1:5" ht="38.25">
      <c r="A215" s="34" t="s">
        <v>52</v>
      </c>
      <c r="E215" s="35" t="s">
        <v>460</v>
      </c>
    </row>
    <row r="216" spans="1:5" ht="12.75">
      <c r="A216" s="38" t="s">
        <v>54</v>
      </c>
      <c r="E216" s="37" t="s">
        <v>57</v>
      </c>
    </row>
    <row r="217" spans="1:16" ht="12.75">
      <c r="A217" s="25" t="s">
        <v>47</v>
      </c>
      <c r="B217" s="29" t="s">
        <v>461</v>
      </c>
      <c r="C217" s="29" t="s">
        <v>462</v>
      </c>
      <c r="D217" s="25" t="s">
        <v>57</v>
      </c>
      <c r="E217" s="30" t="s">
        <v>463</v>
      </c>
      <c r="F217" s="31" t="s">
        <v>168</v>
      </c>
      <c r="G217" s="32">
        <v>2</v>
      </c>
      <c r="H217" s="33">
        <v>0</v>
      </c>
      <c r="I217" s="33">
        <f>ROUND(ROUND(H217,2)*ROUND(G217,3),2)</f>
      </c>
      <c r="J217" s="31" t="s">
        <v>51</v>
      </c>
      <c r="O217">
        <f>(I217*21)/100</f>
      </c>
      <c r="P217" t="s">
        <v>24</v>
      </c>
    </row>
    <row r="218" spans="1:5" ht="12.75">
      <c r="A218" s="34" t="s">
        <v>52</v>
      </c>
      <c r="E218" s="35" t="s">
        <v>57</v>
      </c>
    </row>
    <row r="219" spans="1:5" ht="12.75">
      <c r="A219" s="38" t="s">
        <v>54</v>
      </c>
      <c r="E219" s="37" t="s">
        <v>57</v>
      </c>
    </row>
    <row r="220" spans="1:16" ht="12.75">
      <c r="A220" s="25" t="s">
        <v>47</v>
      </c>
      <c r="B220" s="29" t="s">
        <v>464</v>
      </c>
      <c r="C220" s="29" t="s">
        <v>465</v>
      </c>
      <c r="D220" s="25" t="s">
        <v>57</v>
      </c>
      <c r="E220" s="30" t="s">
        <v>466</v>
      </c>
      <c r="F220" s="31" t="s">
        <v>168</v>
      </c>
      <c r="G220" s="32">
        <v>6</v>
      </c>
      <c r="H220" s="33">
        <v>0</v>
      </c>
      <c r="I220" s="33">
        <f>ROUND(ROUND(H220,2)*ROUND(G220,3),2)</f>
      </c>
      <c r="J220" s="31" t="s">
        <v>51</v>
      </c>
      <c r="O220">
        <f>(I220*21)/100</f>
      </c>
      <c r="P220" t="s">
        <v>24</v>
      </c>
    </row>
    <row r="221" spans="1:5" ht="25.5">
      <c r="A221" s="34" t="s">
        <v>52</v>
      </c>
      <c r="E221" s="35" t="s">
        <v>467</v>
      </c>
    </row>
    <row r="222" spans="1:5" ht="12.75">
      <c r="A222" s="38" t="s">
        <v>54</v>
      </c>
      <c r="E222" s="37" t="s">
        <v>57</v>
      </c>
    </row>
    <row r="223" spans="1:16" ht="12.75">
      <c r="A223" s="25" t="s">
        <v>47</v>
      </c>
      <c r="B223" s="29" t="s">
        <v>468</v>
      </c>
      <c r="C223" s="29" t="s">
        <v>216</v>
      </c>
      <c r="D223" s="25" t="s">
        <v>57</v>
      </c>
      <c r="E223" s="30" t="s">
        <v>217</v>
      </c>
      <c r="F223" s="31" t="s">
        <v>162</v>
      </c>
      <c r="G223" s="32">
        <v>20.82</v>
      </c>
      <c r="H223" s="33">
        <v>0</v>
      </c>
      <c r="I223" s="33">
        <f>ROUND(ROUND(H223,2)*ROUND(G223,3),2)</f>
      </c>
      <c r="J223" s="31" t="s">
        <v>51</v>
      </c>
      <c r="O223">
        <f>(I223*21)/100</f>
      </c>
      <c r="P223" t="s">
        <v>24</v>
      </c>
    </row>
    <row r="224" spans="1:5" ht="12.75">
      <c r="A224" s="34" t="s">
        <v>52</v>
      </c>
      <c r="E224" s="35" t="s">
        <v>469</v>
      </c>
    </row>
    <row r="225" spans="1:5" ht="12.75">
      <c r="A225" s="38" t="s">
        <v>54</v>
      </c>
      <c r="E225" s="37" t="s">
        <v>470</v>
      </c>
    </row>
    <row r="226" spans="1:16" ht="12.75">
      <c r="A226" s="25" t="s">
        <v>47</v>
      </c>
      <c r="B226" s="29" t="s">
        <v>471</v>
      </c>
      <c r="C226" s="29" t="s">
        <v>218</v>
      </c>
      <c r="D226" s="25" t="s">
        <v>57</v>
      </c>
      <c r="E226" s="30" t="s">
        <v>219</v>
      </c>
      <c r="F226" s="31" t="s">
        <v>162</v>
      </c>
      <c r="G226" s="32">
        <v>5</v>
      </c>
      <c r="H226" s="33">
        <v>0</v>
      </c>
      <c r="I226" s="33">
        <f>ROUND(ROUND(H226,2)*ROUND(G226,3),2)</f>
      </c>
      <c r="J226" s="31" t="s">
        <v>51</v>
      </c>
      <c r="O226">
        <f>(I226*21)/100</f>
      </c>
      <c r="P226" t="s">
        <v>24</v>
      </c>
    </row>
    <row r="227" spans="1:5" ht="12.75">
      <c r="A227" s="34" t="s">
        <v>52</v>
      </c>
      <c r="E227" s="35" t="s">
        <v>472</v>
      </c>
    </row>
    <row r="228" spans="1:5" ht="12.75">
      <c r="A228" s="38" t="s">
        <v>54</v>
      </c>
      <c r="E228" s="37" t="s">
        <v>473</v>
      </c>
    </row>
    <row r="229" spans="1:16" ht="12.75">
      <c r="A229" s="25" t="s">
        <v>47</v>
      </c>
      <c r="B229" s="29" t="s">
        <v>474</v>
      </c>
      <c r="C229" s="29" t="s">
        <v>475</v>
      </c>
      <c r="D229" s="25" t="s">
        <v>57</v>
      </c>
      <c r="E229" s="30" t="s">
        <v>476</v>
      </c>
      <c r="F229" s="31" t="s">
        <v>162</v>
      </c>
      <c r="G229" s="32">
        <v>15.4</v>
      </c>
      <c r="H229" s="33">
        <v>0</v>
      </c>
      <c r="I229" s="33">
        <f>ROUND(ROUND(H229,2)*ROUND(G229,3),2)</f>
      </c>
      <c r="J229" s="31" t="s">
        <v>51</v>
      </c>
      <c r="O229">
        <f>(I229*21)/100</f>
      </c>
      <c r="P229" t="s">
        <v>24</v>
      </c>
    </row>
    <row r="230" spans="1:5" ht="12.75">
      <c r="A230" s="34" t="s">
        <v>52</v>
      </c>
      <c r="E230" s="35" t="s">
        <v>477</v>
      </c>
    </row>
    <row r="231" spans="1:5" ht="12.75">
      <c r="A231" s="38" t="s">
        <v>54</v>
      </c>
      <c r="E231" s="37" t="s">
        <v>478</v>
      </c>
    </row>
    <row r="232" spans="1:16" ht="12.75">
      <c r="A232" s="25" t="s">
        <v>47</v>
      </c>
      <c r="B232" s="29" t="s">
        <v>479</v>
      </c>
      <c r="C232" s="29" t="s">
        <v>185</v>
      </c>
      <c r="D232" s="25" t="s">
        <v>57</v>
      </c>
      <c r="E232" s="30" t="s">
        <v>186</v>
      </c>
      <c r="F232" s="31" t="s">
        <v>162</v>
      </c>
      <c r="G232" s="32">
        <v>33.822</v>
      </c>
      <c r="H232" s="33">
        <v>0</v>
      </c>
      <c r="I232" s="33">
        <f>ROUND(ROUND(H232,2)*ROUND(G232,3),2)</f>
      </c>
      <c r="J232" s="31" t="s">
        <v>51</v>
      </c>
      <c r="O232">
        <f>(I232*21)/100</f>
      </c>
      <c r="P232" t="s">
        <v>24</v>
      </c>
    </row>
    <row r="233" spans="1:5" ht="12.75">
      <c r="A233" s="34" t="s">
        <v>52</v>
      </c>
      <c r="E233" s="35" t="s">
        <v>480</v>
      </c>
    </row>
    <row r="234" spans="1:5" ht="12.75">
      <c r="A234" s="38" t="s">
        <v>54</v>
      </c>
      <c r="E234" s="37" t="s">
        <v>481</v>
      </c>
    </row>
    <row r="235" spans="1:16" ht="12.75">
      <c r="A235" s="25" t="s">
        <v>47</v>
      </c>
      <c r="B235" s="29" t="s">
        <v>482</v>
      </c>
      <c r="C235" s="29" t="s">
        <v>483</v>
      </c>
      <c r="D235" s="25" t="s">
        <v>57</v>
      </c>
      <c r="E235" s="30" t="s">
        <v>484</v>
      </c>
      <c r="F235" s="31" t="s">
        <v>162</v>
      </c>
      <c r="G235" s="32">
        <v>22.864</v>
      </c>
      <c r="H235" s="33">
        <v>0</v>
      </c>
      <c r="I235" s="33">
        <f>ROUND(ROUND(H235,2)*ROUND(G235,3),2)</f>
      </c>
      <c r="J235" s="31" t="s">
        <v>51</v>
      </c>
      <c r="O235">
        <f>(I235*21)/100</f>
      </c>
      <c r="P235" t="s">
        <v>24</v>
      </c>
    </row>
    <row r="236" spans="1:5" ht="12.75">
      <c r="A236" s="34" t="s">
        <v>52</v>
      </c>
      <c r="E236" s="35" t="s">
        <v>485</v>
      </c>
    </row>
    <row r="237" spans="1:5" ht="12.75">
      <c r="A237" s="38" t="s">
        <v>54</v>
      </c>
      <c r="E237" s="37" t="s">
        <v>486</v>
      </c>
    </row>
    <row r="238" spans="1:16" ht="12.75">
      <c r="A238" s="25" t="s">
        <v>47</v>
      </c>
      <c r="B238" s="29" t="s">
        <v>487</v>
      </c>
      <c r="C238" s="29" t="s">
        <v>488</v>
      </c>
      <c r="D238" s="25" t="s">
        <v>57</v>
      </c>
      <c r="E238" s="30" t="s">
        <v>489</v>
      </c>
      <c r="F238" s="31" t="s">
        <v>65</v>
      </c>
      <c r="G238" s="32">
        <v>0.015</v>
      </c>
      <c r="H238" s="33">
        <v>0</v>
      </c>
      <c r="I238" s="33">
        <f>ROUND(ROUND(H238,2)*ROUND(G238,3),2)</f>
      </c>
      <c r="J238" s="31" t="s">
        <v>51</v>
      </c>
      <c r="O238">
        <f>(I238*21)/100</f>
      </c>
      <c r="P238" t="s">
        <v>24</v>
      </c>
    </row>
    <row r="239" spans="1:5" ht="12.75">
      <c r="A239" s="34" t="s">
        <v>52</v>
      </c>
      <c r="E239" s="35" t="s">
        <v>490</v>
      </c>
    </row>
    <row r="240" spans="1:5" ht="12.75">
      <c r="A240" s="38" t="s">
        <v>54</v>
      </c>
      <c r="E240" s="37" t="s">
        <v>491</v>
      </c>
    </row>
    <row r="241" spans="1:16" ht="12.75">
      <c r="A241" s="25" t="s">
        <v>47</v>
      </c>
      <c r="B241" s="29" t="s">
        <v>492</v>
      </c>
      <c r="C241" s="29" t="s">
        <v>493</v>
      </c>
      <c r="D241" s="25" t="s">
        <v>57</v>
      </c>
      <c r="E241" s="30" t="s">
        <v>494</v>
      </c>
      <c r="F241" s="31" t="s">
        <v>168</v>
      </c>
      <c r="G241" s="32">
        <v>2</v>
      </c>
      <c r="H241" s="33">
        <v>0</v>
      </c>
      <c r="I241" s="33">
        <f>ROUND(ROUND(H241,2)*ROUND(G241,3),2)</f>
      </c>
      <c r="J241" s="31" t="s">
        <v>51</v>
      </c>
      <c r="O241">
        <f>(I241*21)/100</f>
      </c>
      <c r="P241" t="s">
        <v>24</v>
      </c>
    </row>
    <row r="242" spans="1:5" ht="12.75">
      <c r="A242" s="34" t="s">
        <v>52</v>
      </c>
      <c r="E242" s="35" t="s">
        <v>495</v>
      </c>
    </row>
    <row r="243" spans="1:5" ht="12.75">
      <c r="A243" s="38" t="s">
        <v>54</v>
      </c>
      <c r="E243" s="37" t="s">
        <v>57</v>
      </c>
    </row>
    <row r="244" spans="1:16" ht="25.5">
      <c r="A244" s="25" t="s">
        <v>47</v>
      </c>
      <c r="B244" s="29" t="s">
        <v>496</v>
      </c>
      <c r="C244" s="29" t="s">
        <v>497</v>
      </c>
      <c r="D244" s="25" t="s">
        <v>57</v>
      </c>
      <c r="E244" s="30" t="s">
        <v>498</v>
      </c>
      <c r="F244" s="31" t="s">
        <v>168</v>
      </c>
      <c r="G244" s="32">
        <v>14</v>
      </c>
      <c r="H244" s="33">
        <v>0</v>
      </c>
      <c r="I244" s="33">
        <f>ROUND(ROUND(H244,2)*ROUND(G244,3),2)</f>
      </c>
      <c r="J244" s="31" t="s">
        <v>51</v>
      </c>
      <c r="O244">
        <f>(I244*21)/100</f>
      </c>
      <c r="P244" t="s">
        <v>24</v>
      </c>
    </row>
    <row r="245" spans="1:5" ht="12.75">
      <c r="A245" s="34" t="s">
        <v>52</v>
      </c>
      <c r="E245" s="35" t="s">
        <v>499</v>
      </c>
    </row>
    <row r="246" spans="1:5" ht="12.75">
      <c r="A246" s="38" t="s">
        <v>54</v>
      </c>
      <c r="E246" s="37" t="s">
        <v>500</v>
      </c>
    </row>
    <row r="247" spans="1:16" ht="12.75">
      <c r="A247" s="25" t="s">
        <v>47</v>
      </c>
      <c r="B247" s="29" t="s">
        <v>501</v>
      </c>
      <c r="C247" s="29" t="s">
        <v>502</v>
      </c>
      <c r="D247" s="25" t="s">
        <v>203</v>
      </c>
      <c r="E247" s="30" t="s">
        <v>503</v>
      </c>
      <c r="F247" s="31" t="s">
        <v>168</v>
      </c>
      <c r="G247" s="32">
        <v>2</v>
      </c>
      <c r="H247" s="33">
        <v>0</v>
      </c>
      <c r="I247" s="33">
        <f>ROUND(ROUND(H247,2)*ROUND(G247,3),2)</f>
      </c>
      <c r="J247" s="31" t="s">
        <v>51</v>
      </c>
      <c r="O247">
        <f>(I247*21)/100</f>
      </c>
      <c r="P247" t="s">
        <v>24</v>
      </c>
    </row>
    <row r="248" spans="1:5" ht="12.75">
      <c r="A248" s="34" t="s">
        <v>52</v>
      </c>
      <c r="E248" s="35" t="s">
        <v>504</v>
      </c>
    </row>
    <row r="249" spans="1:5" ht="12.75">
      <c r="A249" s="38" t="s">
        <v>54</v>
      </c>
      <c r="E249" s="37" t="s">
        <v>57</v>
      </c>
    </row>
    <row r="250" spans="1:16" ht="12.75">
      <c r="A250" s="25" t="s">
        <v>47</v>
      </c>
      <c r="B250" s="29" t="s">
        <v>505</v>
      </c>
      <c r="C250" s="29" t="s">
        <v>506</v>
      </c>
      <c r="D250" s="25" t="s">
        <v>57</v>
      </c>
      <c r="E250" s="30" t="s">
        <v>507</v>
      </c>
      <c r="F250" s="31" t="s">
        <v>168</v>
      </c>
      <c r="G250" s="32">
        <v>4</v>
      </c>
      <c r="H250" s="33">
        <v>0</v>
      </c>
      <c r="I250" s="33">
        <f>ROUND(ROUND(H250,2)*ROUND(G250,3),2)</f>
      </c>
      <c r="J250" s="31" t="s">
        <v>51</v>
      </c>
      <c r="O250">
        <f>(I250*21)/100</f>
      </c>
      <c r="P250" t="s">
        <v>24</v>
      </c>
    </row>
    <row r="251" spans="1:5" ht="12.75">
      <c r="A251" s="34" t="s">
        <v>52</v>
      </c>
      <c r="E251" s="35" t="s">
        <v>508</v>
      </c>
    </row>
    <row r="252" spans="1:5" ht="12.75">
      <c r="A252" s="38" t="s">
        <v>54</v>
      </c>
      <c r="E252" s="37" t="s">
        <v>57</v>
      </c>
    </row>
    <row r="253" spans="1:16" ht="12.75">
      <c r="A253" s="25" t="s">
        <v>47</v>
      </c>
      <c r="B253" s="29" t="s">
        <v>509</v>
      </c>
      <c r="C253" s="29" t="s">
        <v>510</v>
      </c>
      <c r="D253" s="25" t="s">
        <v>57</v>
      </c>
      <c r="E253" s="30" t="s">
        <v>511</v>
      </c>
      <c r="F253" s="31" t="s">
        <v>114</v>
      </c>
      <c r="G253" s="32">
        <v>60.522</v>
      </c>
      <c r="H253" s="33">
        <v>0</v>
      </c>
      <c r="I253" s="33">
        <f>ROUND(ROUND(H253,2)*ROUND(G253,3),2)</f>
      </c>
      <c r="J253" s="31" t="s">
        <v>51</v>
      </c>
      <c r="O253">
        <f>(I253*21)/100</f>
      </c>
      <c r="P253" t="s">
        <v>24</v>
      </c>
    </row>
    <row r="254" spans="1:5" ht="12.75">
      <c r="A254" s="34" t="s">
        <v>52</v>
      </c>
      <c r="E254" s="35" t="s">
        <v>512</v>
      </c>
    </row>
    <row r="255" spans="1:5" ht="12.75">
      <c r="A255" s="38" t="s">
        <v>54</v>
      </c>
      <c r="E255" s="37" t="s">
        <v>513</v>
      </c>
    </row>
    <row r="256" spans="1:16" ht="12.75">
      <c r="A256" s="25" t="s">
        <v>47</v>
      </c>
      <c r="B256" s="29" t="s">
        <v>514</v>
      </c>
      <c r="C256" s="29" t="s">
        <v>515</v>
      </c>
      <c r="D256" s="25" t="s">
        <v>57</v>
      </c>
      <c r="E256" s="30" t="s">
        <v>516</v>
      </c>
      <c r="F256" s="31" t="s">
        <v>65</v>
      </c>
      <c r="G256" s="32">
        <v>39</v>
      </c>
      <c r="H256" s="33">
        <v>0</v>
      </c>
      <c r="I256" s="33">
        <f>ROUND(ROUND(H256,2)*ROUND(G256,3),2)</f>
      </c>
      <c r="J256" s="31" t="s">
        <v>51</v>
      </c>
      <c r="O256">
        <f>(I256*21)/100</f>
      </c>
      <c r="P256" t="s">
        <v>24</v>
      </c>
    </row>
    <row r="257" spans="1:5" ht="25.5">
      <c r="A257" s="34" t="s">
        <v>52</v>
      </c>
      <c r="E257" s="35" t="s">
        <v>517</v>
      </c>
    </row>
    <row r="258" spans="1:5" ht="12.75">
      <c r="A258" s="38" t="s">
        <v>54</v>
      </c>
      <c r="E258" s="37" t="s">
        <v>518</v>
      </c>
    </row>
    <row r="259" spans="1:16" ht="12.75">
      <c r="A259" s="25" t="s">
        <v>47</v>
      </c>
      <c r="B259" s="29" t="s">
        <v>519</v>
      </c>
      <c r="C259" s="29" t="s">
        <v>520</v>
      </c>
      <c r="D259" s="25" t="s">
        <v>30</v>
      </c>
      <c r="E259" s="30" t="s">
        <v>521</v>
      </c>
      <c r="F259" s="31" t="s">
        <v>65</v>
      </c>
      <c r="G259" s="32">
        <v>20.288</v>
      </c>
      <c r="H259" s="33">
        <v>0</v>
      </c>
      <c r="I259" s="33">
        <f>ROUND(ROUND(H259,2)*ROUND(G259,3),2)</f>
      </c>
      <c r="J259" s="31" t="s">
        <v>51</v>
      </c>
      <c r="O259">
        <f>(I259*21)/100</f>
      </c>
      <c r="P259" t="s">
        <v>24</v>
      </c>
    </row>
    <row r="260" spans="1:5" ht="25.5">
      <c r="A260" s="34" t="s">
        <v>52</v>
      </c>
      <c r="E260" s="35" t="s">
        <v>522</v>
      </c>
    </row>
    <row r="261" spans="1:5" ht="12.75">
      <c r="A261" s="38" t="s">
        <v>54</v>
      </c>
      <c r="E261" s="37" t="s">
        <v>523</v>
      </c>
    </row>
    <row r="262" spans="1:16" ht="12.75">
      <c r="A262" s="25" t="s">
        <v>47</v>
      </c>
      <c r="B262" s="29" t="s">
        <v>524</v>
      </c>
      <c r="C262" s="29" t="s">
        <v>520</v>
      </c>
      <c r="D262" s="25" t="s">
        <v>24</v>
      </c>
      <c r="E262" s="30" t="s">
        <v>521</v>
      </c>
      <c r="F262" s="31" t="s">
        <v>65</v>
      </c>
      <c r="G262" s="32">
        <v>7.48</v>
      </c>
      <c r="H262" s="33">
        <v>0</v>
      </c>
      <c r="I262" s="33">
        <f>ROUND(ROUND(H262,2)*ROUND(G262,3),2)</f>
      </c>
      <c r="J262" s="31" t="s">
        <v>51</v>
      </c>
      <c r="O262">
        <f>(I262*21)/100</f>
      </c>
      <c r="P262" t="s">
        <v>24</v>
      </c>
    </row>
    <row r="263" spans="1:5" ht="12.75">
      <c r="A263" s="34" t="s">
        <v>52</v>
      </c>
      <c r="E263" s="35" t="s">
        <v>525</v>
      </c>
    </row>
    <row r="264" spans="1:5" ht="12.75">
      <c r="A264" s="38" t="s">
        <v>54</v>
      </c>
      <c r="E264" s="37" t="s">
        <v>526</v>
      </c>
    </row>
    <row r="265" spans="1:16" ht="12.75">
      <c r="A265" s="25" t="s">
        <v>47</v>
      </c>
      <c r="B265" s="29" t="s">
        <v>527</v>
      </c>
      <c r="C265" s="29" t="s">
        <v>528</v>
      </c>
      <c r="D265" s="25" t="s">
        <v>57</v>
      </c>
      <c r="E265" s="30" t="s">
        <v>529</v>
      </c>
      <c r="F265" s="31" t="s">
        <v>50</v>
      </c>
      <c r="G265" s="32">
        <v>1</v>
      </c>
      <c r="H265" s="33">
        <v>0</v>
      </c>
      <c r="I265" s="33">
        <f>ROUND(ROUND(H265,2)*ROUND(G265,3),2)</f>
      </c>
      <c r="J265" s="31" t="s">
        <v>51</v>
      </c>
      <c r="O265">
        <f>(I265*21)/100</f>
      </c>
      <c r="P265" t="s">
        <v>24</v>
      </c>
    </row>
    <row r="266" spans="1:5" ht="12.75">
      <c r="A266" s="34" t="s">
        <v>52</v>
      </c>
      <c r="E266" s="35" t="s">
        <v>530</v>
      </c>
    </row>
    <row r="267" spans="1:5" ht="12.75">
      <c r="A267" s="38" t="s">
        <v>54</v>
      </c>
      <c r="E267" s="37" t="s">
        <v>57</v>
      </c>
    </row>
    <row r="268" spans="1:16" ht="12.75">
      <c r="A268" s="25" t="s">
        <v>47</v>
      </c>
      <c r="B268" s="29" t="s">
        <v>531</v>
      </c>
      <c r="C268" s="29" t="s">
        <v>532</v>
      </c>
      <c r="D268" s="25" t="s">
        <v>203</v>
      </c>
      <c r="E268" s="30" t="s">
        <v>533</v>
      </c>
      <c r="F268" s="31" t="s">
        <v>114</v>
      </c>
      <c r="G268" s="32">
        <v>74.58</v>
      </c>
      <c r="H268" s="33">
        <v>0</v>
      </c>
      <c r="I268" s="33">
        <f>ROUND(ROUND(H268,2)*ROUND(G268,3),2)</f>
      </c>
      <c r="J268" s="31" t="s">
        <v>51</v>
      </c>
      <c r="O268">
        <f>(I268*21)/100</f>
      </c>
      <c r="P268" t="s">
        <v>24</v>
      </c>
    </row>
    <row r="269" spans="1:5" ht="12.75">
      <c r="A269" s="34" t="s">
        <v>52</v>
      </c>
      <c r="E269" s="35" t="s">
        <v>534</v>
      </c>
    </row>
    <row r="270" spans="1:5" ht="12.75">
      <c r="A270" s="36" t="s">
        <v>54</v>
      </c>
      <c r="E270" s="37" t="s">
        <v>535</v>
      </c>
    </row>
  </sheetData>
  <mergeCells count="11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  <mergeCell ref="J5:J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71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0" max="10" width="20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J1" s="1"/>
      <c r="P1" t="s">
        <v>22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J2" s="1"/>
      <c r="O2">
        <f>0+O8+O39+O85+O92+O105</f>
      </c>
      <c r="P2" t="s">
        <v>23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536</v>
      </c>
      <c r="I3" s="42">
        <f>0+I8+I39+I85+I92+I105</f>
      </c>
      <c r="J3" s="10"/>
      <c r="O3" t="s">
        <v>19</v>
      </c>
      <c r="P3" t="s">
        <v>24</v>
      </c>
    </row>
    <row r="4" spans="1:16" ht="15" customHeight="1">
      <c r="A4" t="s">
        <v>17</v>
      </c>
      <c r="B4" s="16" t="s">
        <v>18</v>
      </c>
      <c r="C4" s="17" t="s">
        <v>536</v>
      </c>
      <c r="D4" s="6"/>
      <c r="E4" s="18" t="s">
        <v>537</v>
      </c>
      <c r="F4" s="6"/>
      <c r="G4" s="6"/>
      <c r="H4" s="19"/>
      <c r="I4" s="19"/>
      <c r="J4" s="6"/>
      <c r="O4" t="s">
        <v>20</v>
      </c>
      <c r="P4" t="s">
        <v>24</v>
      </c>
    </row>
    <row r="5" spans="1:16" ht="12.75" customHeight="1">
      <c r="A5" s="15" t="s">
        <v>27</v>
      </c>
      <c r="B5" s="15" t="s">
        <v>29</v>
      </c>
      <c r="C5" s="15" t="s">
        <v>31</v>
      </c>
      <c r="D5" s="15" t="s">
        <v>32</v>
      </c>
      <c r="E5" s="15" t="s">
        <v>33</v>
      </c>
      <c r="F5" s="15" t="s">
        <v>35</v>
      </c>
      <c r="G5" s="15" t="s">
        <v>37</v>
      </c>
      <c r="H5" s="15" t="s">
        <v>38</v>
      </c>
      <c r="I5" s="15"/>
      <c r="J5" s="15" t="s">
        <v>43</v>
      </c>
      <c r="O5" t="s">
        <v>21</v>
      </c>
      <c r="P5" t="s">
        <v>24</v>
      </c>
    </row>
    <row r="6" spans="1:10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  <c r="J6" s="15"/>
    </row>
    <row r="7" spans="1:10" ht="12.75" customHeight="1">
      <c r="A7" s="15" t="s">
        <v>28</v>
      </c>
      <c r="B7" s="15" t="s">
        <v>30</v>
      </c>
      <c r="C7" s="15" t="s">
        <v>24</v>
      </c>
      <c r="D7" s="15" t="s">
        <v>22</v>
      </c>
      <c r="E7" s="15" t="s">
        <v>34</v>
      </c>
      <c r="F7" s="15" t="s">
        <v>36</v>
      </c>
      <c r="G7" s="15" t="s">
        <v>23</v>
      </c>
      <c r="H7" s="15" t="s">
        <v>40</v>
      </c>
      <c r="I7" s="15" t="s">
        <v>42</v>
      </c>
      <c r="J7" s="15" t="s">
        <v>44</v>
      </c>
    </row>
    <row r="8" spans="1:18" ht="12.75" customHeight="1">
      <c r="A8" s="19" t="s">
        <v>45</v>
      </c>
      <c r="B8" s="19"/>
      <c r="C8" s="26" t="s">
        <v>28</v>
      </c>
      <c r="D8" s="19"/>
      <c r="E8" s="27" t="s">
        <v>46</v>
      </c>
      <c r="F8" s="19"/>
      <c r="G8" s="19"/>
      <c r="H8" s="19"/>
      <c r="I8" s="28">
        <f>0+Q8</f>
      </c>
      <c r="J8" s="19"/>
      <c r="O8">
        <f>0+R8</f>
      </c>
      <c r="Q8">
        <f>0+I9+I12+I15+I18+I21+I24+I27+I30+I33+I36</f>
      </c>
      <c r="R8">
        <f>0+O9+O12+O15+O18+O21+O24+O27+O30+O33+O36</f>
      </c>
    </row>
    <row r="9" spans="1:16" ht="12.75">
      <c r="A9" s="25" t="s">
        <v>47</v>
      </c>
      <c r="B9" s="29" t="s">
        <v>30</v>
      </c>
      <c r="C9" s="29" t="s">
        <v>48</v>
      </c>
      <c r="D9" s="25" t="s">
        <v>30</v>
      </c>
      <c r="E9" s="30" t="s">
        <v>49</v>
      </c>
      <c r="F9" s="31" t="s">
        <v>50</v>
      </c>
      <c r="G9" s="32">
        <v>363.915</v>
      </c>
      <c r="H9" s="33">
        <v>0</v>
      </c>
      <c r="I9" s="33">
        <f>ROUND(ROUND(H9,2)*ROUND(G9,3),2)</f>
      </c>
      <c r="J9" s="31" t="s">
        <v>51</v>
      </c>
      <c r="O9">
        <f>(I9*21)/100</f>
      </c>
      <c r="P9" t="s">
        <v>24</v>
      </c>
    </row>
    <row r="10" spans="1:5" ht="51">
      <c r="A10" s="34" t="s">
        <v>52</v>
      </c>
      <c r="E10" s="35" t="s">
        <v>538</v>
      </c>
    </row>
    <row r="11" spans="1:5" ht="12.75">
      <c r="A11" s="38" t="s">
        <v>54</v>
      </c>
      <c r="E11" s="37" t="s">
        <v>539</v>
      </c>
    </row>
    <row r="12" spans="1:16" ht="12.75">
      <c r="A12" s="25" t="s">
        <v>47</v>
      </c>
      <c r="B12" s="29" t="s">
        <v>24</v>
      </c>
      <c r="C12" s="29" t="s">
        <v>48</v>
      </c>
      <c r="D12" s="25" t="s">
        <v>23</v>
      </c>
      <c r="E12" s="30" t="s">
        <v>49</v>
      </c>
      <c r="F12" s="31" t="s">
        <v>50</v>
      </c>
      <c r="G12" s="32">
        <v>166.428</v>
      </c>
      <c r="H12" s="33">
        <v>0</v>
      </c>
      <c r="I12" s="33">
        <f>ROUND(ROUND(H12,2)*ROUND(G12,3),2)</f>
      </c>
      <c r="J12" s="31" t="s">
        <v>51</v>
      </c>
      <c r="O12">
        <f>(I12*21)/100</f>
      </c>
      <c r="P12" t="s">
        <v>24</v>
      </c>
    </row>
    <row r="13" spans="1:5" ht="51">
      <c r="A13" s="34" t="s">
        <v>52</v>
      </c>
      <c r="E13" s="35" t="s">
        <v>540</v>
      </c>
    </row>
    <row r="14" spans="1:5" ht="12.75">
      <c r="A14" s="38" t="s">
        <v>54</v>
      </c>
      <c r="E14" s="37" t="s">
        <v>541</v>
      </c>
    </row>
    <row r="15" spans="1:16" ht="12.75">
      <c r="A15" s="25" t="s">
        <v>47</v>
      </c>
      <c r="B15" s="29" t="s">
        <v>22</v>
      </c>
      <c r="C15" s="29" t="s">
        <v>542</v>
      </c>
      <c r="D15" s="25" t="s">
        <v>203</v>
      </c>
      <c r="E15" s="30" t="s">
        <v>543</v>
      </c>
      <c r="F15" s="31" t="s">
        <v>65</v>
      </c>
      <c r="G15" s="32">
        <v>975.259</v>
      </c>
      <c r="H15" s="33">
        <v>0</v>
      </c>
      <c r="I15" s="33">
        <f>ROUND(ROUND(H15,2)*ROUND(G15,3),2)</f>
      </c>
      <c r="J15" s="31" t="s">
        <v>51</v>
      </c>
      <c r="O15">
        <f>(I15*21)/100</f>
      </c>
      <c r="P15" t="s">
        <v>24</v>
      </c>
    </row>
    <row r="16" spans="1:5" ht="63.75">
      <c r="A16" s="34" t="s">
        <v>52</v>
      </c>
      <c r="E16" s="35" t="s">
        <v>544</v>
      </c>
    </row>
    <row r="17" spans="1:5" ht="12.75">
      <c r="A17" s="38" t="s">
        <v>54</v>
      </c>
      <c r="E17" s="37" t="s">
        <v>545</v>
      </c>
    </row>
    <row r="18" spans="1:16" ht="12.75">
      <c r="A18" s="25" t="s">
        <v>47</v>
      </c>
      <c r="B18" s="29" t="s">
        <v>34</v>
      </c>
      <c r="C18" s="29" t="s">
        <v>546</v>
      </c>
      <c r="D18" s="25" t="s">
        <v>57</v>
      </c>
      <c r="E18" s="30" t="s">
        <v>547</v>
      </c>
      <c r="F18" s="31" t="s">
        <v>59</v>
      </c>
      <c r="G18" s="32">
        <v>1</v>
      </c>
      <c r="H18" s="33">
        <v>0</v>
      </c>
      <c r="I18" s="33">
        <f>ROUND(ROUND(H18,2)*ROUND(G18,3),2)</f>
      </c>
      <c r="J18" s="31" t="s">
        <v>51</v>
      </c>
      <c r="O18">
        <f>(I18*21)/100</f>
      </c>
      <c r="P18" t="s">
        <v>24</v>
      </c>
    </row>
    <row r="19" spans="1:5" ht="12.75">
      <c r="A19" s="34" t="s">
        <v>52</v>
      </c>
      <c r="E19" s="35" t="s">
        <v>548</v>
      </c>
    </row>
    <row r="20" spans="1:5" ht="12.75">
      <c r="A20" s="38" t="s">
        <v>54</v>
      </c>
      <c r="E20" s="37" t="s">
        <v>57</v>
      </c>
    </row>
    <row r="21" spans="1:16" ht="12.75">
      <c r="A21" s="25" t="s">
        <v>47</v>
      </c>
      <c r="B21" s="29" t="s">
        <v>36</v>
      </c>
      <c r="C21" s="29" t="s">
        <v>549</v>
      </c>
      <c r="D21" s="25" t="s">
        <v>203</v>
      </c>
      <c r="E21" s="30" t="s">
        <v>550</v>
      </c>
      <c r="F21" s="31" t="s">
        <v>59</v>
      </c>
      <c r="G21" s="32">
        <v>1</v>
      </c>
      <c r="H21" s="33">
        <v>0</v>
      </c>
      <c r="I21" s="33">
        <f>ROUND(ROUND(H21,2)*ROUND(G21,3),2)</f>
      </c>
      <c r="J21" s="31" t="s">
        <v>51</v>
      </c>
      <c r="O21">
        <f>(I21*21)/100</f>
      </c>
      <c r="P21" t="s">
        <v>24</v>
      </c>
    </row>
    <row r="22" spans="1:5" ht="12.75">
      <c r="A22" s="34" t="s">
        <v>52</v>
      </c>
      <c r="E22" s="35" t="s">
        <v>57</v>
      </c>
    </row>
    <row r="23" spans="1:5" ht="12.75">
      <c r="A23" s="38" t="s">
        <v>54</v>
      </c>
      <c r="E23" s="37" t="s">
        <v>57</v>
      </c>
    </row>
    <row r="24" spans="1:16" ht="12.75">
      <c r="A24" s="25" t="s">
        <v>47</v>
      </c>
      <c r="B24" s="29" t="s">
        <v>23</v>
      </c>
      <c r="C24" s="29" t="s">
        <v>551</v>
      </c>
      <c r="D24" s="25" t="s">
        <v>57</v>
      </c>
      <c r="E24" s="30" t="s">
        <v>552</v>
      </c>
      <c r="F24" s="31" t="s">
        <v>553</v>
      </c>
      <c r="G24" s="32">
        <v>4</v>
      </c>
      <c r="H24" s="33">
        <v>0</v>
      </c>
      <c r="I24" s="33">
        <f>ROUND(ROUND(H24,2)*ROUND(G24,3),2)</f>
      </c>
      <c r="J24" s="31" t="s">
        <v>51</v>
      </c>
      <c r="O24">
        <f>(I24*21)/100</f>
      </c>
      <c r="P24" t="s">
        <v>24</v>
      </c>
    </row>
    <row r="25" spans="1:5" ht="12.75">
      <c r="A25" s="34" t="s">
        <v>52</v>
      </c>
      <c r="E25" s="35" t="s">
        <v>554</v>
      </c>
    </row>
    <row r="26" spans="1:5" ht="12.75">
      <c r="A26" s="38" t="s">
        <v>54</v>
      </c>
      <c r="E26" s="37" t="s">
        <v>57</v>
      </c>
    </row>
    <row r="27" spans="1:16" ht="12.75">
      <c r="A27" s="25" t="s">
        <v>47</v>
      </c>
      <c r="B27" s="29" t="s">
        <v>77</v>
      </c>
      <c r="C27" s="29" t="s">
        <v>555</v>
      </c>
      <c r="D27" s="25" t="s">
        <v>203</v>
      </c>
      <c r="E27" s="30" t="s">
        <v>556</v>
      </c>
      <c r="F27" s="31" t="s">
        <v>59</v>
      </c>
      <c r="G27" s="32">
        <v>1</v>
      </c>
      <c r="H27" s="33">
        <v>0</v>
      </c>
      <c r="I27" s="33">
        <f>ROUND(ROUND(H27,2)*ROUND(G27,3),2)</f>
      </c>
      <c r="J27" s="31" t="s">
        <v>51</v>
      </c>
      <c r="O27">
        <f>(I27*21)/100</f>
      </c>
      <c r="P27" t="s">
        <v>24</v>
      </c>
    </row>
    <row r="28" spans="1:5" ht="12.75">
      <c r="A28" s="34" t="s">
        <v>52</v>
      </c>
      <c r="E28" s="35" t="s">
        <v>57</v>
      </c>
    </row>
    <row r="29" spans="1:5" ht="12.75">
      <c r="A29" s="38" t="s">
        <v>54</v>
      </c>
      <c r="E29" s="37" t="s">
        <v>57</v>
      </c>
    </row>
    <row r="30" spans="1:16" ht="12.75">
      <c r="A30" s="25" t="s">
        <v>47</v>
      </c>
      <c r="B30" s="29" t="s">
        <v>82</v>
      </c>
      <c r="C30" s="29" t="s">
        <v>56</v>
      </c>
      <c r="D30" s="25" t="s">
        <v>57</v>
      </c>
      <c r="E30" s="30" t="s">
        <v>58</v>
      </c>
      <c r="F30" s="31" t="s">
        <v>59</v>
      </c>
      <c r="G30" s="32">
        <v>1</v>
      </c>
      <c r="H30" s="33">
        <v>0</v>
      </c>
      <c r="I30" s="33">
        <f>ROUND(ROUND(H30,2)*ROUND(G30,3),2)</f>
      </c>
      <c r="J30" s="31" t="s">
        <v>51</v>
      </c>
      <c r="O30">
        <f>(I30*21)/100</f>
      </c>
      <c r="P30" t="s">
        <v>24</v>
      </c>
    </row>
    <row r="31" spans="1:5" ht="12.75">
      <c r="A31" s="34" t="s">
        <v>52</v>
      </c>
      <c r="E31" s="35" t="s">
        <v>57</v>
      </c>
    </row>
    <row r="32" spans="1:5" ht="12.75">
      <c r="A32" s="38" t="s">
        <v>54</v>
      </c>
      <c r="E32" s="37" t="s">
        <v>57</v>
      </c>
    </row>
    <row r="33" spans="1:16" ht="12.75">
      <c r="A33" s="25" t="s">
        <v>47</v>
      </c>
      <c r="B33" s="29" t="s">
        <v>40</v>
      </c>
      <c r="C33" s="29" t="s">
        <v>557</v>
      </c>
      <c r="D33" s="25" t="s">
        <v>558</v>
      </c>
      <c r="E33" s="30" t="s">
        <v>559</v>
      </c>
      <c r="F33" s="31" t="s">
        <v>59</v>
      </c>
      <c r="G33" s="32">
        <v>1</v>
      </c>
      <c r="H33" s="33">
        <v>0</v>
      </c>
      <c r="I33" s="33">
        <f>ROUND(ROUND(H33,2)*ROUND(G33,3),2)</f>
      </c>
      <c r="J33" s="31" t="s">
        <v>51</v>
      </c>
      <c r="O33">
        <f>(I33*21)/100</f>
      </c>
      <c r="P33" t="s">
        <v>24</v>
      </c>
    </row>
    <row r="34" spans="1:5" ht="63.75">
      <c r="A34" s="34" t="s">
        <v>52</v>
      </c>
      <c r="E34" s="35" t="s">
        <v>560</v>
      </c>
    </row>
    <row r="35" spans="1:5" ht="12.75">
      <c r="A35" s="38" t="s">
        <v>54</v>
      </c>
      <c r="E35" s="37" t="s">
        <v>57</v>
      </c>
    </row>
    <row r="36" spans="1:16" ht="12.75">
      <c r="A36" s="25" t="s">
        <v>47</v>
      </c>
      <c r="B36" s="29" t="s">
        <v>42</v>
      </c>
      <c r="C36" s="29" t="s">
        <v>557</v>
      </c>
      <c r="D36" s="25" t="s">
        <v>561</v>
      </c>
      <c r="E36" s="30" t="s">
        <v>559</v>
      </c>
      <c r="F36" s="31" t="s">
        <v>59</v>
      </c>
      <c r="G36" s="32">
        <v>1</v>
      </c>
      <c r="H36" s="33">
        <v>0</v>
      </c>
      <c r="I36" s="33">
        <f>ROUND(ROUND(H36,2)*ROUND(G36,3),2)</f>
      </c>
      <c r="J36" s="31" t="s">
        <v>51</v>
      </c>
      <c r="O36">
        <f>(I36*21)/100</f>
      </c>
      <c r="P36" t="s">
        <v>24</v>
      </c>
    </row>
    <row r="37" spans="1:5" ht="63.75">
      <c r="A37" s="34" t="s">
        <v>52</v>
      </c>
      <c r="E37" s="35" t="s">
        <v>562</v>
      </c>
    </row>
    <row r="38" spans="1:5" ht="12.75">
      <c r="A38" s="36" t="s">
        <v>54</v>
      </c>
      <c r="E38" s="37" t="s">
        <v>57</v>
      </c>
    </row>
    <row r="39" spans="1:18" ht="12.75" customHeight="1">
      <c r="A39" s="6" t="s">
        <v>45</v>
      </c>
      <c r="B39" s="6"/>
      <c r="C39" s="40" t="s">
        <v>30</v>
      </c>
      <c r="D39" s="6"/>
      <c r="E39" s="27" t="s">
        <v>62</v>
      </c>
      <c r="F39" s="6"/>
      <c r="G39" s="6"/>
      <c r="H39" s="6"/>
      <c r="I39" s="41">
        <f>0+Q39</f>
      </c>
      <c r="J39" s="6"/>
      <c r="O39">
        <f>0+R39</f>
      </c>
      <c r="Q39">
        <f>0+I40+I43+I46+I49+I52+I55+I58+I61+I64+I67+I70+I73+I76+I79+I82</f>
      </c>
      <c r="R39">
        <f>0+O40+O43+O46+O49+O52+O55+O58+O61+O64+O67+O70+O73+O76+O79+O82</f>
      </c>
    </row>
    <row r="40" spans="1:16" ht="12.75">
      <c r="A40" s="25" t="s">
        <v>47</v>
      </c>
      <c r="B40" s="29" t="s">
        <v>44</v>
      </c>
      <c r="C40" s="29" t="s">
        <v>563</v>
      </c>
      <c r="D40" s="25" t="s">
        <v>57</v>
      </c>
      <c r="E40" s="30" t="s">
        <v>564</v>
      </c>
      <c r="F40" s="31" t="s">
        <v>114</v>
      </c>
      <c r="G40" s="32">
        <v>170</v>
      </c>
      <c r="H40" s="33">
        <v>0</v>
      </c>
      <c r="I40" s="33">
        <f>ROUND(ROUND(H40,2)*ROUND(G40,3),2)</f>
      </c>
      <c r="J40" s="31" t="s">
        <v>51</v>
      </c>
      <c r="O40">
        <f>(I40*21)/100</f>
      </c>
      <c r="P40" t="s">
        <v>24</v>
      </c>
    </row>
    <row r="41" spans="1:5" ht="25.5">
      <c r="A41" s="34" t="s">
        <v>52</v>
      </c>
      <c r="E41" s="35" t="s">
        <v>565</v>
      </c>
    </row>
    <row r="42" spans="1:5" ht="12.75">
      <c r="A42" s="38" t="s">
        <v>54</v>
      </c>
      <c r="E42" s="37" t="s">
        <v>566</v>
      </c>
    </row>
    <row r="43" spans="1:16" ht="12.75">
      <c r="A43" s="25" t="s">
        <v>47</v>
      </c>
      <c r="B43" s="29" t="s">
        <v>96</v>
      </c>
      <c r="C43" s="29" t="s">
        <v>567</v>
      </c>
      <c r="D43" s="25" t="s">
        <v>57</v>
      </c>
      <c r="E43" s="30" t="s">
        <v>568</v>
      </c>
      <c r="F43" s="31" t="s">
        <v>168</v>
      </c>
      <c r="G43" s="32">
        <v>2</v>
      </c>
      <c r="H43" s="33">
        <v>0</v>
      </c>
      <c r="I43" s="33">
        <f>ROUND(ROUND(H43,2)*ROUND(G43,3),2)</f>
      </c>
      <c r="J43" s="31" t="s">
        <v>51</v>
      </c>
      <c r="O43">
        <f>(I43*21)/100</f>
      </c>
      <c r="P43" t="s">
        <v>24</v>
      </c>
    </row>
    <row r="44" spans="1:5" ht="12.75">
      <c r="A44" s="34" t="s">
        <v>52</v>
      </c>
      <c r="E44" s="35" t="s">
        <v>569</v>
      </c>
    </row>
    <row r="45" spans="1:5" ht="12.75">
      <c r="A45" s="38" t="s">
        <v>54</v>
      </c>
      <c r="E45" s="37" t="s">
        <v>57</v>
      </c>
    </row>
    <row r="46" spans="1:16" ht="12.75">
      <c r="A46" s="25" t="s">
        <v>47</v>
      </c>
      <c r="B46" s="29" t="s">
        <v>101</v>
      </c>
      <c r="C46" s="29" t="s">
        <v>570</v>
      </c>
      <c r="D46" s="25" t="s">
        <v>57</v>
      </c>
      <c r="E46" s="30" t="s">
        <v>571</v>
      </c>
      <c r="F46" s="31" t="s">
        <v>168</v>
      </c>
      <c r="G46" s="32">
        <v>12</v>
      </c>
      <c r="H46" s="33">
        <v>0</v>
      </c>
      <c r="I46" s="33">
        <f>ROUND(ROUND(H46,2)*ROUND(G46,3),2)</f>
      </c>
      <c r="J46" s="31" t="s">
        <v>51</v>
      </c>
      <c r="O46">
        <f>(I46*21)/100</f>
      </c>
      <c r="P46" t="s">
        <v>24</v>
      </c>
    </row>
    <row r="47" spans="1:5" ht="25.5">
      <c r="A47" s="34" t="s">
        <v>52</v>
      </c>
      <c r="E47" s="35" t="s">
        <v>572</v>
      </c>
    </row>
    <row r="48" spans="1:5" ht="12.75">
      <c r="A48" s="38" t="s">
        <v>54</v>
      </c>
      <c r="E48" s="37" t="s">
        <v>57</v>
      </c>
    </row>
    <row r="49" spans="1:16" ht="12.75">
      <c r="A49" s="25" t="s">
        <v>47</v>
      </c>
      <c r="B49" s="29" t="s">
        <v>103</v>
      </c>
      <c r="C49" s="29" t="s">
        <v>573</v>
      </c>
      <c r="D49" s="25" t="s">
        <v>57</v>
      </c>
      <c r="E49" s="30" t="s">
        <v>574</v>
      </c>
      <c r="F49" s="31" t="s">
        <v>65</v>
      </c>
      <c r="G49" s="32">
        <v>72.36</v>
      </c>
      <c r="H49" s="33">
        <v>0</v>
      </c>
      <c r="I49" s="33">
        <f>ROUND(ROUND(H49,2)*ROUND(G49,3),2)</f>
      </c>
      <c r="J49" s="31" t="s">
        <v>51</v>
      </c>
      <c r="O49">
        <f>(I49*21)/100</f>
      </c>
      <c r="P49" t="s">
        <v>24</v>
      </c>
    </row>
    <row r="50" spans="1:5" ht="25.5">
      <c r="A50" s="34" t="s">
        <v>52</v>
      </c>
      <c r="E50" s="35" t="s">
        <v>575</v>
      </c>
    </row>
    <row r="51" spans="1:5" ht="12.75">
      <c r="A51" s="38" t="s">
        <v>54</v>
      </c>
      <c r="E51" s="37" t="s">
        <v>576</v>
      </c>
    </row>
    <row r="52" spans="1:16" ht="25.5">
      <c r="A52" s="25" t="s">
        <v>47</v>
      </c>
      <c r="B52" s="29" t="s">
        <v>108</v>
      </c>
      <c r="C52" s="29" t="s">
        <v>63</v>
      </c>
      <c r="D52" s="25" t="s">
        <v>57</v>
      </c>
      <c r="E52" s="30" t="s">
        <v>64</v>
      </c>
      <c r="F52" s="31" t="s">
        <v>65</v>
      </c>
      <c r="G52" s="32">
        <v>194.3</v>
      </c>
      <c r="H52" s="33">
        <v>0</v>
      </c>
      <c r="I52" s="33">
        <f>ROUND(ROUND(H52,2)*ROUND(G52,3),2)</f>
      </c>
      <c r="J52" s="31" t="s">
        <v>51</v>
      </c>
      <c r="O52">
        <f>(I52*21)/100</f>
      </c>
      <c r="P52" t="s">
        <v>24</v>
      </c>
    </row>
    <row r="53" spans="1:5" ht="25.5">
      <c r="A53" s="34" t="s">
        <v>52</v>
      </c>
      <c r="E53" s="35" t="s">
        <v>577</v>
      </c>
    </row>
    <row r="54" spans="1:5" ht="12.75">
      <c r="A54" s="38" t="s">
        <v>54</v>
      </c>
      <c r="E54" s="37" t="s">
        <v>578</v>
      </c>
    </row>
    <row r="55" spans="1:16" ht="12.75">
      <c r="A55" s="25" t="s">
        <v>47</v>
      </c>
      <c r="B55" s="29" t="s">
        <v>111</v>
      </c>
      <c r="C55" s="29" t="s">
        <v>579</v>
      </c>
      <c r="D55" s="25" t="s">
        <v>57</v>
      </c>
      <c r="E55" s="30" t="s">
        <v>580</v>
      </c>
      <c r="F55" s="31" t="s">
        <v>162</v>
      </c>
      <c r="G55" s="32">
        <v>25</v>
      </c>
      <c r="H55" s="33">
        <v>0</v>
      </c>
      <c r="I55" s="33">
        <f>ROUND(ROUND(H55,2)*ROUND(G55,3),2)</f>
      </c>
      <c r="J55" s="31" t="s">
        <v>51</v>
      </c>
      <c r="O55">
        <f>(I55*21)/100</f>
      </c>
      <c r="P55" t="s">
        <v>24</v>
      </c>
    </row>
    <row r="56" spans="1:5" ht="25.5">
      <c r="A56" s="34" t="s">
        <v>52</v>
      </c>
      <c r="E56" s="35" t="s">
        <v>581</v>
      </c>
    </row>
    <row r="57" spans="1:5" ht="12.75">
      <c r="A57" s="38" t="s">
        <v>54</v>
      </c>
      <c r="E57" s="37" t="s">
        <v>57</v>
      </c>
    </row>
    <row r="58" spans="1:16" ht="12.75">
      <c r="A58" s="25" t="s">
        <v>47</v>
      </c>
      <c r="B58" s="29" t="s">
        <v>116</v>
      </c>
      <c r="C58" s="29" t="s">
        <v>78</v>
      </c>
      <c r="D58" s="25" t="s">
        <v>57</v>
      </c>
      <c r="E58" s="30" t="s">
        <v>79</v>
      </c>
      <c r="F58" s="31" t="s">
        <v>65</v>
      </c>
      <c r="G58" s="32">
        <v>402</v>
      </c>
      <c r="H58" s="33">
        <v>0</v>
      </c>
      <c r="I58" s="33">
        <f>ROUND(ROUND(H58,2)*ROUND(G58,3),2)</f>
      </c>
      <c r="J58" s="31" t="s">
        <v>51</v>
      </c>
      <c r="O58">
        <f>(I58*21)/100</f>
      </c>
      <c r="P58" t="s">
        <v>24</v>
      </c>
    </row>
    <row r="59" spans="1:5" ht="12.75">
      <c r="A59" s="34" t="s">
        <v>52</v>
      </c>
      <c r="E59" s="35" t="s">
        <v>582</v>
      </c>
    </row>
    <row r="60" spans="1:5" ht="12.75">
      <c r="A60" s="38" t="s">
        <v>54</v>
      </c>
      <c r="E60" s="37" t="s">
        <v>583</v>
      </c>
    </row>
    <row r="61" spans="1:16" ht="12.75">
      <c r="A61" s="25" t="s">
        <v>47</v>
      </c>
      <c r="B61" s="29" t="s">
        <v>121</v>
      </c>
      <c r="C61" s="29" t="s">
        <v>584</v>
      </c>
      <c r="D61" s="25" t="s">
        <v>30</v>
      </c>
      <c r="E61" s="30" t="s">
        <v>585</v>
      </c>
      <c r="F61" s="31" t="s">
        <v>65</v>
      </c>
      <c r="G61" s="32">
        <v>7.875</v>
      </c>
      <c r="H61" s="33">
        <v>0</v>
      </c>
      <c r="I61" s="33">
        <f>ROUND(ROUND(H61,2)*ROUND(G61,3),2)</f>
      </c>
      <c r="J61" s="31" t="s">
        <v>51</v>
      </c>
      <c r="O61">
        <f>(I61*21)/100</f>
      </c>
      <c r="P61" t="s">
        <v>24</v>
      </c>
    </row>
    <row r="62" spans="1:5" ht="25.5">
      <c r="A62" s="34" t="s">
        <v>52</v>
      </c>
      <c r="E62" s="35" t="s">
        <v>586</v>
      </c>
    </row>
    <row r="63" spans="1:5" ht="12.75">
      <c r="A63" s="38" t="s">
        <v>54</v>
      </c>
      <c r="E63" s="37" t="s">
        <v>587</v>
      </c>
    </row>
    <row r="64" spans="1:16" ht="12.75">
      <c r="A64" s="25" t="s">
        <v>47</v>
      </c>
      <c r="B64" s="29" t="s">
        <v>125</v>
      </c>
      <c r="C64" s="29" t="s">
        <v>584</v>
      </c>
      <c r="D64" s="25" t="s">
        <v>24</v>
      </c>
      <c r="E64" s="30" t="s">
        <v>585</v>
      </c>
      <c r="F64" s="31" t="s">
        <v>65</v>
      </c>
      <c r="G64" s="32">
        <v>975.259</v>
      </c>
      <c r="H64" s="33">
        <v>0</v>
      </c>
      <c r="I64" s="33">
        <f>ROUND(ROUND(H64,2)*ROUND(G64,3),2)</f>
      </c>
      <c r="J64" s="31" t="s">
        <v>51</v>
      </c>
      <c r="O64">
        <f>(I64*21)/100</f>
      </c>
      <c r="P64" t="s">
        <v>24</v>
      </c>
    </row>
    <row r="65" spans="1:5" ht="12.75">
      <c r="A65" s="34" t="s">
        <v>52</v>
      </c>
      <c r="E65" s="35" t="s">
        <v>588</v>
      </c>
    </row>
    <row r="66" spans="1:5" ht="12.75">
      <c r="A66" s="38" t="s">
        <v>54</v>
      </c>
      <c r="E66" s="37" t="s">
        <v>545</v>
      </c>
    </row>
    <row r="67" spans="1:16" ht="12.75">
      <c r="A67" s="25" t="s">
        <v>47</v>
      </c>
      <c r="B67" s="29" t="s">
        <v>130</v>
      </c>
      <c r="C67" s="29" t="s">
        <v>83</v>
      </c>
      <c r="D67" s="25" t="s">
        <v>57</v>
      </c>
      <c r="E67" s="30" t="s">
        <v>84</v>
      </c>
      <c r="F67" s="31" t="s">
        <v>65</v>
      </c>
      <c r="G67" s="32">
        <v>454.024</v>
      </c>
      <c r="H67" s="33">
        <v>0</v>
      </c>
      <c r="I67" s="33">
        <f>ROUND(ROUND(H67,2)*ROUND(G67,3),2)</f>
      </c>
      <c r="J67" s="31" t="s">
        <v>51</v>
      </c>
      <c r="O67">
        <f>(I67*21)/100</f>
      </c>
      <c r="P67" t="s">
        <v>24</v>
      </c>
    </row>
    <row r="68" spans="1:5" ht="12.75">
      <c r="A68" s="34" t="s">
        <v>52</v>
      </c>
      <c r="E68" s="35" t="s">
        <v>589</v>
      </c>
    </row>
    <row r="69" spans="1:5" ht="25.5">
      <c r="A69" s="38" t="s">
        <v>54</v>
      </c>
      <c r="E69" s="37" t="s">
        <v>590</v>
      </c>
    </row>
    <row r="70" spans="1:16" ht="12.75">
      <c r="A70" s="25" t="s">
        <v>47</v>
      </c>
      <c r="B70" s="29" t="s">
        <v>133</v>
      </c>
      <c r="C70" s="29" t="s">
        <v>591</v>
      </c>
      <c r="D70" s="25" t="s">
        <v>57</v>
      </c>
      <c r="E70" s="30" t="s">
        <v>592</v>
      </c>
      <c r="F70" s="31" t="s">
        <v>65</v>
      </c>
      <c r="G70" s="32">
        <v>975.259</v>
      </c>
      <c r="H70" s="33">
        <v>0</v>
      </c>
      <c r="I70" s="33">
        <f>ROUND(ROUND(H70,2)*ROUND(G70,3),2)</f>
      </c>
      <c r="J70" s="31" t="s">
        <v>51</v>
      </c>
      <c r="O70">
        <f>(I70*21)/100</f>
      </c>
      <c r="P70" t="s">
        <v>24</v>
      </c>
    </row>
    <row r="71" spans="1:5" ht="12.75">
      <c r="A71" s="34" t="s">
        <v>52</v>
      </c>
      <c r="E71" s="35" t="s">
        <v>593</v>
      </c>
    </row>
    <row r="72" spans="1:5" ht="89.25">
      <c r="A72" s="38" t="s">
        <v>54</v>
      </c>
      <c r="E72" s="37" t="s">
        <v>594</v>
      </c>
    </row>
    <row r="73" spans="1:16" ht="12.75">
      <c r="A73" s="25" t="s">
        <v>47</v>
      </c>
      <c r="B73" s="29" t="s">
        <v>138</v>
      </c>
      <c r="C73" s="29" t="s">
        <v>595</v>
      </c>
      <c r="D73" s="25" t="s">
        <v>203</v>
      </c>
      <c r="E73" s="30" t="s">
        <v>596</v>
      </c>
      <c r="F73" s="31" t="s">
        <v>59</v>
      </c>
      <c r="G73" s="32">
        <v>1</v>
      </c>
      <c r="H73" s="33">
        <v>0</v>
      </c>
      <c r="I73" s="33">
        <f>ROUND(ROUND(H73,2)*ROUND(G73,3),2)</f>
      </c>
      <c r="J73" s="31" t="s">
        <v>51</v>
      </c>
      <c r="O73">
        <f>(I73*21)/100</f>
      </c>
      <c r="P73" t="s">
        <v>24</v>
      </c>
    </row>
    <row r="74" spans="1:5" ht="25.5">
      <c r="A74" s="34" t="s">
        <v>52</v>
      </c>
      <c r="E74" s="35" t="s">
        <v>597</v>
      </c>
    </row>
    <row r="75" spans="1:5" ht="12.75">
      <c r="A75" s="38" t="s">
        <v>54</v>
      </c>
      <c r="E75" s="37" t="s">
        <v>57</v>
      </c>
    </row>
    <row r="76" spans="1:16" ht="12.75">
      <c r="A76" s="25" t="s">
        <v>47</v>
      </c>
      <c r="B76" s="29" t="s">
        <v>142</v>
      </c>
      <c r="C76" s="29" t="s">
        <v>112</v>
      </c>
      <c r="D76" s="25" t="s">
        <v>57</v>
      </c>
      <c r="E76" s="30" t="s">
        <v>113</v>
      </c>
      <c r="F76" s="31" t="s">
        <v>114</v>
      </c>
      <c r="G76" s="32">
        <v>884.4</v>
      </c>
      <c r="H76" s="33">
        <v>0</v>
      </c>
      <c r="I76" s="33">
        <f>ROUND(ROUND(H76,2)*ROUND(G76,3),2)</f>
      </c>
      <c r="J76" s="31" t="s">
        <v>51</v>
      </c>
      <c r="O76">
        <f>(I76*21)/100</f>
      </c>
      <c r="P76" t="s">
        <v>24</v>
      </c>
    </row>
    <row r="77" spans="1:5" ht="12.75">
      <c r="A77" s="34" t="s">
        <v>52</v>
      </c>
      <c r="E77" s="35" t="s">
        <v>598</v>
      </c>
    </row>
    <row r="78" spans="1:5" ht="12.75">
      <c r="A78" s="38" t="s">
        <v>54</v>
      </c>
      <c r="E78" s="37" t="s">
        <v>599</v>
      </c>
    </row>
    <row r="79" spans="1:16" ht="12.75">
      <c r="A79" s="25" t="s">
        <v>47</v>
      </c>
      <c r="B79" s="29" t="s">
        <v>146</v>
      </c>
      <c r="C79" s="29" t="s">
        <v>600</v>
      </c>
      <c r="D79" s="25" t="s">
        <v>57</v>
      </c>
      <c r="E79" s="30" t="s">
        <v>601</v>
      </c>
      <c r="F79" s="31" t="s">
        <v>65</v>
      </c>
      <c r="G79" s="32">
        <v>454.024</v>
      </c>
      <c r="H79" s="33">
        <v>0</v>
      </c>
      <c r="I79" s="33">
        <f>ROUND(ROUND(H79,2)*ROUND(G79,3),2)</f>
      </c>
      <c r="J79" s="31" t="s">
        <v>51</v>
      </c>
      <c r="O79">
        <f>(I79*21)/100</f>
      </c>
      <c r="P79" t="s">
        <v>24</v>
      </c>
    </row>
    <row r="80" spans="1:5" ht="12.75">
      <c r="A80" s="34" t="s">
        <v>52</v>
      </c>
      <c r="E80" s="35" t="s">
        <v>602</v>
      </c>
    </row>
    <row r="81" spans="1:5" ht="12.75">
      <c r="A81" s="38" t="s">
        <v>54</v>
      </c>
      <c r="E81" s="37" t="s">
        <v>603</v>
      </c>
    </row>
    <row r="82" spans="1:16" ht="25.5">
      <c r="A82" s="25" t="s">
        <v>47</v>
      </c>
      <c r="B82" s="29" t="s">
        <v>150</v>
      </c>
      <c r="C82" s="29" t="s">
        <v>604</v>
      </c>
      <c r="D82" s="25" t="s">
        <v>203</v>
      </c>
      <c r="E82" s="30" t="s">
        <v>605</v>
      </c>
      <c r="F82" s="31" t="s">
        <v>168</v>
      </c>
      <c r="G82" s="32">
        <v>15</v>
      </c>
      <c r="H82" s="33">
        <v>0</v>
      </c>
      <c r="I82" s="33">
        <f>ROUND(ROUND(H82,2)*ROUND(G82,3),2)</f>
      </c>
      <c r="J82" s="31" t="s">
        <v>51</v>
      </c>
      <c r="O82">
        <f>(I82*21)/100</f>
      </c>
      <c r="P82" t="s">
        <v>24</v>
      </c>
    </row>
    <row r="83" spans="1:5" ht="12.75">
      <c r="A83" s="34" t="s">
        <v>52</v>
      </c>
      <c r="E83" s="35" t="s">
        <v>606</v>
      </c>
    </row>
    <row r="84" spans="1:5" ht="12.75">
      <c r="A84" s="36" t="s">
        <v>54</v>
      </c>
      <c r="E84" s="37" t="s">
        <v>57</v>
      </c>
    </row>
    <row r="85" spans="1:18" ht="12.75" customHeight="1">
      <c r="A85" s="6" t="s">
        <v>45</v>
      </c>
      <c r="B85" s="6"/>
      <c r="C85" s="40" t="s">
        <v>34</v>
      </c>
      <c r="D85" s="6"/>
      <c r="E85" s="27" t="s">
        <v>360</v>
      </c>
      <c r="F85" s="6"/>
      <c r="G85" s="6"/>
      <c r="H85" s="6"/>
      <c r="I85" s="41">
        <f>0+Q85</f>
      </c>
      <c r="J85" s="6"/>
      <c r="O85">
        <f>0+R85</f>
      </c>
      <c r="Q85">
        <f>0+I86+I89</f>
      </c>
      <c r="R85">
        <f>0+O86+O89</f>
      </c>
    </row>
    <row r="86" spans="1:16" ht="12.75">
      <c r="A86" s="25" t="s">
        <v>47</v>
      </c>
      <c r="B86" s="29" t="s">
        <v>154</v>
      </c>
      <c r="C86" s="29" t="s">
        <v>377</v>
      </c>
      <c r="D86" s="25" t="s">
        <v>57</v>
      </c>
      <c r="E86" s="30" t="s">
        <v>378</v>
      </c>
      <c r="F86" s="31" t="s">
        <v>65</v>
      </c>
      <c r="G86" s="32">
        <v>7.875</v>
      </c>
      <c r="H86" s="33">
        <v>0</v>
      </c>
      <c r="I86" s="33">
        <f>ROUND(ROUND(H86,2)*ROUND(G86,3),2)</f>
      </c>
      <c r="J86" s="31" t="s">
        <v>51</v>
      </c>
      <c r="O86">
        <f>(I86*21)/100</f>
      </c>
      <c r="P86" t="s">
        <v>24</v>
      </c>
    </row>
    <row r="87" spans="1:5" ht="12.75">
      <c r="A87" s="34" t="s">
        <v>52</v>
      </c>
      <c r="E87" s="35" t="s">
        <v>607</v>
      </c>
    </row>
    <row r="88" spans="1:5" ht="12.75">
      <c r="A88" s="38" t="s">
        <v>54</v>
      </c>
      <c r="E88" s="37" t="s">
        <v>608</v>
      </c>
    </row>
    <row r="89" spans="1:16" ht="12.75">
      <c r="A89" s="25" t="s">
        <v>47</v>
      </c>
      <c r="B89" s="29" t="s">
        <v>159</v>
      </c>
      <c r="C89" s="29" t="s">
        <v>609</v>
      </c>
      <c r="D89" s="25" t="s">
        <v>203</v>
      </c>
      <c r="E89" s="30" t="s">
        <v>610</v>
      </c>
      <c r="F89" s="31" t="s">
        <v>65</v>
      </c>
      <c r="G89" s="32">
        <v>45.72</v>
      </c>
      <c r="H89" s="33">
        <v>0</v>
      </c>
      <c r="I89" s="33">
        <f>ROUND(ROUND(H89,2)*ROUND(G89,3),2)</f>
      </c>
      <c r="J89" s="31" t="s">
        <v>51</v>
      </c>
      <c r="O89">
        <f>(I89*21)/100</f>
      </c>
      <c r="P89" t="s">
        <v>24</v>
      </c>
    </row>
    <row r="90" spans="1:5" ht="25.5">
      <c r="A90" s="34" t="s">
        <v>52</v>
      </c>
      <c r="E90" s="35" t="s">
        <v>611</v>
      </c>
    </row>
    <row r="91" spans="1:5" ht="38.25">
      <c r="A91" s="36" t="s">
        <v>54</v>
      </c>
      <c r="E91" s="37" t="s">
        <v>612</v>
      </c>
    </row>
    <row r="92" spans="1:18" ht="12.75" customHeight="1">
      <c r="A92" s="6" t="s">
        <v>45</v>
      </c>
      <c r="B92" s="6"/>
      <c r="C92" s="40" t="s">
        <v>36</v>
      </c>
      <c r="D92" s="6"/>
      <c r="E92" s="27" t="s">
        <v>26</v>
      </c>
      <c r="F92" s="6"/>
      <c r="G92" s="6"/>
      <c r="H92" s="6"/>
      <c r="I92" s="41">
        <f>0+Q92</f>
      </c>
      <c r="J92" s="6"/>
      <c r="O92">
        <f>0+R92</f>
      </c>
      <c r="Q92">
        <f>0+I93+I96+I99+I102</f>
      </c>
      <c r="R92">
        <f>0+O93+O96+O99+O102</f>
      </c>
    </row>
    <row r="93" spans="1:16" ht="12.75">
      <c r="A93" s="25" t="s">
        <v>47</v>
      </c>
      <c r="B93" s="29" t="s">
        <v>165</v>
      </c>
      <c r="C93" s="29" t="s">
        <v>613</v>
      </c>
      <c r="D93" s="25" t="s">
        <v>57</v>
      </c>
      <c r="E93" s="30" t="s">
        <v>614</v>
      </c>
      <c r="F93" s="31" t="s">
        <v>114</v>
      </c>
      <c r="G93" s="32">
        <v>777.2</v>
      </c>
      <c r="H93" s="33">
        <v>0</v>
      </c>
      <c r="I93" s="33">
        <f>ROUND(ROUND(H93,2)*ROUND(G93,3),2)</f>
      </c>
      <c r="J93" s="31" t="s">
        <v>51</v>
      </c>
      <c r="O93">
        <f>(I93*21)/100</f>
      </c>
      <c r="P93" t="s">
        <v>24</v>
      </c>
    </row>
    <row r="94" spans="1:5" ht="12.75">
      <c r="A94" s="34" t="s">
        <v>52</v>
      </c>
      <c r="E94" s="35" t="s">
        <v>615</v>
      </c>
    </row>
    <row r="95" spans="1:5" ht="12.75">
      <c r="A95" s="38" t="s">
        <v>54</v>
      </c>
      <c r="E95" s="37" t="s">
        <v>616</v>
      </c>
    </row>
    <row r="96" spans="1:16" ht="12.75">
      <c r="A96" s="25" t="s">
        <v>47</v>
      </c>
      <c r="B96" s="29" t="s">
        <v>171</v>
      </c>
      <c r="C96" s="29" t="s">
        <v>617</v>
      </c>
      <c r="D96" s="25" t="s">
        <v>57</v>
      </c>
      <c r="E96" s="30" t="s">
        <v>618</v>
      </c>
      <c r="F96" s="31" t="s">
        <v>114</v>
      </c>
      <c r="G96" s="32">
        <v>603</v>
      </c>
      <c r="H96" s="33">
        <v>0</v>
      </c>
      <c r="I96" s="33">
        <f>ROUND(ROUND(H96,2)*ROUND(G96,3),2)</f>
      </c>
      <c r="J96" s="31" t="s">
        <v>51</v>
      </c>
      <c r="O96">
        <f>(I96*21)/100</f>
      </c>
      <c r="P96" t="s">
        <v>24</v>
      </c>
    </row>
    <row r="97" spans="1:5" ht="12.75">
      <c r="A97" s="34" t="s">
        <v>52</v>
      </c>
      <c r="E97" s="35" t="s">
        <v>619</v>
      </c>
    </row>
    <row r="98" spans="1:5" ht="12.75">
      <c r="A98" s="38" t="s">
        <v>54</v>
      </c>
      <c r="E98" s="37" t="s">
        <v>620</v>
      </c>
    </row>
    <row r="99" spans="1:16" ht="12.75">
      <c r="A99" s="25" t="s">
        <v>47</v>
      </c>
      <c r="B99" s="29" t="s">
        <v>175</v>
      </c>
      <c r="C99" s="29" t="s">
        <v>621</v>
      </c>
      <c r="D99" s="25" t="s">
        <v>57</v>
      </c>
      <c r="E99" s="30" t="s">
        <v>622</v>
      </c>
      <c r="F99" s="31" t="s">
        <v>114</v>
      </c>
      <c r="G99" s="32">
        <v>134</v>
      </c>
      <c r="H99" s="33">
        <v>0</v>
      </c>
      <c r="I99" s="33">
        <f>ROUND(ROUND(H99,2)*ROUND(G99,3),2)</f>
      </c>
      <c r="J99" s="31" t="s">
        <v>51</v>
      </c>
      <c r="O99">
        <f>(I99*21)/100</f>
      </c>
      <c r="P99" t="s">
        <v>24</v>
      </c>
    </row>
    <row r="100" spans="1:5" ht="12.75">
      <c r="A100" s="34" t="s">
        <v>52</v>
      </c>
      <c r="E100" s="35" t="s">
        <v>57</v>
      </c>
    </row>
    <row r="101" spans="1:5" ht="12.75">
      <c r="A101" s="38" t="s">
        <v>54</v>
      </c>
      <c r="E101" s="37" t="s">
        <v>623</v>
      </c>
    </row>
    <row r="102" spans="1:16" ht="12.75">
      <c r="A102" s="25" t="s">
        <v>47</v>
      </c>
      <c r="B102" s="29" t="s">
        <v>179</v>
      </c>
      <c r="C102" s="29" t="s">
        <v>624</v>
      </c>
      <c r="D102" s="25" t="s">
        <v>57</v>
      </c>
      <c r="E102" s="30" t="s">
        <v>625</v>
      </c>
      <c r="F102" s="31" t="s">
        <v>114</v>
      </c>
      <c r="G102" s="32">
        <v>1206</v>
      </c>
      <c r="H102" s="33">
        <v>0</v>
      </c>
      <c r="I102" s="33">
        <f>ROUND(ROUND(H102,2)*ROUND(G102,3),2)</f>
      </c>
      <c r="J102" s="31" t="s">
        <v>51</v>
      </c>
      <c r="O102">
        <f>(I102*21)/100</f>
      </c>
      <c r="P102" t="s">
        <v>24</v>
      </c>
    </row>
    <row r="103" spans="1:5" ht="12.75">
      <c r="A103" s="34" t="s">
        <v>52</v>
      </c>
      <c r="E103" s="35" t="s">
        <v>626</v>
      </c>
    </row>
    <row r="104" spans="1:5" ht="12.75">
      <c r="A104" s="36" t="s">
        <v>54</v>
      </c>
      <c r="E104" s="37" t="s">
        <v>627</v>
      </c>
    </row>
    <row r="105" spans="1:18" ht="12.75" customHeight="1">
      <c r="A105" s="6" t="s">
        <v>45</v>
      </c>
      <c r="B105" s="6"/>
      <c r="C105" s="40" t="s">
        <v>40</v>
      </c>
      <c r="D105" s="6"/>
      <c r="E105" s="27" t="s">
        <v>170</v>
      </c>
      <c r="F105" s="6"/>
      <c r="G105" s="6"/>
      <c r="H105" s="6"/>
      <c r="I105" s="41">
        <f>0+Q105</f>
      </c>
      <c r="J105" s="6"/>
      <c r="O105">
        <f>0+R105</f>
      </c>
      <c r="Q105">
        <f>0+I106+I109+I112+I115+I118+I121+I124+I127+I130+I133+I136+I139+I142+I145+I148+I151+I154+I157+I160+I163+I166+I169</f>
      </c>
      <c r="R105">
        <f>0+O106+O109+O112+O115+O118+O121+O124+O127+O130+O133+O136+O139+O142+O145+O148+O151+O154+O157+O160+O163+O166+O169</f>
      </c>
    </row>
    <row r="106" spans="1:16" ht="25.5">
      <c r="A106" s="25" t="s">
        <v>47</v>
      </c>
      <c r="B106" s="29" t="s">
        <v>184</v>
      </c>
      <c r="C106" s="29" t="s">
        <v>628</v>
      </c>
      <c r="D106" s="25" t="s">
        <v>57</v>
      </c>
      <c r="E106" s="30" t="s">
        <v>629</v>
      </c>
      <c r="F106" s="31" t="s">
        <v>162</v>
      </c>
      <c r="G106" s="32">
        <v>32</v>
      </c>
      <c r="H106" s="33">
        <v>0</v>
      </c>
      <c r="I106" s="33">
        <f>ROUND(ROUND(H106,2)*ROUND(G106,3),2)</f>
      </c>
      <c r="J106" s="31" t="s">
        <v>51</v>
      </c>
      <c r="O106">
        <f>(I106*21)/100</f>
      </c>
      <c r="P106" t="s">
        <v>24</v>
      </c>
    </row>
    <row r="107" spans="1:5" ht="12.75">
      <c r="A107" s="34" t="s">
        <v>52</v>
      </c>
      <c r="E107" s="35" t="s">
        <v>57</v>
      </c>
    </row>
    <row r="108" spans="1:5" ht="12.75">
      <c r="A108" s="38" t="s">
        <v>54</v>
      </c>
      <c r="E108" s="37" t="s">
        <v>630</v>
      </c>
    </row>
    <row r="109" spans="1:16" ht="12.75">
      <c r="A109" s="25" t="s">
        <v>47</v>
      </c>
      <c r="B109" s="29" t="s">
        <v>189</v>
      </c>
      <c r="C109" s="29" t="s">
        <v>631</v>
      </c>
      <c r="D109" s="25" t="s">
        <v>57</v>
      </c>
      <c r="E109" s="30" t="s">
        <v>632</v>
      </c>
      <c r="F109" s="31" t="s">
        <v>162</v>
      </c>
      <c r="G109" s="32">
        <v>32</v>
      </c>
      <c r="H109" s="33">
        <v>0</v>
      </c>
      <c r="I109" s="33">
        <f>ROUND(ROUND(H109,2)*ROUND(G109,3),2)</f>
      </c>
      <c r="J109" s="31" t="s">
        <v>51</v>
      </c>
      <c r="O109">
        <f>(I109*21)/100</f>
      </c>
      <c r="P109" t="s">
        <v>24</v>
      </c>
    </row>
    <row r="110" spans="1:5" ht="12.75">
      <c r="A110" s="34" t="s">
        <v>52</v>
      </c>
      <c r="E110" s="35" t="s">
        <v>57</v>
      </c>
    </row>
    <row r="111" spans="1:5" ht="12.75">
      <c r="A111" s="38" t="s">
        <v>54</v>
      </c>
      <c r="E111" s="37" t="s">
        <v>630</v>
      </c>
    </row>
    <row r="112" spans="1:16" ht="12.75">
      <c r="A112" s="25" t="s">
        <v>47</v>
      </c>
      <c r="B112" s="29" t="s">
        <v>192</v>
      </c>
      <c r="C112" s="29" t="s">
        <v>633</v>
      </c>
      <c r="D112" s="25" t="s">
        <v>57</v>
      </c>
      <c r="E112" s="30" t="s">
        <v>634</v>
      </c>
      <c r="F112" s="31" t="s">
        <v>635</v>
      </c>
      <c r="G112" s="32">
        <v>2880</v>
      </c>
      <c r="H112" s="33">
        <v>0</v>
      </c>
      <c r="I112" s="33">
        <f>ROUND(ROUND(H112,2)*ROUND(G112,3),2)</f>
      </c>
      <c r="J112" s="31" t="s">
        <v>51</v>
      </c>
      <c r="O112">
        <f>(I112*21)/100</f>
      </c>
      <c r="P112" t="s">
        <v>24</v>
      </c>
    </row>
    <row r="113" spans="1:5" ht="12.75">
      <c r="A113" s="34" t="s">
        <v>52</v>
      </c>
      <c r="E113" s="35" t="s">
        <v>57</v>
      </c>
    </row>
    <row r="114" spans="1:5" ht="12.75">
      <c r="A114" s="38" t="s">
        <v>54</v>
      </c>
      <c r="E114" s="37" t="s">
        <v>636</v>
      </c>
    </row>
    <row r="115" spans="1:16" ht="12.75">
      <c r="A115" s="25" t="s">
        <v>47</v>
      </c>
      <c r="B115" s="29" t="s">
        <v>196</v>
      </c>
      <c r="C115" s="29" t="s">
        <v>176</v>
      </c>
      <c r="D115" s="25" t="s">
        <v>57</v>
      </c>
      <c r="E115" s="30" t="s">
        <v>177</v>
      </c>
      <c r="F115" s="31" t="s">
        <v>168</v>
      </c>
      <c r="G115" s="32">
        <v>24</v>
      </c>
      <c r="H115" s="33">
        <v>0</v>
      </c>
      <c r="I115" s="33">
        <f>ROUND(ROUND(H115,2)*ROUND(G115,3),2)</f>
      </c>
      <c r="J115" s="31" t="s">
        <v>51</v>
      </c>
      <c r="O115">
        <f>(I115*21)/100</f>
      </c>
      <c r="P115" t="s">
        <v>24</v>
      </c>
    </row>
    <row r="116" spans="1:5" ht="12.75">
      <c r="A116" s="34" t="s">
        <v>52</v>
      </c>
      <c r="E116" s="35" t="s">
        <v>57</v>
      </c>
    </row>
    <row r="117" spans="1:5" ht="12.75">
      <c r="A117" s="38" t="s">
        <v>54</v>
      </c>
      <c r="E117" s="37" t="s">
        <v>57</v>
      </c>
    </row>
    <row r="118" spans="1:16" ht="25.5">
      <c r="A118" s="25" t="s">
        <v>47</v>
      </c>
      <c r="B118" s="29" t="s">
        <v>201</v>
      </c>
      <c r="C118" s="29" t="s">
        <v>637</v>
      </c>
      <c r="D118" s="25" t="s">
        <v>57</v>
      </c>
      <c r="E118" s="30" t="s">
        <v>638</v>
      </c>
      <c r="F118" s="31" t="s">
        <v>168</v>
      </c>
      <c r="G118" s="32">
        <v>13</v>
      </c>
      <c r="H118" s="33">
        <v>0</v>
      </c>
      <c r="I118" s="33">
        <f>ROUND(ROUND(H118,2)*ROUND(G118,3),2)</f>
      </c>
      <c r="J118" s="31" t="s">
        <v>51</v>
      </c>
      <c r="O118">
        <f>(I118*21)/100</f>
      </c>
      <c r="P118" t="s">
        <v>24</v>
      </c>
    </row>
    <row r="119" spans="1:5" ht="89.25">
      <c r="A119" s="34" t="s">
        <v>52</v>
      </c>
      <c r="E119" s="35" t="s">
        <v>639</v>
      </c>
    </row>
    <row r="120" spans="1:5" ht="12.75">
      <c r="A120" s="38" t="s">
        <v>54</v>
      </c>
      <c r="E120" s="37" t="s">
        <v>57</v>
      </c>
    </row>
    <row r="121" spans="1:16" ht="12.75">
      <c r="A121" s="25" t="s">
        <v>47</v>
      </c>
      <c r="B121" s="29" t="s">
        <v>325</v>
      </c>
      <c r="C121" s="29" t="s">
        <v>640</v>
      </c>
      <c r="D121" s="25" t="s">
        <v>57</v>
      </c>
      <c r="E121" s="30" t="s">
        <v>641</v>
      </c>
      <c r="F121" s="31" t="s">
        <v>168</v>
      </c>
      <c r="G121" s="32">
        <v>13</v>
      </c>
      <c r="H121" s="33">
        <v>0</v>
      </c>
      <c r="I121" s="33">
        <f>ROUND(ROUND(H121,2)*ROUND(G121,3),2)</f>
      </c>
      <c r="J121" s="31" t="s">
        <v>51</v>
      </c>
      <c r="O121">
        <f>(I121*21)/100</f>
      </c>
      <c r="P121" t="s">
        <v>24</v>
      </c>
    </row>
    <row r="122" spans="1:5" ht="89.25">
      <c r="A122" s="34" t="s">
        <v>52</v>
      </c>
      <c r="E122" s="35" t="s">
        <v>639</v>
      </c>
    </row>
    <row r="123" spans="1:5" ht="12.75">
      <c r="A123" s="38" t="s">
        <v>54</v>
      </c>
      <c r="E123" s="37" t="s">
        <v>57</v>
      </c>
    </row>
    <row r="124" spans="1:16" ht="12.75">
      <c r="A124" s="25" t="s">
        <v>47</v>
      </c>
      <c r="B124" s="29" t="s">
        <v>331</v>
      </c>
      <c r="C124" s="29" t="s">
        <v>642</v>
      </c>
      <c r="D124" s="25" t="s">
        <v>57</v>
      </c>
      <c r="E124" s="30" t="s">
        <v>643</v>
      </c>
      <c r="F124" s="31" t="s">
        <v>644</v>
      </c>
      <c r="G124" s="32">
        <v>1170</v>
      </c>
      <c r="H124" s="33">
        <v>0</v>
      </c>
      <c r="I124" s="33">
        <f>ROUND(ROUND(H124,2)*ROUND(G124,3),2)</f>
      </c>
      <c r="J124" s="31" t="s">
        <v>51</v>
      </c>
      <c r="O124">
        <f>(I124*21)/100</f>
      </c>
      <c r="P124" t="s">
        <v>24</v>
      </c>
    </row>
    <row r="125" spans="1:5" ht="102">
      <c r="A125" s="34" t="s">
        <v>52</v>
      </c>
      <c r="E125" s="35" t="s">
        <v>645</v>
      </c>
    </row>
    <row r="126" spans="1:5" ht="12.75">
      <c r="A126" s="38" t="s">
        <v>54</v>
      </c>
      <c r="E126" s="37" t="s">
        <v>646</v>
      </c>
    </row>
    <row r="127" spans="1:16" ht="12.75">
      <c r="A127" s="25" t="s">
        <v>47</v>
      </c>
      <c r="B127" s="29" t="s">
        <v>337</v>
      </c>
      <c r="C127" s="29" t="s">
        <v>647</v>
      </c>
      <c r="D127" s="25" t="s">
        <v>57</v>
      </c>
      <c r="E127" s="30" t="s">
        <v>648</v>
      </c>
      <c r="F127" s="31" t="s">
        <v>168</v>
      </c>
      <c r="G127" s="32">
        <v>7</v>
      </c>
      <c r="H127" s="33">
        <v>0</v>
      </c>
      <c r="I127" s="33">
        <f>ROUND(ROUND(H127,2)*ROUND(G127,3),2)</f>
      </c>
      <c r="J127" s="31" t="s">
        <v>51</v>
      </c>
      <c r="O127">
        <f>(I127*21)/100</f>
      </c>
      <c r="P127" t="s">
        <v>24</v>
      </c>
    </row>
    <row r="128" spans="1:5" ht="12.75">
      <c r="A128" s="34" t="s">
        <v>52</v>
      </c>
      <c r="E128" s="35" t="s">
        <v>57</v>
      </c>
    </row>
    <row r="129" spans="1:5" ht="12.75">
      <c r="A129" s="38" t="s">
        <v>54</v>
      </c>
      <c r="E129" s="37" t="s">
        <v>57</v>
      </c>
    </row>
    <row r="130" spans="1:16" ht="12.75">
      <c r="A130" s="25" t="s">
        <v>47</v>
      </c>
      <c r="B130" s="29" t="s">
        <v>341</v>
      </c>
      <c r="C130" s="29" t="s">
        <v>649</v>
      </c>
      <c r="D130" s="25" t="s">
        <v>57</v>
      </c>
      <c r="E130" s="30" t="s">
        <v>650</v>
      </c>
      <c r="F130" s="31" t="s">
        <v>168</v>
      </c>
      <c r="G130" s="32">
        <v>7</v>
      </c>
      <c r="H130" s="33">
        <v>0</v>
      </c>
      <c r="I130" s="33">
        <f>ROUND(ROUND(H130,2)*ROUND(G130,3),2)</f>
      </c>
      <c r="J130" s="31" t="s">
        <v>51</v>
      </c>
      <c r="O130">
        <f>(I130*21)/100</f>
      </c>
      <c r="P130" t="s">
        <v>24</v>
      </c>
    </row>
    <row r="131" spans="1:5" ht="12.75">
      <c r="A131" s="34" t="s">
        <v>52</v>
      </c>
      <c r="E131" s="35" t="s">
        <v>57</v>
      </c>
    </row>
    <row r="132" spans="1:5" ht="12.75">
      <c r="A132" s="38" t="s">
        <v>54</v>
      </c>
      <c r="E132" s="37" t="s">
        <v>57</v>
      </c>
    </row>
    <row r="133" spans="1:16" ht="12.75">
      <c r="A133" s="25" t="s">
        <v>47</v>
      </c>
      <c r="B133" s="29" t="s">
        <v>346</v>
      </c>
      <c r="C133" s="29" t="s">
        <v>651</v>
      </c>
      <c r="D133" s="25" t="s">
        <v>57</v>
      </c>
      <c r="E133" s="30" t="s">
        <v>652</v>
      </c>
      <c r="F133" s="31" t="s">
        <v>644</v>
      </c>
      <c r="G133" s="32">
        <v>630</v>
      </c>
      <c r="H133" s="33">
        <v>0</v>
      </c>
      <c r="I133" s="33">
        <f>ROUND(ROUND(H133,2)*ROUND(G133,3),2)</f>
      </c>
      <c r="J133" s="31" t="s">
        <v>51</v>
      </c>
      <c r="O133">
        <f>(I133*21)/100</f>
      </c>
      <c r="P133" t="s">
        <v>24</v>
      </c>
    </row>
    <row r="134" spans="1:5" ht="12.75">
      <c r="A134" s="34" t="s">
        <v>52</v>
      </c>
      <c r="E134" s="35" t="s">
        <v>653</v>
      </c>
    </row>
    <row r="135" spans="1:5" ht="12.75">
      <c r="A135" s="38" t="s">
        <v>54</v>
      </c>
      <c r="E135" s="37" t="s">
        <v>654</v>
      </c>
    </row>
    <row r="136" spans="1:16" ht="25.5">
      <c r="A136" s="25" t="s">
        <v>47</v>
      </c>
      <c r="B136" s="29" t="s">
        <v>351</v>
      </c>
      <c r="C136" s="29" t="s">
        <v>655</v>
      </c>
      <c r="D136" s="25" t="s">
        <v>57</v>
      </c>
      <c r="E136" s="30" t="s">
        <v>656</v>
      </c>
      <c r="F136" s="31" t="s">
        <v>114</v>
      </c>
      <c r="G136" s="32">
        <v>36.25</v>
      </c>
      <c r="H136" s="33">
        <v>0</v>
      </c>
      <c r="I136" s="33">
        <f>ROUND(ROUND(H136,2)*ROUND(G136,3),2)</f>
      </c>
      <c r="J136" s="31" t="s">
        <v>51</v>
      </c>
      <c r="O136">
        <f>(I136*21)/100</f>
      </c>
      <c r="P136" t="s">
        <v>24</v>
      </c>
    </row>
    <row r="137" spans="1:5" ht="12.75">
      <c r="A137" s="34" t="s">
        <v>52</v>
      </c>
      <c r="E137" s="35" t="s">
        <v>657</v>
      </c>
    </row>
    <row r="138" spans="1:5" ht="12.75">
      <c r="A138" s="38" t="s">
        <v>54</v>
      </c>
      <c r="E138" s="37" t="s">
        <v>658</v>
      </c>
    </row>
    <row r="139" spans="1:16" ht="12.75">
      <c r="A139" s="25" t="s">
        <v>47</v>
      </c>
      <c r="B139" s="29" t="s">
        <v>355</v>
      </c>
      <c r="C139" s="29" t="s">
        <v>659</v>
      </c>
      <c r="D139" s="25" t="s">
        <v>57</v>
      </c>
      <c r="E139" s="30" t="s">
        <v>660</v>
      </c>
      <c r="F139" s="31" t="s">
        <v>114</v>
      </c>
      <c r="G139" s="32">
        <v>3</v>
      </c>
      <c r="H139" s="33">
        <v>0</v>
      </c>
      <c r="I139" s="33">
        <f>ROUND(ROUND(H139,2)*ROUND(G139,3),2)</f>
      </c>
      <c r="J139" s="31" t="s">
        <v>51</v>
      </c>
      <c r="O139">
        <f>(I139*21)/100</f>
      </c>
      <c r="P139" t="s">
        <v>24</v>
      </c>
    </row>
    <row r="140" spans="1:5" ht="12.75">
      <c r="A140" s="34" t="s">
        <v>52</v>
      </c>
      <c r="E140" s="35" t="s">
        <v>661</v>
      </c>
    </row>
    <row r="141" spans="1:5" ht="12.75">
      <c r="A141" s="38" t="s">
        <v>54</v>
      </c>
      <c r="E141" s="37" t="s">
        <v>662</v>
      </c>
    </row>
    <row r="142" spans="1:16" ht="12.75">
      <c r="A142" s="25" t="s">
        <v>47</v>
      </c>
      <c r="B142" s="29" t="s">
        <v>361</v>
      </c>
      <c r="C142" s="29" t="s">
        <v>663</v>
      </c>
      <c r="D142" s="25" t="s">
        <v>57</v>
      </c>
      <c r="E142" s="30" t="s">
        <v>664</v>
      </c>
      <c r="F142" s="31" t="s">
        <v>114</v>
      </c>
      <c r="G142" s="32">
        <v>3</v>
      </c>
      <c r="H142" s="33">
        <v>0</v>
      </c>
      <c r="I142" s="33">
        <f>ROUND(ROUND(H142,2)*ROUND(G142,3),2)</f>
      </c>
      <c r="J142" s="31" t="s">
        <v>51</v>
      </c>
      <c r="O142">
        <f>(I142*21)/100</f>
      </c>
      <c r="P142" t="s">
        <v>24</v>
      </c>
    </row>
    <row r="143" spans="1:5" ht="12.75">
      <c r="A143" s="34" t="s">
        <v>52</v>
      </c>
      <c r="E143" s="35" t="s">
        <v>665</v>
      </c>
    </row>
    <row r="144" spans="1:5" ht="12.75">
      <c r="A144" s="38" t="s">
        <v>54</v>
      </c>
      <c r="E144" s="37" t="s">
        <v>662</v>
      </c>
    </row>
    <row r="145" spans="1:16" ht="12.75">
      <c r="A145" s="25" t="s">
        <v>47</v>
      </c>
      <c r="B145" s="29" t="s">
        <v>366</v>
      </c>
      <c r="C145" s="29" t="s">
        <v>666</v>
      </c>
      <c r="D145" s="25" t="s">
        <v>57</v>
      </c>
      <c r="E145" s="30" t="s">
        <v>667</v>
      </c>
      <c r="F145" s="31" t="s">
        <v>168</v>
      </c>
      <c r="G145" s="32">
        <v>6</v>
      </c>
      <c r="H145" s="33">
        <v>0</v>
      </c>
      <c r="I145" s="33">
        <f>ROUND(ROUND(H145,2)*ROUND(G145,3),2)</f>
      </c>
      <c r="J145" s="31" t="s">
        <v>51</v>
      </c>
      <c r="O145">
        <f>(I145*21)/100</f>
      </c>
      <c r="P145" t="s">
        <v>24</v>
      </c>
    </row>
    <row r="146" spans="1:5" ht="12.75">
      <c r="A146" s="34" t="s">
        <v>52</v>
      </c>
      <c r="E146" s="35" t="s">
        <v>668</v>
      </c>
    </row>
    <row r="147" spans="1:5" ht="12.75">
      <c r="A147" s="38" t="s">
        <v>54</v>
      </c>
      <c r="E147" s="37" t="s">
        <v>57</v>
      </c>
    </row>
    <row r="148" spans="1:16" ht="12.75">
      <c r="A148" s="25" t="s">
        <v>47</v>
      </c>
      <c r="B148" s="29" t="s">
        <v>371</v>
      </c>
      <c r="C148" s="29" t="s">
        <v>669</v>
      </c>
      <c r="D148" s="25" t="s">
        <v>57</v>
      </c>
      <c r="E148" s="30" t="s">
        <v>670</v>
      </c>
      <c r="F148" s="31" t="s">
        <v>168</v>
      </c>
      <c r="G148" s="32">
        <v>6</v>
      </c>
      <c r="H148" s="33">
        <v>0</v>
      </c>
      <c r="I148" s="33">
        <f>ROUND(ROUND(H148,2)*ROUND(G148,3),2)</f>
      </c>
      <c r="J148" s="31" t="s">
        <v>51</v>
      </c>
      <c r="O148">
        <f>(I148*21)/100</f>
      </c>
      <c r="P148" t="s">
        <v>24</v>
      </c>
    </row>
    <row r="149" spans="1:5" ht="12.75">
      <c r="A149" s="34" t="s">
        <v>52</v>
      </c>
      <c r="E149" s="35" t="s">
        <v>668</v>
      </c>
    </row>
    <row r="150" spans="1:5" ht="12.75">
      <c r="A150" s="38" t="s">
        <v>54</v>
      </c>
      <c r="E150" s="37" t="s">
        <v>57</v>
      </c>
    </row>
    <row r="151" spans="1:16" ht="12.75">
      <c r="A151" s="25" t="s">
        <v>47</v>
      </c>
      <c r="B151" s="29" t="s">
        <v>376</v>
      </c>
      <c r="C151" s="29" t="s">
        <v>671</v>
      </c>
      <c r="D151" s="25" t="s">
        <v>57</v>
      </c>
      <c r="E151" s="30" t="s">
        <v>672</v>
      </c>
      <c r="F151" s="31" t="s">
        <v>644</v>
      </c>
      <c r="G151" s="32">
        <v>540</v>
      </c>
      <c r="H151" s="33">
        <v>0</v>
      </c>
      <c r="I151" s="33">
        <f>ROUND(ROUND(H151,2)*ROUND(G151,3),2)</f>
      </c>
      <c r="J151" s="31" t="s">
        <v>51</v>
      </c>
      <c r="O151">
        <f>(I151*21)/100</f>
      </c>
      <c r="P151" t="s">
        <v>24</v>
      </c>
    </row>
    <row r="152" spans="1:5" ht="25.5">
      <c r="A152" s="34" t="s">
        <v>52</v>
      </c>
      <c r="E152" s="35" t="s">
        <v>673</v>
      </c>
    </row>
    <row r="153" spans="1:5" ht="12.75">
      <c r="A153" s="38" t="s">
        <v>54</v>
      </c>
      <c r="E153" s="37" t="s">
        <v>674</v>
      </c>
    </row>
    <row r="154" spans="1:16" ht="12.75">
      <c r="A154" s="25" t="s">
        <v>47</v>
      </c>
      <c r="B154" s="29" t="s">
        <v>381</v>
      </c>
      <c r="C154" s="29" t="s">
        <v>675</v>
      </c>
      <c r="D154" s="25" t="s">
        <v>57</v>
      </c>
      <c r="E154" s="30" t="s">
        <v>676</v>
      </c>
      <c r="F154" s="31" t="s">
        <v>168</v>
      </c>
      <c r="G154" s="32">
        <v>2</v>
      </c>
      <c r="H154" s="33">
        <v>0</v>
      </c>
      <c r="I154" s="33">
        <f>ROUND(ROUND(H154,2)*ROUND(G154,3),2)</f>
      </c>
      <c r="J154" s="31" t="s">
        <v>51</v>
      </c>
      <c r="O154">
        <f>(I154*21)/100</f>
      </c>
      <c r="P154" t="s">
        <v>24</v>
      </c>
    </row>
    <row r="155" spans="1:5" ht="12.75">
      <c r="A155" s="34" t="s">
        <v>52</v>
      </c>
      <c r="E155" s="35" t="s">
        <v>57</v>
      </c>
    </row>
    <row r="156" spans="1:5" ht="12.75">
      <c r="A156" s="38" t="s">
        <v>54</v>
      </c>
      <c r="E156" s="37" t="s">
        <v>57</v>
      </c>
    </row>
    <row r="157" spans="1:16" ht="12.75">
      <c r="A157" s="25" t="s">
        <v>47</v>
      </c>
      <c r="B157" s="29" t="s">
        <v>386</v>
      </c>
      <c r="C157" s="29" t="s">
        <v>677</v>
      </c>
      <c r="D157" s="25" t="s">
        <v>57</v>
      </c>
      <c r="E157" s="30" t="s">
        <v>678</v>
      </c>
      <c r="F157" s="31" t="s">
        <v>168</v>
      </c>
      <c r="G157" s="32">
        <v>2</v>
      </c>
      <c r="H157" s="33">
        <v>0</v>
      </c>
      <c r="I157" s="33">
        <f>ROUND(ROUND(H157,2)*ROUND(G157,3),2)</f>
      </c>
      <c r="J157" s="31" t="s">
        <v>51</v>
      </c>
      <c r="O157">
        <f>(I157*21)/100</f>
      </c>
      <c r="P157" t="s">
        <v>24</v>
      </c>
    </row>
    <row r="158" spans="1:5" ht="12.75">
      <c r="A158" s="34" t="s">
        <v>52</v>
      </c>
      <c r="E158" s="35" t="s">
        <v>57</v>
      </c>
    </row>
    <row r="159" spans="1:5" ht="12.75">
      <c r="A159" s="38" t="s">
        <v>54</v>
      </c>
      <c r="E159" s="37" t="s">
        <v>57</v>
      </c>
    </row>
    <row r="160" spans="1:16" ht="12.75">
      <c r="A160" s="25" t="s">
        <v>47</v>
      </c>
      <c r="B160" s="29" t="s">
        <v>391</v>
      </c>
      <c r="C160" s="29" t="s">
        <v>679</v>
      </c>
      <c r="D160" s="25" t="s">
        <v>57</v>
      </c>
      <c r="E160" s="30" t="s">
        <v>680</v>
      </c>
      <c r="F160" s="31" t="s">
        <v>644</v>
      </c>
      <c r="G160" s="32">
        <v>180</v>
      </c>
      <c r="H160" s="33">
        <v>0</v>
      </c>
      <c r="I160" s="33">
        <f>ROUND(ROUND(H160,2)*ROUND(G160,3),2)</f>
      </c>
      <c r="J160" s="31" t="s">
        <v>51</v>
      </c>
      <c r="O160">
        <f>(I160*21)/100</f>
      </c>
      <c r="P160" t="s">
        <v>24</v>
      </c>
    </row>
    <row r="161" spans="1:5" ht="12.75">
      <c r="A161" s="34" t="s">
        <v>52</v>
      </c>
      <c r="E161" s="35" t="s">
        <v>653</v>
      </c>
    </row>
    <row r="162" spans="1:5" ht="12.75">
      <c r="A162" s="38" t="s">
        <v>54</v>
      </c>
      <c r="E162" s="37" t="s">
        <v>681</v>
      </c>
    </row>
    <row r="163" spans="1:16" ht="12.75">
      <c r="A163" s="25" t="s">
        <v>47</v>
      </c>
      <c r="B163" s="29" t="s">
        <v>396</v>
      </c>
      <c r="C163" s="29" t="s">
        <v>682</v>
      </c>
      <c r="D163" s="25" t="s">
        <v>57</v>
      </c>
      <c r="E163" s="30" t="s">
        <v>683</v>
      </c>
      <c r="F163" s="31" t="s">
        <v>168</v>
      </c>
      <c r="G163" s="32">
        <v>6</v>
      </c>
      <c r="H163" s="33">
        <v>0</v>
      </c>
      <c r="I163" s="33">
        <f>ROUND(ROUND(H163,2)*ROUND(G163,3),2)</f>
      </c>
      <c r="J163" s="31" t="s">
        <v>51</v>
      </c>
      <c r="O163">
        <f>(I163*21)/100</f>
      </c>
      <c r="P163" t="s">
        <v>24</v>
      </c>
    </row>
    <row r="164" spans="1:5" ht="12.75">
      <c r="A164" s="34" t="s">
        <v>52</v>
      </c>
      <c r="E164" s="35" t="s">
        <v>57</v>
      </c>
    </row>
    <row r="165" spans="1:5" ht="12.75">
      <c r="A165" s="38" t="s">
        <v>54</v>
      </c>
      <c r="E165" s="37" t="s">
        <v>684</v>
      </c>
    </row>
    <row r="166" spans="1:16" ht="12.75">
      <c r="A166" s="25" t="s">
        <v>47</v>
      </c>
      <c r="B166" s="29" t="s">
        <v>399</v>
      </c>
      <c r="C166" s="29" t="s">
        <v>685</v>
      </c>
      <c r="D166" s="25" t="s">
        <v>57</v>
      </c>
      <c r="E166" s="30" t="s">
        <v>686</v>
      </c>
      <c r="F166" s="31" t="s">
        <v>168</v>
      </c>
      <c r="G166" s="32">
        <v>6</v>
      </c>
      <c r="H166" s="33">
        <v>0</v>
      </c>
      <c r="I166" s="33">
        <f>ROUND(ROUND(H166,2)*ROUND(G166,3),2)</f>
      </c>
      <c r="J166" s="31" t="s">
        <v>51</v>
      </c>
      <c r="O166">
        <f>(I166*21)/100</f>
      </c>
      <c r="P166" t="s">
        <v>24</v>
      </c>
    </row>
    <row r="167" spans="1:5" ht="12.75">
      <c r="A167" s="34" t="s">
        <v>52</v>
      </c>
      <c r="E167" s="35" t="s">
        <v>57</v>
      </c>
    </row>
    <row r="168" spans="1:5" ht="12.75">
      <c r="A168" s="38" t="s">
        <v>54</v>
      </c>
      <c r="E168" s="37" t="s">
        <v>684</v>
      </c>
    </row>
    <row r="169" spans="1:16" ht="12.75">
      <c r="A169" s="25" t="s">
        <v>47</v>
      </c>
      <c r="B169" s="29" t="s">
        <v>404</v>
      </c>
      <c r="C169" s="29" t="s">
        <v>687</v>
      </c>
      <c r="D169" s="25" t="s">
        <v>57</v>
      </c>
      <c r="E169" s="30" t="s">
        <v>688</v>
      </c>
      <c r="F169" s="31" t="s">
        <v>644</v>
      </c>
      <c r="G169" s="32">
        <v>540</v>
      </c>
      <c r="H169" s="33">
        <v>0</v>
      </c>
      <c r="I169" s="33">
        <f>ROUND(ROUND(H169,2)*ROUND(G169,3),2)</f>
      </c>
      <c r="J169" s="31" t="s">
        <v>51</v>
      </c>
      <c r="O169">
        <f>(I169*21)/100</f>
      </c>
      <c r="P169" t="s">
        <v>24</v>
      </c>
    </row>
    <row r="170" spans="1:5" ht="12.75">
      <c r="A170" s="34" t="s">
        <v>52</v>
      </c>
      <c r="E170" s="35" t="s">
        <v>653</v>
      </c>
    </row>
    <row r="171" spans="1:5" ht="12.75">
      <c r="A171" s="36" t="s">
        <v>54</v>
      </c>
      <c r="E171" s="37" t="s">
        <v>689</v>
      </c>
    </row>
  </sheetData>
  <mergeCells count="11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  <mergeCell ref="J5:J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