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505" activeTab="0"/>
  </bookViews>
  <sheets>
    <sheet name="List1" sheetId="1" r:id="rId1"/>
  </sheets>
  <definedNames>
    <definedName name="_xlnm.Print_Area" localSheetId="0">'List1'!$A$1:$G$32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<sst xmlns="http://schemas.openxmlformats.org/spreadsheetml/2006/main" count="43" uniqueCount="31">
  <si>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Plocha</t>
  </si>
  <si>
    <t>m2</t>
  </si>
  <si>
    <t>t</t>
  </si>
  <si>
    <t>množství</t>
  </si>
  <si>
    <t>jednotková cena Kč bez DPH</t>
  </si>
  <si>
    <t>cena celkem Kč bez DPH</t>
  </si>
  <si>
    <t>kpl</t>
  </si>
  <si>
    <t>Dne:</t>
  </si>
  <si>
    <t>Uchazeč:</t>
  </si>
  <si>
    <t>Soupis prací</t>
  </si>
  <si>
    <t>DPH (21%)</t>
  </si>
  <si>
    <t>Celkem Kč bez DPH</t>
  </si>
  <si>
    <t>Za uchazeče vyplnil:</t>
  </si>
  <si>
    <t>Postřik spojovací PS bez posypu kamenivem ze silniční emulze, v množství 0,50 kg/m2</t>
  </si>
  <si>
    <r>
      <t xml:space="preserve">Zkoušky a měření
</t>
    </r>
    <r>
      <rPr>
        <sz val="10"/>
        <color theme="1"/>
        <rFont val="Calibri"/>
        <family val="2"/>
        <scheme val="minor"/>
      </rPr>
      <t>zkoušky a měření hotových vrstev formou vývrtů (tloušťka vrstev, mezerovitost, míra zhutnění, spojení vrstev) - bude upřesněno KZP</t>
    </r>
  </si>
  <si>
    <r>
      <t xml:space="preserve">Čištění vozovky
</t>
    </r>
    <r>
      <rPr>
        <sz val="10"/>
        <color theme="1"/>
        <rFont val="Calibri"/>
        <family val="2"/>
        <scheme val="minor"/>
      </rPr>
      <t>Čištění vozovky splachováním vodou povrchu podkladu nebo krytu živičného, betonového nebo dlážděného.</t>
    </r>
  </si>
  <si>
    <t>Položka / popis</t>
  </si>
  <si>
    <r>
      <t xml:space="preserve">Čištění krajnic odstraněním nánosů pr. tl. 110 m
</t>
    </r>
    <r>
      <rPr>
        <sz val="10"/>
        <color theme="1"/>
        <rFont val="Calibri"/>
        <family val="2"/>
        <scheme val="minor"/>
      </rPr>
      <t>odstranění nánosu z krajnic ulehlého, popř. zaježděného naneseného vlivem silničního provozu s naložením, přemístěním a uložením na skládku dle výběru zhotovitele, vč. poplatku</t>
    </r>
  </si>
  <si>
    <r>
      <rPr>
        <b/>
        <sz val="10"/>
        <color theme="1"/>
        <rFont val="Calibri"/>
        <family val="2"/>
        <scheme val="minor"/>
      </rPr>
      <t>Předznačení pro vodorovné dopravní značení stříkané barvou</t>
    </r>
    <r>
      <rPr>
        <sz val="10"/>
        <color theme="1"/>
        <rFont val="Calibri"/>
        <family val="2"/>
        <scheme val="minor"/>
      </rPr>
      <t xml:space="preserve">
pro vodící proužky V4 š. 125 mm</t>
    </r>
  </si>
  <si>
    <r>
      <rPr>
        <b/>
        <sz val="10"/>
        <rFont val="Calibri"/>
        <family val="2"/>
        <scheme val="minor"/>
      </rPr>
      <t xml:space="preserve">Asfaltový beton vrstva ložní ACL 16+ 50/70 (ABH)
</t>
    </r>
    <r>
      <rPr>
        <sz val="10"/>
        <rFont val="Calibri"/>
        <family val="2"/>
        <scheme val="minor"/>
      </rPr>
      <t xml:space="preserve">s rozprostřením a zhutněním z nemodifikovaného asfaltu v pruhu šířky přes 3 m, po zhutnění pr. tl. 50 mm
pro celoplošné vyrovnání příčných a podélných nerovností opravované plochy vozovky, vč. očištění a živičného spojovacího postřiku
</t>
    </r>
    <r>
      <rPr>
        <i/>
        <sz val="10"/>
        <rFont val="Calibri"/>
        <family val="2"/>
        <scheme val="minor"/>
      </rPr>
      <t>předpoklad tl. 40 - 60 mm, odpovídá pr. tl. 50 mm v celém rozsahu opravované plochy</t>
    </r>
  </si>
  <si>
    <r>
      <t xml:space="preserve">Asfaltový beton vrstva ložní ACL 16+ 50/70 (ABH) 
</t>
    </r>
    <r>
      <rPr>
        <sz val="10"/>
        <color theme="1"/>
        <rFont val="Calibri"/>
        <family val="2"/>
        <scheme val="minor"/>
      </rPr>
      <t xml:space="preserve">s rozprostřením a zhutněním z nemodifikovaného asfaltu pro lokální vyrovnání příčných a podélných nerovností před pokládkou souvislé vrstvy z ACL 16, dále pro úpravu sjezdů a napojení na sousední nemovitosti, položka je vč. očištění a spojovacího postřiku, místa </t>
    </r>
    <r>
      <rPr>
        <sz val="10"/>
        <rFont val="Calibri"/>
        <family val="2"/>
        <scheme val="minor"/>
      </rPr>
      <t>budou určena zadavatelem při prohlídce stavby
(20 % plochy, pr. tl. 50 mm)</t>
    </r>
  </si>
  <si>
    <r>
      <rPr>
        <b/>
        <sz val="10"/>
        <color theme="1"/>
        <rFont val="Calibri"/>
        <family val="2"/>
        <scheme val="minor"/>
      </rPr>
      <t xml:space="preserve">Asfaltový beton vrstva obrusná ACO 11+ 50/70 (ABS) </t>
    </r>
    <r>
      <rPr>
        <sz val="10"/>
        <color theme="1"/>
        <rFont val="Calibri"/>
        <family val="2"/>
        <scheme val="minor"/>
      </rPr>
      <t>s rozprostřením a se zhutněním z nemodifikovaného asfaltu v pruhu šířky přes 3 m tř. I, po zhutnění tl. 50 mm</t>
    </r>
  </si>
  <si>
    <t>m</t>
  </si>
  <si>
    <t>Délka</t>
  </si>
  <si>
    <r>
      <t>Geodetické zaměření vrstvy ACO 
g</t>
    </r>
    <r>
      <rPr>
        <sz val="10"/>
        <color theme="1"/>
        <rFont val="Calibri"/>
        <family val="2"/>
        <scheme val="minor"/>
      </rPr>
      <t>eodetické zaměření skutečného stavu nové obrusné vrstvy geodetem</t>
    </r>
  </si>
  <si>
    <r>
      <rPr>
        <b/>
        <sz val="10"/>
        <color theme="1"/>
        <rFont val="Calibri"/>
        <family val="2"/>
        <scheme val="minor"/>
      </rPr>
      <t>Vodorovné dopravní značení stříkaným plastem</t>
    </r>
    <r>
      <rPr>
        <sz val="10"/>
        <color theme="1"/>
        <rFont val="Calibri"/>
        <family val="2"/>
        <scheme val="minor"/>
      </rPr>
      <t xml:space="preserve">
vodící proužky V4 šírky 125 mm souvislá bílá retroreflexní čára</t>
    </r>
  </si>
  <si>
    <r>
      <rPr>
        <b/>
        <sz val="10"/>
        <color theme="1"/>
        <rFont val="Calibri"/>
        <family val="2"/>
        <scheme val="minor"/>
      </rPr>
      <t>Krajnice</t>
    </r>
    <r>
      <rPr>
        <sz val="10"/>
        <color theme="1"/>
        <rFont val="Calibri"/>
        <family val="2"/>
        <scheme val="minor"/>
      </rPr>
      <t xml:space="preserve">
Zpevnění krajnic s rozprostřením se zhutněním z vhodného R-mat, po zhutnění pr. tl. 110 mm, vč. dodání vhodného R-mat (zatřídění do ZAS-T1)
</t>
    </r>
    <r>
      <rPr>
        <i/>
        <sz val="10"/>
        <color theme="1"/>
        <rFont val="Calibri"/>
        <family val="2"/>
        <scheme val="minor"/>
      </rPr>
      <t>prt. tl. 110 mm, šířka 0,2-0,4 m</t>
    </r>
  </si>
  <si>
    <r>
      <t xml:space="preserve">DIO + DIR
</t>
    </r>
    <r>
      <rPr>
        <sz val="10"/>
        <color theme="1"/>
        <rFont val="Calibri"/>
        <family val="2"/>
        <scheme val="minor"/>
      </rPr>
      <t>úplná uzavírka po úsecích pro dobu pokládky asfaltových vrstev, návrh, projednání, stanovení, řízení provozu</t>
    </r>
  </si>
  <si>
    <t>III/201 30 Černíkovice - x III/229 3 (Hedčany), povrchová oprava</t>
  </si>
  <si>
    <t>Součástí zakázky a v rámci díla provede zhotovitel ošetření vzniklých spár. Tento náklad si zhotovitel rozprostře do ceny díla. Napojení na začátku a konci úseku  bude provedeno plynule na navazující stav vozovky.  Realizace se předpokládá za úplné uzavírky silnice.</t>
  </si>
  <si>
    <r>
      <t xml:space="preserve">Odstranění živičného krytu
</t>
    </r>
    <r>
      <rPr>
        <sz val="10"/>
        <color theme="1"/>
        <rFont val="Calibri"/>
        <family val="2"/>
        <scheme val="minor"/>
      </rPr>
      <t xml:space="preserve">vybouráním/frézováním tl. 0 - 80 mm s naložením vybouraného materiálu včetně jeho odvozu a řádné likvidace a očištění povrchu po vybourání před pokládkou živičných vrstev (napojení na začátku a konci úseku opravy), předpoklad odvozu a uložení na recyklační centrum (ZAS-T3) 
</t>
    </r>
    <r>
      <rPr>
        <i/>
        <sz val="10"/>
        <color theme="1"/>
        <rFont val="Calibri"/>
        <family val="2"/>
        <scheme val="minor"/>
      </rPr>
      <t>(napojení na IIII/229 3: 23 m x 5 m; napojení III/201 30 (Černíkovice 5,4 m x 5 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</si>
</sst>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164" fontId="4" fillId="0" borderId="1" xfId="0" applyNumberFormat="1" applyFont="1" applyBorder="1" applyAlignment="1" applyProtection="1">
      <alignment vertical="center" wrapText="1"/>
      <protection/>
    </xf>
    <xf numFmtId="164" fontId="4" fillId="0" borderId="2" xfId="0" applyNumberFormat="1" applyFont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164" fontId="4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3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6" fillId="0" borderId="3" xfId="0" applyFont="1" applyBorder="1" applyAlignment="1" applyProtection="1">
      <alignment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vertical="center" wrapText="1"/>
      <protection/>
    </xf>
    <xf numFmtId="0" fontId="4" fillId="0" borderId="7" xfId="0" applyFont="1" applyFill="1" applyBorder="1" applyAlignment="1" applyProtection="1">
      <alignment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3" fontId="4" fillId="0" borderId="12" xfId="0" applyNumberFormat="1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11" fillId="2" borderId="13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4" fillId="3" borderId="17" xfId="0" applyFont="1" applyFill="1" applyBorder="1" applyAlignment="1" applyProtection="1">
      <alignment wrapText="1"/>
      <protection/>
    </xf>
    <xf numFmtId="0" fontId="4" fillId="3" borderId="18" xfId="0" applyFont="1" applyFill="1" applyBorder="1" applyProtection="1">
      <protection/>
    </xf>
    <xf numFmtId="164" fontId="5" fillId="3" borderId="19" xfId="0" applyNumberFormat="1" applyFont="1" applyFill="1" applyBorder="1" applyProtection="1">
      <protection/>
    </xf>
    <xf numFmtId="0" fontId="4" fillId="3" borderId="20" xfId="0" applyFont="1" applyFill="1" applyBorder="1" applyAlignment="1" applyProtection="1">
      <alignment wrapText="1"/>
      <protection/>
    </xf>
    <xf numFmtId="0" fontId="4" fillId="3" borderId="21" xfId="0" applyFont="1" applyFill="1" applyBorder="1" applyProtection="1">
      <protection/>
    </xf>
    <xf numFmtId="0" fontId="4" fillId="3" borderId="22" xfId="0" applyFont="1" applyFill="1" applyBorder="1" applyProtection="1">
      <protection/>
    </xf>
    <xf numFmtId="164" fontId="4" fillId="3" borderId="23" xfId="0" applyNumberFormat="1" applyFont="1" applyFill="1" applyBorder="1" applyProtection="1">
      <protection/>
    </xf>
    <xf numFmtId="0" fontId="4" fillId="3" borderId="24" xfId="0" applyFont="1" applyFill="1" applyBorder="1" applyAlignment="1" applyProtection="1">
      <alignment wrapText="1"/>
      <protection/>
    </xf>
    <xf numFmtId="0" fontId="4" fillId="3" borderId="25" xfId="0" applyFont="1" applyFill="1" applyBorder="1" applyProtection="1">
      <protection/>
    </xf>
    <xf numFmtId="164" fontId="5" fillId="3" borderId="26" xfId="0" applyNumberFormat="1" applyFont="1" applyFill="1" applyBorder="1" applyProtection="1">
      <protection/>
    </xf>
    <xf numFmtId="0" fontId="5" fillId="0" borderId="17" xfId="0" applyFont="1" applyBorder="1" applyAlignment="1" applyProtection="1">
      <alignment vertical="center" wrapText="1"/>
      <protection/>
    </xf>
    <xf numFmtId="164" fontId="6" fillId="2" borderId="5" xfId="0" applyNumberFormat="1" applyFont="1" applyFill="1" applyBorder="1" applyAlignment="1" applyProtection="1">
      <alignment vertical="center" wrapText="1"/>
      <protection locked="0"/>
    </xf>
    <xf numFmtId="164" fontId="6" fillId="2" borderId="6" xfId="0" applyNumberFormat="1" applyFont="1" applyFill="1" applyBorder="1" applyAlignment="1" applyProtection="1">
      <alignment vertical="center" wrapText="1"/>
      <protection locked="0"/>
    </xf>
    <xf numFmtId="164" fontId="6" fillId="2" borderId="7" xfId="0" applyNumberFormat="1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vertical="center" wrapText="1"/>
      <protection locked="0"/>
    </xf>
    <xf numFmtId="164" fontId="6" fillId="2" borderId="10" xfId="0" applyNumberFormat="1" applyFont="1" applyFill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164" fontId="6" fillId="2" borderId="27" xfId="0" applyNumberFormat="1" applyFont="1" applyFill="1" applyBorder="1" applyAlignment="1" applyProtection="1">
      <alignment vertical="center" wrapText="1"/>
      <protection locked="0"/>
    </xf>
    <xf numFmtId="164" fontId="4" fillId="0" borderId="28" xfId="0" applyNumberFormat="1" applyFont="1" applyBorder="1" applyAlignment="1" applyProtection="1">
      <alignment vertical="center" wrapText="1"/>
      <protection/>
    </xf>
    <xf numFmtId="0" fontId="4" fillId="4" borderId="29" xfId="0" applyFont="1" applyFill="1" applyBorder="1" applyProtection="1">
      <protection/>
    </xf>
    <xf numFmtId="3" fontId="4" fillId="4" borderId="30" xfId="0" applyNumberFormat="1" applyFont="1" applyFill="1" applyBorder="1" applyProtection="1">
      <protection/>
    </xf>
    <xf numFmtId="0" fontId="4" fillId="4" borderId="30" xfId="0" applyFont="1" applyFill="1" applyBorder="1" applyProtection="1">
      <protection/>
    </xf>
    <xf numFmtId="0" fontId="4" fillId="4" borderId="31" xfId="0" applyFont="1" applyFill="1" applyBorder="1" applyProtection="1">
      <protection/>
    </xf>
    <xf numFmtId="0" fontId="0" fillId="4" borderId="32" xfId="0" applyFill="1" applyBorder="1" applyProtection="1">
      <protection/>
    </xf>
    <xf numFmtId="0" fontId="0" fillId="4" borderId="33" xfId="0" applyFill="1" applyBorder="1" applyProtection="1">
      <protection/>
    </xf>
    <xf numFmtId="0" fontId="4" fillId="4" borderId="34" xfId="0" applyFont="1" applyFill="1" applyBorder="1" applyAlignment="1" applyProtection="1">
      <alignment horizontal="left"/>
      <protection/>
    </xf>
    <xf numFmtId="0" fontId="4" fillId="4" borderId="32" xfId="0" applyFont="1" applyFill="1" applyBorder="1" applyProtection="1">
      <protection/>
    </xf>
    <xf numFmtId="165" fontId="4" fillId="0" borderId="5" xfId="0" applyNumberFormat="1" applyFont="1" applyBorder="1" applyAlignment="1" applyProtection="1">
      <alignment vertical="center" wrapText="1"/>
      <protection/>
    </xf>
    <xf numFmtId="165" fontId="4" fillId="0" borderId="6" xfId="0" applyNumberFormat="1" applyFont="1" applyBorder="1" applyAlignment="1" applyProtection="1">
      <alignment vertical="center" wrapText="1"/>
      <protection/>
    </xf>
    <xf numFmtId="165" fontId="4" fillId="0" borderId="7" xfId="0" applyNumberFormat="1" applyFont="1" applyBorder="1" applyAlignment="1" applyProtection="1">
      <alignment vertical="center" wrapText="1"/>
      <protection/>
    </xf>
    <xf numFmtId="165" fontId="4" fillId="0" borderId="27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3" fillId="5" borderId="35" xfId="0" applyFont="1" applyFill="1" applyBorder="1" applyAlignment="1" applyProtection="1">
      <alignment horizontal="center" vertical="center" wrapText="1"/>
      <protection/>
    </xf>
    <xf numFmtId="0" fontId="3" fillId="5" borderId="36" xfId="0" applyFont="1" applyFill="1" applyBorder="1" applyAlignment="1" applyProtection="1">
      <alignment horizontal="center" vertical="center"/>
      <protection/>
    </xf>
    <xf numFmtId="0" fontId="3" fillId="5" borderId="3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justify" wrapText="1"/>
      <protection/>
    </xf>
    <xf numFmtId="0" fontId="9" fillId="2" borderId="35" xfId="0" applyFont="1" applyFill="1" applyBorder="1" applyAlignment="1" applyProtection="1">
      <alignment horizontal="justify" vertical="center"/>
      <protection locked="0"/>
    </xf>
    <xf numFmtId="0" fontId="9" fillId="2" borderId="36" xfId="0" applyFont="1" applyFill="1" applyBorder="1" applyAlignment="1" applyProtection="1">
      <alignment horizontal="justify" vertical="center"/>
      <protection locked="0"/>
    </xf>
    <xf numFmtId="0" fontId="9" fillId="2" borderId="37" xfId="0" applyFont="1" applyFill="1" applyBorder="1" applyAlignment="1" applyProtection="1">
      <alignment horizontal="justify" vertical="center"/>
      <protection locked="0"/>
    </xf>
    <xf numFmtId="0" fontId="0" fillId="0" borderId="0" xfId="0" applyAlignment="1" applyProtection="1">
      <alignment horizontal="center"/>
      <protection/>
    </xf>
    <xf numFmtId="14" fontId="11" fillId="2" borderId="35" xfId="0" applyNumberFormat="1" applyFont="1" applyFill="1" applyBorder="1" applyAlignment="1" applyProtection="1">
      <alignment horizontal="center" vertical="center"/>
      <protection locked="0"/>
    </xf>
    <xf numFmtId="14" fontId="11" fillId="2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 topLeftCell="A1">
      <selection activeCell="B5" sqref="B5:F5"/>
    </sheetView>
  </sheetViews>
  <sheetFormatPr defaultColWidth="9.140625" defaultRowHeight="15"/>
  <cols>
    <col min="1" max="1" width="2.00390625" style="1" customWidth="1"/>
    <col min="2" max="2" width="71.28125" style="1" customWidth="1"/>
    <col min="3" max="3" width="9.140625" style="1" customWidth="1"/>
    <col min="4" max="4" width="4.140625" style="1" customWidth="1"/>
    <col min="5" max="5" width="12.28125" style="1" customWidth="1"/>
    <col min="6" max="6" width="14.8515625" style="1" customWidth="1"/>
    <col min="7" max="7" width="3.140625" style="12" customWidth="1"/>
    <col min="8" max="9" width="21.28125" style="1" customWidth="1"/>
    <col min="10" max="16384" width="9.140625" style="1" customWidth="1"/>
  </cols>
  <sheetData>
    <row r="1" spans="2:6" ht="15.75" thickBot="1">
      <c r="B1" s="74" t="s">
        <v>9</v>
      </c>
      <c r="C1" s="74"/>
      <c r="D1" s="74"/>
      <c r="E1" s="74"/>
      <c r="F1" s="74"/>
    </row>
    <row r="2" spans="1:6" s="3" customFormat="1" ht="41.25" customHeight="1" thickBot="1">
      <c r="A2" s="2"/>
      <c r="B2" s="67" t="s">
        <v>28</v>
      </c>
      <c r="C2" s="68"/>
      <c r="D2" s="68"/>
      <c r="E2" s="68"/>
      <c r="F2" s="69"/>
    </row>
    <row r="3" spans="2:6" ht="15">
      <c r="B3" s="77"/>
      <c r="C3" s="77"/>
      <c r="D3" s="77"/>
      <c r="E3" s="77"/>
      <c r="F3" s="77"/>
    </row>
    <row r="4" ht="15.75" thickBot="1">
      <c r="B4" s="4" t="s">
        <v>8</v>
      </c>
    </row>
    <row r="5" spans="2:6" ht="22.5" customHeight="1" thickBot="1">
      <c r="B5" s="71"/>
      <c r="C5" s="72"/>
      <c r="D5" s="72"/>
      <c r="E5" s="72"/>
      <c r="F5" s="73"/>
    </row>
    <row r="6" ht="15">
      <c r="B6" s="66"/>
    </row>
    <row r="7" spans="2:6" ht="15">
      <c r="B7" s="60" t="s">
        <v>23</v>
      </c>
      <c r="C7" s="61">
        <f>1050</f>
        <v>1050</v>
      </c>
      <c r="D7" s="61" t="s">
        <v>22</v>
      </c>
      <c r="E7" s="58"/>
      <c r="F7" s="59"/>
    </row>
    <row r="8" spans="2:7" s="5" customFormat="1" ht="12.75">
      <c r="B8" s="54" t="s">
        <v>0</v>
      </c>
      <c r="C8" s="55">
        <f>(C7*5.4)+(23*5)</f>
        <v>5785</v>
      </c>
      <c r="D8" s="56" t="s">
        <v>1</v>
      </c>
      <c r="E8" s="56"/>
      <c r="F8" s="57"/>
      <c r="G8" s="14"/>
    </row>
    <row r="9" s="5" customFormat="1" ht="13.5" thickBot="1">
      <c r="G9" s="14"/>
    </row>
    <row r="10" spans="2:6" s="6" customFormat="1" ht="42.75" customHeight="1" thickBot="1">
      <c r="B10" s="31" t="s">
        <v>16</v>
      </c>
      <c r="C10" s="32" t="s">
        <v>3</v>
      </c>
      <c r="D10" s="32"/>
      <c r="E10" s="32" t="s">
        <v>4</v>
      </c>
      <c r="F10" s="33" t="s">
        <v>5</v>
      </c>
    </row>
    <row r="11" spans="2:7" s="7" customFormat="1" ht="81.75" customHeight="1">
      <c r="B11" s="44" t="s">
        <v>30</v>
      </c>
      <c r="C11" s="62">
        <f>(23*5)+(5.4*5)</f>
        <v>142</v>
      </c>
      <c r="D11" s="17" t="s">
        <v>1</v>
      </c>
      <c r="E11" s="45"/>
      <c r="F11" s="8">
        <f>E11*C11</f>
        <v>0</v>
      </c>
      <c r="G11" s="15"/>
    </row>
    <row r="12" spans="2:7" s="7" customFormat="1" ht="43.5" customHeight="1">
      <c r="B12" s="20" t="s">
        <v>15</v>
      </c>
      <c r="C12" s="63">
        <f>C8</f>
        <v>5785</v>
      </c>
      <c r="D12" s="18" t="s">
        <v>1</v>
      </c>
      <c r="E12" s="46"/>
      <c r="F12" s="9">
        <f>E12*C12</f>
        <v>0</v>
      </c>
      <c r="G12" s="15"/>
    </row>
    <row r="13" spans="2:7" s="7" customFormat="1" ht="60" customHeight="1">
      <c r="B13" s="20" t="s">
        <v>17</v>
      </c>
      <c r="C13" s="63">
        <f>C7*0.3*2</f>
        <v>630</v>
      </c>
      <c r="D13" s="18" t="s">
        <v>1</v>
      </c>
      <c r="E13" s="46"/>
      <c r="F13" s="9">
        <f>E13*C13</f>
        <v>0</v>
      </c>
      <c r="G13" s="15"/>
    </row>
    <row r="14" spans="2:7" s="7" customFormat="1" ht="81.75" customHeight="1">
      <c r="B14" s="16" t="s">
        <v>19</v>
      </c>
      <c r="C14" s="64">
        <f>C8</f>
        <v>5785</v>
      </c>
      <c r="D14" s="19" t="s">
        <v>1</v>
      </c>
      <c r="E14" s="47"/>
      <c r="F14" s="11">
        <f aca="true" t="shared" si="0" ref="F14">E14*C14</f>
        <v>0</v>
      </c>
      <c r="G14" s="15"/>
    </row>
    <row r="15" spans="2:7" s="7" customFormat="1" ht="81.75" customHeight="1">
      <c r="B15" s="13" t="s">
        <v>20</v>
      </c>
      <c r="C15" s="64">
        <f>(C8*0.05)*(0.2)*2.54</f>
        <v>146.939</v>
      </c>
      <c r="D15" s="19" t="s">
        <v>2</v>
      </c>
      <c r="E15" s="47"/>
      <c r="F15" s="11">
        <f aca="true" t="shared" si="1" ref="F15:F16">E15*C15</f>
        <v>0</v>
      </c>
      <c r="G15" s="15"/>
    </row>
    <row r="16" spans="2:7" s="7" customFormat="1" ht="15" customHeight="1">
      <c r="B16" s="13" t="s">
        <v>13</v>
      </c>
      <c r="C16" s="64">
        <f>C8*2</f>
        <v>11570</v>
      </c>
      <c r="D16" s="19" t="s">
        <v>1</v>
      </c>
      <c r="E16" s="47"/>
      <c r="F16" s="11">
        <f t="shared" si="1"/>
        <v>0</v>
      </c>
      <c r="G16" s="15"/>
    </row>
    <row r="17" spans="2:7" s="7" customFormat="1" ht="27" customHeight="1">
      <c r="B17" s="10" t="s">
        <v>21</v>
      </c>
      <c r="C17" s="64">
        <f>C8</f>
        <v>5785</v>
      </c>
      <c r="D17" s="19" t="s">
        <v>1</v>
      </c>
      <c r="E17" s="47"/>
      <c r="F17" s="11">
        <f>E17*C17</f>
        <v>0</v>
      </c>
      <c r="G17" s="15"/>
    </row>
    <row r="18" spans="2:7" s="7" customFormat="1" ht="52.5" customHeight="1">
      <c r="B18" s="10" t="s">
        <v>26</v>
      </c>
      <c r="C18" s="64">
        <f>C7*0.3*2</f>
        <v>630</v>
      </c>
      <c r="D18" s="19" t="s">
        <v>1</v>
      </c>
      <c r="E18" s="47"/>
      <c r="F18" s="11">
        <f aca="true" t="shared" si="2" ref="F18:F20">E18*C18</f>
        <v>0</v>
      </c>
      <c r="G18" s="15"/>
    </row>
    <row r="19" spans="2:7" s="7" customFormat="1" ht="30.75" customHeight="1">
      <c r="B19" s="10" t="s">
        <v>18</v>
      </c>
      <c r="C19" s="64">
        <f>C7*2</f>
        <v>2100</v>
      </c>
      <c r="D19" s="19" t="s">
        <v>22</v>
      </c>
      <c r="E19" s="47"/>
      <c r="F19" s="11">
        <f t="shared" si="2"/>
        <v>0</v>
      </c>
      <c r="G19" s="15"/>
    </row>
    <row r="20" spans="2:7" s="7" customFormat="1" ht="30.75" customHeight="1" thickBot="1">
      <c r="B20" s="50" t="s">
        <v>25</v>
      </c>
      <c r="C20" s="65">
        <f>C7*2</f>
        <v>2100</v>
      </c>
      <c r="D20" s="51" t="s">
        <v>22</v>
      </c>
      <c r="E20" s="52"/>
      <c r="F20" s="53">
        <f t="shared" si="2"/>
        <v>0</v>
      </c>
      <c r="G20" s="15"/>
    </row>
    <row r="21" spans="2:7" s="7" customFormat="1" ht="38.25" customHeight="1">
      <c r="B21" s="27" t="s">
        <v>14</v>
      </c>
      <c r="C21" s="28">
        <v>1</v>
      </c>
      <c r="D21" s="29" t="s">
        <v>6</v>
      </c>
      <c r="E21" s="48"/>
      <c r="F21" s="9">
        <f>E21*C21</f>
        <v>0</v>
      </c>
      <c r="G21" s="15"/>
    </row>
    <row r="22" spans="2:7" s="7" customFormat="1" ht="38.25" customHeight="1">
      <c r="B22" s="24" t="s">
        <v>24</v>
      </c>
      <c r="C22" s="25">
        <v>1</v>
      </c>
      <c r="D22" s="26" t="s">
        <v>6</v>
      </c>
      <c r="E22" s="47"/>
      <c r="F22" s="11">
        <f aca="true" t="shared" si="3" ref="F22">E22*C22</f>
        <v>0</v>
      </c>
      <c r="G22" s="15"/>
    </row>
    <row r="23" spans="2:7" s="7" customFormat="1" ht="38.25" customHeight="1" thickBot="1">
      <c r="B23" s="21" t="s">
        <v>27</v>
      </c>
      <c r="C23" s="22">
        <v>1</v>
      </c>
      <c r="D23" s="23" t="s">
        <v>6</v>
      </c>
      <c r="E23" s="49"/>
      <c r="F23" s="9">
        <f aca="true" t="shared" si="4" ref="F23">E23*C23</f>
        <v>0</v>
      </c>
      <c r="G23" s="15"/>
    </row>
    <row r="24" spans="2:7" s="5" customFormat="1" ht="12.75">
      <c r="B24" s="34" t="s">
        <v>11</v>
      </c>
      <c r="C24" s="35"/>
      <c r="D24" s="35"/>
      <c r="E24" s="35"/>
      <c r="F24" s="36">
        <f>SUM(F11:F23)</f>
        <v>0</v>
      </c>
      <c r="G24" s="14"/>
    </row>
    <row r="25" spans="2:7" s="5" customFormat="1" ht="12.75">
      <c r="B25" s="37" t="s">
        <v>10</v>
      </c>
      <c r="C25" s="38"/>
      <c r="D25" s="39"/>
      <c r="E25" s="39"/>
      <c r="F25" s="40">
        <f>F24*1.21-F24</f>
        <v>0</v>
      </c>
      <c r="G25" s="14"/>
    </row>
    <row r="26" spans="2:7" s="5" customFormat="1" ht="13.5" thickBot="1">
      <c r="B26" s="41" t="s">
        <v>11</v>
      </c>
      <c r="C26" s="42"/>
      <c r="D26" s="42"/>
      <c r="E26" s="42"/>
      <c r="F26" s="43">
        <f>F24+F25</f>
        <v>0</v>
      </c>
      <c r="G26" s="14"/>
    </row>
    <row r="28" spans="2:6" ht="27" customHeight="1">
      <c r="B28" s="70" t="s">
        <v>29</v>
      </c>
      <c r="C28" s="70"/>
      <c r="D28" s="70"/>
      <c r="E28" s="70"/>
      <c r="F28" s="70"/>
    </row>
    <row r="30" spans="2:5" ht="15.75" thickBot="1">
      <c r="B30" s="1" t="s">
        <v>12</v>
      </c>
      <c r="E30" s="1" t="s">
        <v>7</v>
      </c>
    </row>
    <row r="31" spans="2:6" s="12" customFormat="1" ht="21.75" customHeight="1" thickBot="1">
      <c r="B31" s="30"/>
      <c r="E31" s="75"/>
      <c r="F31" s="76"/>
    </row>
  </sheetData>
  <sheetProtection password="C775" sheet="1" selectLockedCells="1"/>
  <mergeCells count="6">
    <mergeCell ref="B2:F2"/>
    <mergeCell ref="B28:F28"/>
    <mergeCell ref="B5:F5"/>
    <mergeCell ref="B1:F1"/>
    <mergeCell ref="E31:F31"/>
    <mergeCell ref="B3:F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Levý Lukáš</dc:creator>
  <cp:keywords/>
  <dc:description/>
  <cp:lastModifiedBy>Levý Lukáš</cp:lastModifiedBy>
  <cp:lastPrinted>2024-01-31T06:09:12Z</cp:lastPrinted>
  <dcterms:created xsi:type="dcterms:W3CDTF">2020-09-04T05:28:28Z</dcterms:created>
  <dcterms:modified xsi:type="dcterms:W3CDTF">2024-01-31T06:28:24Z</dcterms:modified>
  <cp:category/>
  <cp:version/>
  <cp:contentType/>
  <cp:contentStatus/>
</cp:coreProperties>
</file>