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.1 - Stavební část" sheetId="2" r:id="rId2"/>
    <sheet name="D1.2 - Nové rozvody ZTI" sheetId="3" r:id="rId3"/>
    <sheet name="D1.3 - Vzduchotechnika" sheetId="4" r:id="rId4"/>
    <sheet name="D1.4 - Elektroinstalace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stavby'!$C$42:$AQ$59</definedName>
    <definedName name="_xlnm._FilterDatabase" localSheetId="1" hidden="1">'D1.1 - Stavební část'!$C$95:$K$348</definedName>
    <definedName name="_xlnm.Print_Area" localSheetId="1">'D1.1 - Stavební část'!$C$4:$J$39,'D1.1 - Stavební část'!$C$45:$J$77,'D1.1 - Stavební část'!$C$83:$K$348</definedName>
    <definedName name="_xlnm._FilterDatabase" localSheetId="2" hidden="1">'D1.2 - Nové rozvody ZTI'!$C$94:$K$511</definedName>
    <definedName name="_xlnm.Print_Area" localSheetId="2">'D1.2 - Nové rozvody ZTI'!$C$4:$J$39,'D1.2 - Nové rozvody ZTI'!$C$45:$J$76,'D1.2 - Nové rozvody ZTI'!$C$82:$K$511</definedName>
    <definedName name="_xlnm._FilterDatabase" localSheetId="3" hidden="1">'D1.3 - Vzduchotechnika'!$C$86:$K$125</definedName>
    <definedName name="_xlnm.Print_Area" localSheetId="3">'D1.3 - Vzduchotechnika'!$C$4:$J$39,'D1.3 - Vzduchotechnika'!$C$45:$J$68,'D1.3 - Vzduchotechnika'!$C$74:$K$125</definedName>
    <definedName name="_xlnm._FilterDatabase" localSheetId="4" hidden="1">'D1.4 - Elektroinstalace'!$C$90:$K$176</definedName>
    <definedName name="_xlnm.Print_Area" localSheetId="4">'D1.4 - Elektroinstalace'!$C$4:$J$39,'D1.4 - Elektroinstalace'!$C$45:$J$72,'D1.4 - Elektroinstalace'!$C$78:$K$176</definedName>
    <definedName name="_xlnm.Print_Area" localSheetId="5">'Seznam figur'!$C$4:$G$373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'D1.1 - Stavební část'!$95:$95</definedName>
    <definedName name="_xlnm.Print_Titles" localSheetId="2">'D1.2 - Nové rozvody ZTI'!$94:$94</definedName>
    <definedName name="_xlnm.Print_Titles" localSheetId="3">'D1.3 - Vzduchotechnika'!$86:$86</definedName>
    <definedName name="_xlnm.Print_Titles" localSheetId="4">'D1.4 - Elektroinstalace'!$90:$90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<sst xmlns="http://schemas.openxmlformats.org/spreadsheetml/2006/main" count="10032" uniqueCount="1541">
  <si>
    <t>Export Komplet</t>
  </si>
  <si>
    <t>VZ</t>
  </si>
  <si>
    <t>2.0</t>
  </si>
  <si>
    <t/>
  </si>
  <si>
    <t>False</t>
  </si>
  <si>
    <t>{31f33b61-7302-41de-b5d8-efcf407c1bd1}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</si>
  <si>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</si>
  <si>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</si>
  <si>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</si>
  <si>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</si>
  <si>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</si>
  <si>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</si>
  <si>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</si>
  <si>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</si>
  <si>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</si>
  <si>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BH2022027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</si>
  <si>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</si>
  <si>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</si>
  <si>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technologické/opravárenské jámy ve stávající dílně automobilů</t>
  </si>
  <si>
    <t>KSO:</t>
  </si>
  <si>
    <t>CC-CZ:</t>
  </si>
  <si>
    <t>Místo:</t>
  </si>
  <si>
    <t>Průkopníků 290 , Plzeň -Křimice</t>
  </si>
  <si>
    <t>Datum:</t>
  </si>
  <si>
    <t>7. 6. 2023</t>
  </si>
  <si>
    <t>Zadavatel:</t>
  </si>
  <si>
    <t>IČ:</t>
  </si>
  <si>
    <t>69457930</t>
  </si>
  <si>
    <t xml:space="preserve">SPŠ dopravní Plzeň </t>
  </si>
  <si>
    <t>DIČ:</t>
  </si>
  <si>
    <t>Uchazeč:</t>
  </si>
  <si>
    <t>Vyplň údaj</t>
  </si>
  <si>
    <t>Projektant:</t>
  </si>
  <si>
    <t>62669192</t>
  </si>
  <si>
    <t>Ing. Tomáš Kostohryz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</si>
  <si>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</si>
  <si>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</si>
  <si>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</si>
  <si>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</si>
  <si>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</si>
  <si>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</si>
  <si>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</si>
  <si>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</si>
  <si>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</si>
  <si>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</si>
  <si>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</si>
  <si>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</si>
  <si>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</si>
  <si>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</si>
  <si>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</si>
  <si>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</si>
  <si>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</si>
  <si>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</si>
  <si>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</si>
  <si>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</si>
  <si>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</si>
  <si>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</si>
  <si>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</si>
  <si>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</si>
  <si>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</si>
  <si>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</si>
  <si>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</si>
  <si>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</si>
  <si>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</si>
  <si>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</si>
  <si>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</si>
  <si>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</si>
  <si>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</si>
  <si>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</si>
  <si>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</si>
  <si>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</si>
  <si>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</si>
  <si>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</si>
  <si>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</si>
  <si>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</si>
  <si>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</si>
  <si>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</si>
  <si>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</si>
  <si>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</si>
  <si>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</t>
  </si>
  <si>
    <t>Stavební část</t>
  </si>
  <si>
    <t>STA</t>
  </si>
  <si>
    <t>1</t>
  </si>
  <si>
    <t>{76a1e7b3-977c-49c4-a6a2-2878d68495f1}</t>
  </si>
  <si>
    <t>2</t>
  </si>
  <si>
    <t>D1.2</t>
  </si>
  <si>
    <t>Nové rozvody ZTI</t>
  </si>
  <si>
    <t>{1f3d26b9-4a2f-4bf5-946b-3993136520e5}</t>
  </si>
  <si>
    <t>D1.3</t>
  </si>
  <si>
    <t>Vzduchotechnika</t>
  </si>
  <si>
    <t>{d59af233-0af9-4ecd-aba9-c712e1367ead}</t>
  </si>
  <si>
    <t>D1.4</t>
  </si>
  <si>
    <t>Elektroinstalace</t>
  </si>
  <si>
    <t>{5df8dc37-aeb7-44bb-bcb4-19f8257fa041}</t>
  </si>
  <si>
    <t>KRYCÍ LIST SOUPISU PRACÍ</t>
  </si>
  <si>
    <t>Objekt:</t>
  </si>
  <si>
    <t>D1.1 - Stavební část</t>
  </si>
  <si>
    <t>Bohuslava Hudová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</si>
  <si>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</si>
  <si>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</si>
  <si>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</si>
  <si>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</si>
  <si>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</si>
  <si>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</si>
  <si>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</si>
  <si>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</si>
  <si>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</si>
  <si>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</si>
  <si>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</si>
  <si>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</si>
  <si>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</si>
  <si>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</si>
  <si>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</si>
  <si>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</si>
  <si>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</si>
  <si>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</si>
  <si>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</si>
  <si>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</si>
  <si>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</si>
  <si>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</si>
  <si>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</si>
  <si>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</si>
  <si>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</si>
  <si>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</si>
  <si>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</si>
  <si>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</si>
  <si>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</si>
  <si>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</si>
  <si>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</si>
  <si>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</si>
  <si>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</si>
  <si>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</si>
  <si>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</si>
  <si>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</si>
  <si>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</si>
  <si>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</si>
  <si>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</si>
  <si>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</si>
  <si>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</si>
  <si>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</si>
  <si>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CS ÚRS 2023 01</t>
  </si>
  <si>
    <t>4</t>
  </si>
  <si>
    <t>1772459538</t>
  </si>
  <si>
    <t>Online PSC</t>
  </si>
  <si>
    <t>https://podminky.urs.cz/item/CS_URS_2023_01/131251103</t>
  </si>
  <si>
    <t>VV</t>
  </si>
  <si>
    <t>22,64*11,825*0,1</t>
  </si>
  <si>
    <t>13,0*3,1*1,65</t>
  </si>
  <si>
    <t>Součet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</si>
  <si>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</si>
  <si>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</si>
  <si>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-875352730</t>
  </si>
  <si>
    <t>https://podminky.urs.cz/item/CS_URS_2023_01/162251102</t>
  </si>
  <si>
    <t>93,267-41,97</t>
  </si>
  <si>
    <t>3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</si>
  <si>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</si>
  <si>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</si>
  <si>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319600020</t>
  </si>
  <si>
    <t>https://podminky.urs.cz/item/CS_URS_2023_01/162751115</t>
  </si>
  <si>
    <t>171201231</t>
  </si>
  <si>
    <t>Poplatek za uložení stavebního odpadu na recyklační skládce (skládkovné) zeminy a kamení zatříděného do Katalogu odpadů pod kódem 17 05 04</t>
  </si>
  <si>
    <t>t</t>
  </si>
  <si>
    <t>1622377758</t>
  </si>
  <si>
    <t>https://podminky.urs.cz/item/CS_URS_2023_01/171201231</t>
  </si>
  <si>
    <t>51,297*1,8 'Přepočtené koeficientem množství</t>
  </si>
  <si>
    <t>5</t>
  </si>
  <si>
    <t>171251201</t>
  </si>
  <si>
    <t>Uložení sypaniny na skládky nebo meziskládky bez hutnění s upravením uložené sypaniny do předepsaného tvaru</t>
  </si>
  <si>
    <t>1303366925</t>
  </si>
  <si>
    <t>https://podminky.urs.cz/item/CS_URS_2023_01/171251201</t>
  </si>
  <si>
    <t>6</t>
  </si>
  <si>
    <t>174151101</t>
  </si>
  <si>
    <t>Zásyp sypaninou z jakékoliv horniny strojně s uložením výkopku ve vrstvách se zhutněním jam, šachet, rýh nebo kolem objektů v těchto vykopávkách</t>
  </si>
  <si>
    <t>-1627748638</t>
  </si>
  <si>
    <t>https://podminky.urs.cz/item/CS_URS_2023_01/174151101</t>
  </si>
  <si>
    <t>45% výkopu použito ke zpětnému zásypu</t>
  </si>
  <si>
    <t>93,267*0,45</t>
  </si>
  <si>
    <t>7</t>
  </si>
  <si>
    <t>181951112</t>
  </si>
  <si>
    <t>Úprava pláně vyrovnáním výškových rozdílů strojně v hornině třídy těžitelnosti I, skupiny 1 až 3 se zhutněním</t>
  </si>
  <si>
    <t>m2</t>
  </si>
  <si>
    <t>1850256446</t>
  </si>
  <si>
    <t>https://podminky.urs.cz/item/CS_URS_2023_01/181951112</t>
  </si>
  <si>
    <t>22,64*11,825</t>
  </si>
  <si>
    <t>Zakládání</t>
  </si>
  <si>
    <t>8</t>
  </si>
  <si>
    <t>271542211</t>
  </si>
  <si>
    <t>Podsyp pod základové konstrukce se zhutněním a urovnáním povrchu ze štěrkodrtě netříděné</t>
  </si>
  <si>
    <t>788866712</t>
  </si>
  <si>
    <t>https://podminky.urs.cz/item/CS_URS_2023_01/271542211</t>
  </si>
  <si>
    <t>22,64*11,825*0,3</t>
  </si>
  <si>
    <t>-2,1*8,0*0,3</t>
  </si>
  <si>
    <t>"recyklát" -34,804</t>
  </si>
  <si>
    <t>9</t>
  </si>
  <si>
    <t>271922211</t>
  </si>
  <si>
    <t xml:space="preserve">Podsyp pod základové konstrukce se zhutněním a urovnáním povrchu z recyklátu </t>
  </si>
  <si>
    <t>-399287851</t>
  </si>
  <si>
    <t>https://podminky.urs.cz/item/CS_URS_2023_01/271922211</t>
  </si>
  <si>
    <t>zpětné uložení recyklátu 65% objemu</t>
  </si>
  <si>
    <t>53,544*0,65</t>
  </si>
  <si>
    <t>10</t>
  </si>
  <si>
    <t>273322511</t>
  </si>
  <si>
    <t>Základy z betonu železového (bez výztuže) desky z betonu se zvýšenými nároky na prostředí tř. C 25/30</t>
  </si>
  <si>
    <t>1499041675</t>
  </si>
  <si>
    <t>https://podminky.urs.cz/item/CS_URS_2023_01/273322511</t>
  </si>
  <si>
    <t>13,0*3,1*0,15</t>
  </si>
  <si>
    <t>6,045*1,05 'Přepočtené koeficientem množství</t>
  </si>
  <si>
    <t>11</t>
  </si>
  <si>
    <t>273351121</t>
  </si>
  <si>
    <t>Bednění základů desek zřízení</t>
  </si>
  <si>
    <t>-905924675</t>
  </si>
  <si>
    <t>https://podminky.urs.cz/item/CS_URS_2023_01/273351121</t>
  </si>
  <si>
    <t>(13,0+3,1+13,0+3,1)*0,15</t>
  </si>
  <si>
    <t>273351122</t>
  </si>
  <si>
    <t>Bednění základů desek odstranění</t>
  </si>
  <si>
    <t>2104735999</t>
  </si>
  <si>
    <t>https://podminky.urs.cz/item/CS_URS_2023_01/273351122</t>
  </si>
  <si>
    <t>13</t>
  </si>
  <si>
    <t>273362021</t>
  </si>
  <si>
    <t>Výztuž základů desek ze svařovaných sítí z drátů typu KARI</t>
  </si>
  <si>
    <t>1555242908</t>
  </si>
  <si>
    <t>https://podminky.urs.cz/item/CS_URS_2023_01/273362021</t>
  </si>
  <si>
    <t>základová deska pod montážní jámu</t>
  </si>
  <si>
    <t>13,0*3,1*3,033*0,001</t>
  </si>
  <si>
    <t>0,122*1,02 'Přepočtené koeficientem množství</t>
  </si>
  <si>
    <t>Svislé a kompletní konstrukce</t>
  </si>
  <si>
    <t>14</t>
  </si>
  <si>
    <t>389361001</t>
  </si>
  <si>
    <t>Doplňující výztuž prefabrikovaných konstrukcí pro každý druh a stavební díl z betonářské oceli</t>
  </si>
  <si>
    <t>373224171</t>
  </si>
  <si>
    <t>https://podminky.urs.cz/item/CS_URS_2023_01/389361001</t>
  </si>
  <si>
    <t>napojení jámy na okolní podlahové desky pr.12</t>
  </si>
  <si>
    <t>8,0*8*0,888*0,001</t>
  </si>
  <si>
    <t>15</t>
  </si>
  <si>
    <t>389381001</t>
  </si>
  <si>
    <t>Dobetonování prefabrikovaných konstrukcí</t>
  </si>
  <si>
    <t>904299081</t>
  </si>
  <si>
    <t>https://podminky.urs.cz/item/CS_URS_2023_01/389381001</t>
  </si>
  <si>
    <t>odhad dle technické specifikace</t>
  </si>
  <si>
    <t>první vrstva betonu</t>
  </si>
  <si>
    <t>0,5*8,0</t>
  </si>
  <si>
    <t>"čela" 0,5</t>
  </si>
  <si>
    <t>druhá vrstva betonu</t>
  </si>
  <si>
    <t>1,0*8,0</t>
  </si>
  <si>
    <t>"čela" 1,5</t>
  </si>
  <si>
    <t>Úpravy povrchů, podlahy a osazování výplní</t>
  </si>
  <si>
    <t>16</t>
  </si>
  <si>
    <t>631311127</t>
  </si>
  <si>
    <t>Mazanina z betonu prostého bez zvýšených nároků na prostředí tl. přes 80 do 120 mm tř. C 30/37</t>
  </si>
  <si>
    <t>-1259736309</t>
  </si>
  <si>
    <t>https://podminky.urs.cz/item/CS_URS_2023_01/631311127</t>
  </si>
  <si>
    <t>31,5*11,825*0,1</t>
  </si>
  <si>
    <t>9,0*9,36*0,1</t>
  </si>
  <si>
    <t>17</t>
  </si>
  <si>
    <t>631311137</t>
  </si>
  <si>
    <t>Mazanina z betonu prostého bez zvýšených nároků na prostředí tl. přes 120 do 240 mm tř. C 30/37</t>
  </si>
  <si>
    <t>1578101302</t>
  </si>
  <si>
    <t>https://podminky.urs.cz/item/CS_URS_2023_01/631311137</t>
  </si>
  <si>
    <t>22,64*11,825*0,2</t>
  </si>
  <si>
    <t>-0,8*2,1*0,2</t>
  </si>
  <si>
    <t>4,1*10,89*0,05</t>
  </si>
  <si>
    <t>-0,8*2,1*0,05</t>
  </si>
  <si>
    <t>18</t>
  </si>
  <si>
    <t>631319203</t>
  </si>
  <si>
    <t>Příplatek k cenám betonových mazanin za vyztužení ocelovými vlákny (drátkobeton) objemové vyztužení 25 kg/m3</t>
  </si>
  <si>
    <t>987144144</t>
  </si>
  <si>
    <t>https://podminky.urs.cz/item/CS_URS_2023_01/631319203</t>
  </si>
  <si>
    <t>45,673+55,356</t>
  </si>
  <si>
    <t>19</t>
  </si>
  <si>
    <t>006-R001</t>
  </si>
  <si>
    <t>Příplatek za probarvení betonu</t>
  </si>
  <si>
    <t>vlastní položka</t>
  </si>
  <si>
    <t>-1945004616</t>
  </si>
  <si>
    <t>(8,0+1,0+1,0+2,1)*1,0*2*0,25</t>
  </si>
  <si>
    <t>20</t>
  </si>
  <si>
    <t>006-R002</t>
  </si>
  <si>
    <t>Příplatek za rovinnost dle směrnice č.174</t>
  </si>
  <si>
    <t>311049932</t>
  </si>
  <si>
    <t>631362021</t>
  </si>
  <si>
    <t>Výztuž mazanin ze svařovaných sítí z drátů typu KARI</t>
  </si>
  <si>
    <t>1953442820</t>
  </si>
  <si>
    <t>https://podminky.urs.cz/item/CS_URS_2023_01/631362021</t>
  </si>
  <si>
    <t>doplňková výztuž</t>
  </si>
  <si>
    <t>7,11*3,56*3,033*0,001</t>
  </si>
  <si>
    <t>10,89*4,1*3,033*0,001*2</t>
  </si>
  <si>
    <t>-2,1*8,0*3,033*0,001*2</t>
  </si>
  <si>
    <t>3,86*3,6*3,033*0,001</t>
  </si>
  <si>
    <t>(2,0+2,0)*11,825*3,033*0,001</t>
  </si>
  <si>
    <t>0,431*1,02 'Přepočtené koeficientem množství</t>
  </si>
  <si>
    <t>22</t>
  </si>
  <si>
    <t>632481213</t>
  </si>
  <si>
    <t>Separační vrstva k oddělení podlahových vrstev z polyetylénové fólie</t>
  </si>
  <si>
    <t>1670194177</t>
  </si>
  <si>
    <t>https://podminky.urs.cz/item/CS_URS_2023_01/632481213</t>
  </si>
  <si>
    <t xml:space="preserve">Oprava podlahy </t>
  </si>
  <si>
    <t>31,5*11,825</t>
  </si>
  <si>
    <t>9,36*9,0</t>
  </si>
  <si>
    <t>23</t>
  </si>
  <si>
    <t>633121112</t>
  </si>
  <si>
    <t>Povrchová úprava vsypovou směsí průmyslových betonových podlah středně těžký provoz s přísadou korundu, tl. 3 mm</t>
  </si>
  <si>
    <t>-1354189785</t>
  </si>
  <si>
    <t>https://podminky.urs.cz/item/CS_URS_2023_01/633121112</t>
  </si>
  <si>
    <t>-0,8*2,1</t>
  </si>
  <si>
    <t>9,0*9,36</t>
  </si>
  <si>
    <t>24</t>
  </si>
  <si>
    <t>633811111</t>
  </si>
  <si>
    <t>Broušení betonových podlah nerovností do 2 mm (stržení šlemu)</t>
  </si>
  <si>
    <t>-915334216</t>
  </si>
  <si>
    <t>https://podminky.urs.cz/item/CS_URS_2023_01/633811111</t>
  </si>
  <si>
    <t>25</t>
  </si>
  <si>
    <t>633991111</t>
  </si>
  <si>
    <t>Nástřik proti odpařování vody betonových povrchů</t>
  </si>
  <si>
    <t>-585269020</t>
  </si>
  <si>
    <t>https://podminky.urs.cz/item/CS_URS_2023_01/633991111</t>
  </si>
  <si>
    <t>26</t>
  </si>
  <si>
    <t>634663114</t>
  </si>
  <si>
    <t>Výplň dilatačních spar mazanin polyuretanovou samonivelační hmotou, šířka spáry přes 20 do 30 mm</t>
  </si>
  <si>
    <t>m</t>
  </si>
  <si>
    <t>-904601756</t>
  </si>
  <si>
    <t>https://podminky.urs.cz/item/CS_URS_2023_01/634663114</t>
  </si>
  <si>
    <t>27</t>
  </si>
  <si>
    <t>634911143</t>
  </si>
  <si>
    <t>Řezání dilatačních nebo smršťovacích spár v čerstvé betonové mazanině nebo potěru šířky přes 20 do 30 mm, hloubky přes 20 do 50 mm</t>
  </si>
  <si>
    <t>-1001719932</t>
  </si>
  <si>
    <t>https://podminky.urs.cz/item/CS_URS_2023_01/634911143</t>
  </si>
  <si>
    <t>11,825+22,64+31,5+11,825+9,36+9,0+9,36+22,5+22,64</t>
  </si>
  <si>
    <t>4,1+10,89+4,1+10,89+3,86+3,86+3,99+3,99+22,64+31,5-10,89</t>
  </si>
  <si>
    <t>3,6+3,86+11,825*5</t>
  </si>
  <si>
    <t>9,0+9,0+9,36</t>
  </si>
  <si>
    <t>28</t>
  </si>
  <si>
    <t>634911144R</t>
  </si>
  <si>
    <t>Řezání spár v čerstvé betonové mazanině nebo potěru šířky55 mm, hloubky přes 50 do 80 mm</t>
  </si>
  <si>
    <t>-2070515802</t>
  </si>
  <si>
    <t>2*4,5</t>
  </si>
  <si>
    <t>Ostatní konstrukce a práce, bourání</t>
  </si>
  <si>
    <t>29</t>
  </si>
  <si>
    <t>009-R001</t>
  </si>
  <si>
    <t>Dodávka a montáž prefabrikované montážní jámy</t>
  </si>
  <si>
    <t>kpl</t>
  </si>
  <si>
    <t>2054472568</t>
  </si>
  <si>
    <t>30</t>
  </si>
  <si>
    <t>009-R002</t>
  </si>
  <si>
    <t>Dodávka a montáž válcové zkušebny brzd pro typy vozidel Tatra</t>
  </si>
  <si>
    <t>627024824</t>
  </si>
  <si>
    <t>31</t>
  </si>
  <si>
    <t>009-R003</t>
  </si>
  <si>
    <t>Vybourání a ekologická likvidace stávajícího hydraulického zvedáku</t>
  </si>
  <si>
    <t>1565190939</t>
  </si>
  <si>
    <t>32</t>
  </si>
  <si>
    <t>009-R004</t>
  </si>
  <si>
    <t>Dodávka montáž kolejniček pro regloskop</t>
  </si>
  <si>
    <t>1391488296</t>
  </si>
  <si>
    <t>33</t>
  </si>
  <si>
    <t>938908411</t>
  </si>
  <si>
    <t>Čištění vozovek splachováním vodou povrchu podkladu nebo krytu živičného, betonového nebo dlážděného</t>
  </si>
  <si>
    <t>2117200902</t>
  </si>
  <si>
    <t>https://podminky.urs.cz/item/CS_URS_2023_01/938908411</t>
  </si>
  <si>
    <t xml:space="preserve">úklid plochy po recyklaci/drcení </t>
  </si>
  <si>
    <t>22,0*15,0</t>
  </si>
  <si>
    <t>34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</si>
  <si>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</si>
  <si>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</si>
  <si>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-825413699</t>
  </si>
  <si>
    <t>https://podminky.urs.cz/item/CS_URS_2023_01/938909311</t>
  </si>
  <si>
    <t>35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</si>
  <si>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</si>
  <si>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</si>
  <si>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-2083232795</t>
  </si>
  <si>
    <t>https://podminky.urs.cz/item/CS_URS_2023_01/952901221</t>
  </si>
  <si>
    <t>36</t>
  </si>
  <si>
    <t>953334614</t>
  </si>
  <si>
    <t>Těsnící křížový plech do řízených smršťovacích spar betonových konstrukcí k vytvoření a utěsnění plánovaných spar šířky přes 100 do 150 mm</t>
  </si>
  <si>
    <t>-542451563</t>
  </si>
  <si>
    <t>https://podminky.urs.cz/item/CS_URS_2023_01/953334614</t>
  </si>
  <si>
    <t>37</t>
  </si>
  <si>
    <t>953943125</t>
  </si>
  <si>
    <t>Osazování drobných kovových předmětů výrobků ostatních jinde neuvedených do betonu se zajištěním polohy k bednění či k výztuži před zabetonováním hmotnosti přes 30 do 120 kg/kus</t>
  </si>
  <si>
    <t>kus</t>
  </si>
  <si>
    <t>-54824060</t>
  </si>
  <si>
    <t>https://podminky.urs.cz/item/CS_URS_2023_01/953943125</t>
  </si>
  <si>
    <t>38</t>
  </si>
  <si>
    <t>M</t>
  </si>
  <si>
    <t>13011066</t>
  </si>
  <si>
    <t>úhelník ocelový rovnostranný jakost S235JR (11 375) 60x60x5mm</t>
  </si>
  <si>
    <t>156035884</t>
  </si>
  <si>
    <t>7,11*4,57*0,001</t>
  </si>
  <si>
    <t>39</t>
  </si>
  <si>
    <t>953943211</t>
  </si>
  <si>
    <t>Osazování drobných kovových předmětů kotvených do stěny hasicího přístroje</t>
  </si>
  <si>
    <t>1950811044</t>
  </si>
  <si>
    <t>https://podminky.urs.cz/item/CS_URS_2023_01/953943211</t>
  </si>
  <si>
    <t>40</t>
  </si>
  <si>
    <t>44932114</t>
  </si>
  <si>
    <t>přístroj hasicí ruční práškový 183B 6kg</t>
  </si>
  <si>
    <t>246933723</t>
  </si>
  <si>
    <t>41</t>
  </si>
  <si>
    <t>961044111</t>
  </si>
  <si>
    <t>Bourání základů z betonu prostého</t>
  </si>
  <si>
    <t>-1048345920</t>
  </si>
  <si>
    <t>https://podminky.urs.cz/item/CS_URS_2023_01/961044111</t>
  </si>
  <si>
    <t xml:space="preserve">podkladní beton </t>
  </si>
  <si>
    <t>42</t>
  </si>
  <si>
    <t>965042141</t>
  </si>
  <si>
    <t>Bourání mazanin betonových nebo z litého asfaltu tl. do 100 mm, plochy přes 4 m2</t>
  </si>
  <si>
    <t>1593670539</t>
  </si>
  <si>
    <t>https://podminky.urs.cz/item/CS_URS_2023_01/965042141</t>
  </si>
  <si>
    <t>(22,64+31,5)*11,825*0,1</t>
  </si>
  <si>
    <t>9,36*9,0*0,1</t>
  </si>
  <si>
    <t>43</t>
  </si>
  <si>
    <t>965049121</t>
  </si>
  <si>
    <t>Bourání mazanin Příplatek k cenám za bourání mazanin betonových s ocelovými vlákny (drátkobeton), tl. do 100 mm</t>
  </si>
  <si>
    <t>20455300</t>
  </si>
  <si>
    <t>https://podminky.urs.cz/item/CS_URS_2023_01/965049121</t>
  </si>
  <si>
    <t>44</t>
  </si>
  <si>
    <t>965082933</t>
  </si>
  <si>
    <t>Odstranění násypu pod podlahami nebo ochranného násypu na střechách tl. do 200 mm, plochy přes 2 m2</t>
  </si>
  <si>
    <t>-2112558247</t>
  </si>
  <si>
    <t>https://podminky.urs.cz/item/CS_URS_2023_01/965082933</t>
  </si>
  <si>
    <t>997</t>
  </si>
  <si>
    <t>Přesun sutě</t>
  </si>
  <si>
    <t>45</t>
  </si>
  <si>
    <t>997006002</t>
  </si>
  <si>
    <t>Úprava stavebního odpadu třídění hrubé</t>
  </si>
  <si>
    <t>142260543</t>
  </si>
  <si>
    <t>https://podminky.urs.cz/item/CS_URS_2023_01/997006002</t>
  </si>
  <si>
    <t>46</t>
  </si>
  <si>
    <t>997006005</t>
  </si>
  <si>
    <t>Úprava stavebního odpadu drcení s dopravou na vzdálenost do 100 m a naložením do drtícího zařízení ze zdiva cihelného, kamenného a smíšeného</t>
  </si>
  <si>
    <t>1251376364</t>
  </si>
  <si>
    <t>https://podminky.urs.cz/item/CS_URS_2023_01/997006005</t>
  </si>
  <si>
    <t xml:space="preserve">odhad úpravy 65% </t>
  </si>
  <si>
    <t>74,962*0,65</t>
  </si>
  <si>
    <t>47</t>
  </si>
  <si>
    <t>997006551</t>
  </si>
  <si>
    <t>Hrubé urovnání suti na skládce bez zhutnění</t>
  </si>
  <si>
    <t>-69650418</t>
  </si>
  <si>
    <t>https://podminky.urs.cz/item/CS_URS_2023_01/997006551</t>
  </si>
  <si>
    <t>48</t>
  </si>
  <si>
    <t>997013113</t>
  </si>
  <si>
    <t>Vnitrostaveništní doprava suti a vybouraných hmot vodorovně do 50 m svisle s použitím mechanizace pro budovy a haly výšky přes 9 do 12 m</t>
  </si>
  <si>
    <t>211424793</t>
  </si>
  <si>
    <t>https://podminky.urs.cz/item/CS_URS_2023_01/997013113</t>
  </si>
  <si>
    <t>49</t>
  </si>
  <si>
    <t>997013501</t>
  </si>
  <si>
    <t>Odvoz suti a vybouraných hmot na skládku nebo meziskládku se složením, na vzdálenost do 1 km</t>
  </si>
  <si>
    <t>1782350314</t>
  </si>
  <si>
    <t>https://podminky.urs.cz/item/CS_URS_2023_01/997013501</t>
  </si>
  <si>
    <t>301,942-48,725</t>
  </si>
  <si>
    <t>50</t>
  </si>
  <si>
    <t>997013509</t>
  </si>
  <si>
    <t>Odvoz suti a vybouraných hmot na skládku nebo meziskládku se složením, na vzdálenost Příplatek k ceně za každý další i započatý 1 km přes 1 km</t>
  </si>
  <si>
    <t>-1775178469</t>
  </si>
  <si>
    <t>https://podminky.urs.cz/item/CS_URS_2023_01/997013509</t>
  </si>
  <si>
    <t>253,217*8 'Přepočtené koeficientem množství</t>
  </si>
  <si>
    <t>51</t>
  </si>
  <si>
    <t>997013631</t>
  </si>
  <si>
    <t>Poplatek za uložení stavebního odpadu na skládce (skládkovné) směsného stavebního a demoličního zatříděného do Katalogu odpadů pod kódem 17 09 04</t>
  </si>
  <si>
    <t>1288136368</t>
  </si>
  <si>
    <t>https://podminky.urs.cz/item/CS_URS_2023_01/997013631</t>
  </si>
  <si>
    <t>52</t>
  </si>
  <si>
    <t>997-R001</t>
  </si>
  <si>
    <t xml:space="preserve">Doprava drtící soupravy na stavbu </t>
  </si>
  <si>
    <t>404952596</t>
  </si>
  <si>
    <t>998</t>
  </si>
  <si>
    <t>Přesun hmot</t>
  </si>
  <si>
    <t>53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</si>
  <si>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</si>
  <si>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</si>
  <si>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-286738032</t>
  </si>
  <si>
    <t>https://podminky.urs.cz/item/CS_URS_2023_01/998021021</t>
  </si>
  <si>
    <t>PSV</t>
  </si>
  <si>
    <t>Práce a dodávky PSV</t>
  </si>
  <si>
    <t>711</t>
  </si>
  <si>
    <t>Izolace proti vodě, vlhkosti a plynům</t>
  </si>
  <si>
    <t>54</t>
  </si>
  <si>
    <t>711131811</t>
  </si>
  <si>
    <t>Odstranění izolace proti zemní vlhkosti na ploše vodorovné V</t>
  </si>
  <si>
    <t>-437583706</t>
  </si>
  <si>
    <t>https://podminky.urs.cz/item/CS_URS_2023_01/711131811</t>
  </si>
  <si>
    <t>nová hydroizolace</t>
  </si>
  <si>
    <t xml:space="preserve">oprava stávající hydroizolace </t>
  </si>
  <si>
    <t>31,5*11,825*0,5</t>
  </si>
  <si>
    <t>9,36*9,0*0,5</t>
  </si>
  <si>
    <t>55</t>
  </si>
  <si>
    <t>711141559</t>
  </si>
  <si>
    <t>Provedení izolace proti zemní vlhkosti pásy přitavením NAIP na ploše vodorovné V</t>
  </si>
  <si>
    <t>-226543881</t>
  </si>
  <si>
    <t>https://podminky.urs.cz/item/CS_URS_2023_01/711141559</t>
  </si>
  <si>
    <t>-2,1*8,0</t>
  </si>
  <si>
    <t>56</t>
  </si>
  <si>
    <t>28322004</t>
  </si>
  <si>
    <t>fólie hydroizolační pro spodní stavbu mPVC tl 1,5mm</t>
  </si>
  <si>
    <t>-1532321548</t>
  </si>
  <si>
    <t>479,282*1,1655 'Přepočtené koeficientem množství</t>
  </si>
  <si>
    <t>57</t>
  </si>
  <si>
    <t>711491171</t>
  </si>
  <si>
    <t>Provedení doplňků izolace proti vodě textilií na ploše vodorovné V vrstva podkladní</t>
  </si>
  <si>
    <t>686314652</t>
  </si>
  <si>
    <t>https://podminky.urs.cz/item/CS_URS_2023_01/711491171</t>
  </si>
  <si>
    <t>nová podlaha</t>
  </si>
  <si>
    <t>58</t>
  </si>
  <si>
    <t>69311035</t>
  </si>
  <si>
    <t>geotextilie tkaná separační, filtrační, výztužná PP pevnost v tahu 30kN/m</t>
  </si>
  <si>
    <t>-409487434</t>
  </si>
  <si>
    <t>250,918*1,05 'Přepočtené koeficientem množství</t>
  </si>
  <si>
    <t>59</t>
  </si>
  <si>
    <t>711491172</t>
  </si>
  <si>
    <t>Provedení doplňků izolace proti vodě textilií na ploše vodorovné V vrstva ochranná</t>
  </si>
  <si>
    <t>-330314228</t>
  </si>
  <si>
    <t>https://podminky.urs.cz/item/CS_URS_2023_01/711491172</t>
  </si>
  <si>
    <t>60</t>
  </si>
  <si>
    <t>1176125131</t>
  </si>
  <si>
    <t>61</t>
  </si>
  <si>
    <t>998711102</t>
  </si>
  <si>
    <t>Přesun hmot pro izolace proti vodě, vlhkosti a plynům stanovený z hmotnosti přesunovaného materiálu vodorovná dopravní vzdálenost do 50 m v objektech výšky přes 6 do 12 m</t>
  </si>
  <si>
    <t>-2019214135</t>
  </si>
  <si>
    <t>https://podminky.urs.cz/item/CS_URS_2023_01/998711102</t>
  </si>
  <si>
    <t>783</t>
  </si>
  <si>
    <t>Dokončovací práce - nátěry</t>
  </si>
  <si>
    <t>62</t>
  </si>
  <si>
    <t>783937163</t>
  </si>
  <si>
    <t>Krycí (uzavírací) nátěr betonových podlah dvojnásobný epoxidový rozpouštědlový</t>
  </si>
  <si>
    <t>156287116</t>
  </si>
  <si>
    <t>https://podminky.urs.cz/item/CS_URS_2023_01/783937163</t>
  </si>
  <si>
    <t>HZS</t>
  </si>
  <si>
    <t>Hodinové zúčtovací sazby</t>
  </si>
  <si>
    <t>63</t>
  </si>
  <si>
    <t>HZS1291</t>
  </si>
  <si>
    <t>Hodinové zúčtovací sazby profesí HSV zemní a pomocné práce pomocný stavební dělník</t>
  </si>
  <si>
    <t>hod</t>
  </si>
  <si>
    <t>512</t>
  </si>
  <si>
    <t>178112650</t>
  </si>
  <si>
    <t>https://podminky.urs.cz/item/CS_URS_2023_01/HZS1291</t>
  </si>
  <si>
    <t>stěhování , demontáž a montáž stávajícího vybavení pracoviště</t>
  </si>
  <si>
    <t>5 pracovníků</t>
  </si>
  <si>
    <t>8 hodin</t>
  </si>
  <si>
    <t>6 dní</t>
  </si>
  <si>
    <t>5*8*6</t>
  </si>
  <si>
    <t>VRN</t>
  </si>
  <si>
    <t>Vedlejší rozpočtové náklady</t>
  </si>
  <si>
    <t>VRN1</t>
  </si>
  <si>
    <t>Průzkumné, geodetické a projektové práce</t>
  </si>
  <si>
    <t>64</t>
  </si>
  <si>
    <t>012002000</t>
  </si>
  <si>
    <t>Geodetické práce</t>
  </si>
  <si>
    <t>…</t>
  </si>
  <si>
    <t>1024</t>
  </si>
  <si>
    <t>1633152487</t>
  </si>
  <si>
    <t>https://podminky.urs.cz/item/CS_URS_2023_01/012002000</t>
  </si>
  <si>
    <t>65</t>
  </si>
  <si>
    <t>013254000</t>
  </si>
  <si>
    <t>Dokumentace skutečného provedení stavby</t>
  </si>
  <si>
    <t>-1393620084</t>
  </si>
  <si>
    <t>https://podminky.urs.cz/item/CS_URS_2023_01/013254000</t>
  </si>
  <si>
    <t>VRN2</t>
  </si>
  <si>
    <t>Příprava staveniště</t>
  </si>
  <si>
    <t>66</t>
  </si>
  <si>
    <t>020001000</t>
  </si>
  <si>
    <t>-987560906</t>
  </si>
  <si>
    <t>https://podminky.urs.cz/item/CS_URS_2023_01/020001000</t>
  </si>
  <si>
    <t>VRN3</t>
  </si>
  <si>
    <t>Zařízení staveniště</t>
  </si>
  <si>
    <t>67</t>
  </si>
  <si>
    <t>030001000</t>
  </si>
  <si>
    <t>756744383</t>
  </si>
  <si>
    <t>https://podminky.urs.cz/item/CS_URS_2023_01/030001000</t>
  </si>
  <si>
    <t>VRN4</t>
  </si>
  <si>
    <t>Inženýrská činnost</t>
  </si>
  <si>
    <t>68</t>
  </si>
  <si>
    <t>043154000</t>
  </si>
  <si>
    <t>Zkoušky hutnicí</t>
  </si>
  <si>
    <t>-208129698</t>
  </si>
  <si>
    <t>https://podminky.urs.cz/item/CS_URS_2023_01/043154000</t>
  </si>
  <si>
    <t>dl_PVC_DN110</t>
  </si>
  <si>
    <t>celková délka potrubí PVC KG DN 110</t>
  </si>
  <si>
    <t>76,75</t>
  </si>
  <si>
    <t>pl_meziskládky</t>
  </si>
  <si>
    <t>plocha meziskládky pro část objemu výkopku</t>
  </si>
  <si>
    <t>pl_pažení_přílož</t>
  </si>
  <si>
    <t>plocha pažení rýh příložné</t>
  </si>
  <si>
    <t>50,992</t>
  </si>
  <si>
    <t>pl_rozpr_HH_100m2</t>
  </si>
  <si>
    <t>plocha rozprostření sejmutého humózního horizontu do 100m2 na dočasné meziskládce výkopku</t>
  </si>
  <si>
    <t>pl_rozpr_zatrav_ruč</t>
  </si>
  <si>
    <t>plocha rozprostření sejmutého zatravnění do 100m2 na plochu výkopu</t>
  </si>
  <si>
    <t>3,7</t>
  </si>
  <si>
    <t>pl_sejm_HH_100m2</t>
  </si>
  <si>
    <t>plocha sejmutého humózního horizontu do 500m2 pro dočasnou meziskládku výkopku</t>
  </si>
  <si>
    <t>pl_sejm_zatrav_ruč</t>
  </si>
  <si>
    <t>plocha sejmutého zatravnění ručně</t>
  </si>
  <si>
    <t>D1.2 - Nové rozvody ZTI</t>
  </si>
  <si>
    <t>pl_štěrk_podsyp_obno</t>
  </si>
  <si>
    <t>plocha štěrkového podsypu - odstranění a obnovení v tl. 100mm</t>
  </si>
  <si>
    <t>počet_ks_žlab_100cm</t>
  </si>
  <si>
    <t>počet kusů žlabů dl. 1,00m</t>
  </si>
  <si>
    <t>počet_ks_žlab_50cm</t>
  </si>
  <si>
    <t>počet kusů žlabů dl. 0,50m</t>
  </si>
  <si>
    <t>počet_vpusť_50cm</t>
  </si>
  <si>
    <t>počet kusů vpustí ke žlabům</t>
  </si>
  <si>
    <t>podíl_zem_pr_ručně</t>
  </si>
  <si>
    <t>podíl zemních prací z celkového objemu prováděných ručně</t>
  </si>
  <si>
    <t>%</t>
  </si>
  <si>
    <t>podíl_zem_pr_skup_3</t>
  </si>
  <si>
    <t>podíl zemních prací z celkového objemu zatříděných ve skupině 3</t>
  </si>
  <si>
    <t>š_rýhy_PVC160_080cm</t>
  </si>
  <si>
    <t>šířka výkopu rýhy 0,80m pro PVC-KG DN 160 nezapažené</t>
  </si>
  <si>
    <t>0,8</t>
  </si>
  <si>
    <t>š_rýhy_PVC160_090cm</t>
  </si>
  <si>
    <t>šířka výkopu rýhy 0,90m pro PVC-KG DN 160 zapažené</t>
  </si>
  <si>
    <t>0,9</t>
  </si>
  <si>
    <t>š_rýhy_PVC160_100cm</t>
  </si>
  <si>
    <t>šířka výkopu rýhy 1,00m pro PVC-KG DN 160 zapažené</t>
  </si>
  <si>
    <t>tl_obsyp_nad_potr</t>
  </si>
  <si>
    <t>tloušťka obsypu nad potrubím</t>
  </si>
  <si>
    <t>0,3</t>
  </si>
  <si>
    <t>tl_pažení</t>
  </si>
  <si>
    <t>tloušťka pažení</t>
  </si>
  <si>
    <t>0,05</t>
  </si>
  <si>
    <t>tl_písk_lože_pod_160</t>
  </si>
  <si>
    <t>tloušťka pískového lože pod potrubím PVC DN 160</t>
  </si>
  <si>
    <t>0,1</t>
  </si>
  <si>
    <t>tl_povrch_vrst_TYP05</t>
  </si>
  <si>
    <t>tloušťka povrchové vrstvy TYP 05 (ornice/zatravnění)</t>
  </si>
  <si>
    <t>0,15</t>
  </si>
  <si>
    <t>tl_rozpr_HH</t>
  </si>
  <si>
    <t>tloušťka rozprostření sejmutého humózního horizontu na dočasné meziskládce výkopku</t>
  </si>
  <si>
    <t>0,225</t>
  </si>
  <si>
    <t>tl_rozpr_zatrav</t>
  </si>
  <si>
    <t>tloušťka rozprostření sejmuté ornice resp. zatravnění</t>
  </si>
  <si>
    <t>tl_sejm_HH</t>
  </si>
  <si>
    <t>tloušťka sejmutí humózního horizontu pro dočasnou meziskládku výkopku</t>
  </si>
  <si>
    <t>tl_stěny_PVC160</t>
  </si>
  <si>
    <t>tloušťka stěny potrubí PVC DN 160</t>
  </si>
  <si>
    <t>0,005</t>
  </si>
  <si>
    <t>V_lože_písk_pod_potr</t>
  </si>
  <si>
    <t>objem pískového lože pod potrubí - celkem</t>
  </si>
  <si>
    <t>6,379</t>
  </si>
  <si>
    <t>V_obsyp_potr</t>
  </si>
  <si>
    <t>objem obsypu potrubí</t>
  </si>
  <si>
    <t>29,343</t>
  </si>
  <si>
    <t>V_přebytek_výk</t>
  </si>
  <si>
    <t>objem přebytku výkopku</t>
  </si>
  <si>
    <t>35,722</t>
  </si>
  <si>
    <t>V_rozpr_HH_100m2</t>
  </si>
  <si>
    <t>objem rozprostřeného sejmutého horizontu do 500m2 pro dočasnou meziskládku výkopku</t>
  </si>
  <si>
    <t>V_rozpr_zatrav_ruč</t>
  </si>
  <si>
    <t>objem rozprostřeného sejmutého zatravnění ručně</t>
  </si>
  <si>
    <t>0,555</t>
  </si>
  <si>
    <t>V_sejm_HH_100m2</t>
  </si>
  <si>
    <t>objem sejmutého humózního horizontu do 100m2 pro dočasnou meziskládku výkopku</t>
  </si>
  <si>
    <t>V_sejm_zatrav_ruč</t>
  </si>
  <si>
    <t>objem sejmutého zatravnění ručně</t>
  </si>
  <si>
    <t>V_výk_rýh_200_HI3_50</t>
  </si>
  <si>
    <t>objem výkopku z hloubení rýh š&lt;2000mm strojně v Hi/3 &lt;50m3</t>
  </si>
  <si>
    <t>20,094</t>
  </si>
  <si>
    <t>V_výk_rýh_80_HI3_ruč</t>
  </si>
  <si>
    <t>objem výkopku z hloubení rýh š&lt;800mm ručně v HI/3</t>
  </si>
  <si>
    <t>m32</t>
  </si>
  <si>
    <t>17,978</t>
  </si>
  <si>
    <t>V_zásyp_rýh</t>
  </si>
  <si>
    <t>objem zásypu rýh</t>
  </si>
  <si>
    <t>2,35000000000001</t>
  </si>
  <si>
    <t>vně_D_PVC160</t>
  </si>
  <si>
    <t>vnější průměr potrubí PVC KG DN 160</t>
  </si>
  <si>
    <t>0,16</t>
  </si>
  <si>
    <t>vni_D_PVC160</t>
  </si>
  <si>
    <t>vnitřní průměr potrubí PVC DN 160</t>
  </si>
  <si>
    <t xml:space="preserve">      18 - Zemní práce - povrchové úpravy terénu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</si>
  <si>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</si>
  <si>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</si>
  <si>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</si>
  <si>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762 - Konstrukce tesařské</t>
  </si>
  <si>
    <t>000R</t>
  </si>
  <si>
    <t>Definice figur/proměnných platných pro tento rozpočet (neoceňuje se)</t>
  </si>
  <si>
    <t>1556217110</t>
  </si>
  <si>
    <t>definice figur/proměnných platných pro tento rozpočet:</t>
  </si>
  <si>
    <t>"tloušťka pískového lože pod potrubí PVC DN 160 =" 0,10</t>
  </si>
  <si>
    <t>tl_povrch_vrst_TYP00</t>
  </si>
  <si>
    <t>"tloušťka povrchové vrstvy TYP 00 (bez povrchové vrsty) =" 0,00 - NEPOUŽITA</t>
  </si>
  <si>
    <t>tl_povrch_vrst_TYP01</t>
  </si>
  <si>
    <t>"tloušťka povrchové vrstvy TYP 01 (asfalt + podklad - silniční komunikace hlavní, TDZ III,IV) =" 0,04+0,07+0,06+0,06+0,15+0,15 - NEPOUŽITA</t>
  </si>
  <si>
    <t>tl_povrch_vrst_TYP02</t>
  </si>
  <si>
    <t>"tloušťka povrchové vrstvy TYP 02 (asfalt + podklad - silniční komunikace vedlejší, TDZ V,VI) = " 0,04+0,06+0,20+0,15 - NEPOUŽITA</t>
  </si>
  <si>
    <t>tl_povrch_vrst_TYP03</t>
  </si>
  <si>
    <t>"tloušťka povrchové vrstvy TYP 03 (asfalt + podklad - chodník) = " 0,04+0,06+0,15 - NEPOUŽITA</t>
  </si>
  <si>
    <t>tl_povrch_vrst_TYP04</t>
  </si>
  <si>
    <t>"tloušťka povrchové vrstvy TYP 04 (zámková dlažba + podklad - chodník) = " - NEPOUŽITA</t>
  </si>
  <si>
    <t>"tloušťka povrchové vrstvy TYP 05 (ornice/zatravnění) = " 0,15</t>
  </si>
  <si>
    <t>tl_povrch_vrst_TYP06</t>
  </si>
  <si>
    <t>"tloušťka povrchové vrstvy TYP 06 (dlažba z kostek - silniční komunikace) = " 0,12+0,05+0,06+0,08+0,17 - NEPOUŽITA</t>
  </si>
  <si>
    <t>tl_povrch_vrst_TYP07</t>
  </si>
  <si>
    <t>"tloušťka povrchové vrstvy TYP 07 (vegetační tvárnice + podklad) = " 0,08+0,03+0,14 - NEPOUŽITA</t>
  </si>
  <si>
    <t>tl_povrch_vrst_TYP08</t>
  </si>
  <si>
    <t>"tloušťka povrchové vrstvy TYP 08 (prašná komunikace) = " 0,00 - NEPOUŽITA</t>
  </si>
  <si>
    <t>tl_povrch_vrst_TYP09</t>
  </si>
  <si>
    <t>"tloušťka povrchové vrstvy TYP 09 (asfalt + podklad - silniční komunikace místní) = " 0,04+0,07+0,15+0,15 - NEPOUŽITA</t>
  </si>
  <si>
    <t>"tloušťka rozprostření sejmuté ornice/zatravnění =" 0,15</t>
  </si>
  <si>
    <t>"tloušťka sejmutí humózního horizontu pro dočasnou meziskládku výkopku =" (0,250+0,200)/2</t>
  </si>
  <si>
    <t>"tloušťka rozprostření sejmutého humózního horizontu =" (0,250+0,200)/2</t>
  </si>
  <si>
    <t>"podíl zemních prací z celkového objemu prováděných ručně =" 0,05 - NEPOUŽITA</t>
  </si>
  <si>
    <t>podíl_zem_pr_strojně</t>
  </si>
  <si>
    <t>"podíl zemních prací z celkového objemu prováděných strojně =" 1-podíl_zem_pr_ručně - NEPOUŽITA</t>
  </si>
  <si>
    <t>"podíl zemních prací z celkového objemu zatříděných ve skupině 3 =" 0,60 - NEPOUŽITA</t>
  </si>
  <si>
    <t>podíl_zem_pr_skup_4</t>
  </si>
  <si>
    <t>"podíl zemních prací z celkového objemu zatříděných ve skupině 4 =" 1-podíl_zem_pr_skup_3 - NEPOUŽITA</t>
  </si>
  <si>
    <t>podíl_zásyp_z_kam</t>
  </si>
  <si>
    <t>"podíl zásypu výkopů z celkového objemu prováděných z dovezeného materiálu (kameniva) =" 0,00 - NEPOUŽITA</t>
  </si>
  <si>
    <t>"plocha meziskládky pro část objemu výkopku =" 8,00*5,00</t>
  </si>
  <si>
    <t>"vnitřní průměr potrubí PVC-KG DN 160 ="0,160-2*tl_stěny_PVC160</t>
  </si>
  <si>
    <t>"tloušťka stěny potrubí PVC-KG DN 160 =" 0,0047</t>
  </si>
  <si>
    <t>"vnější průměr potrubí PVC-KG DN 160 =" vni_D_PVC160+2*tl_stěny_PVC160</t>
  </si>
  <si>
    <t>"tloušťka obsypu potrubí nad potrubím =" 0,30</t>
  </si>
  <si>
    <t>"šířka výkopu rýhy pro PVC-KG DN 160 =" 0,80</t>
  </si>
  <si>
    <t>"šířka výkopu rýhy pro PVC-KG DN 160 =" 0,80+2*tl_pažení</t>
  </si>
  <si>
    <t>"šířka výkopu rýhy pro PVC-KG DN 160 =" 0,90+2*tl_pažení</t>
  </si>
  <si>
    <t>"tloušťka pažení =" 0,05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</si>
  <si>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</si>
  <si>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</si>
  <si>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-720243189</t>
  </si>
  <si>
    <t>https://podminky.urs.cz/item/CS_URS_2023_01/113106121</t>
  </si>
  <si>
    <t xml:space="preserve">rozebraní okapového chodníku </t>
  </si>
  <si>
    <t>1,0*0,6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</si>
  <si>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</si>
  <si>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</si>
  <si>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-603248598</t>
  </si>
  <si>
    <t>https://podminky.urs.cz/item/CS_URS_2023_01/113107321</t>
  </si>
  <si>
    <t>stávající štěrkový podsyp v úseku výkopu rýhy v části haly s opravovanou podlahou tl. 100mm:</t>
  </si>
  <si>
    <t>hlavní ležatý svod</t>
  </si>
  <si>
    <t>š_rýhy_PVC160_080cm*(59,50-23,00)</t>
  </si>
  <si>
    <t>připojení žlabu 3 na hlavní ležatý svod</t>
  </si>
  <si>
    <t>š_rýhy_PVC160_080cm*1,75</t>
  </si>
  <si>
    <t>připojení žlabu 2 na hlavní ležatý svod</t>
  </si>
  <si>
    <t>Mezisoučet</t>
  </si>
  <si>
    <t>stávající štěrkový podsyp v úsecích odvodňovacích žlabů č. 3, 2, 1 v části haly s opravovanou podlahou tl. 100mm (prohloubení pro betonové lože)</t>
  </si>
  <si>
    <t>(0,25+0,15+0,25)*10,00</t>
  </si>
  <si>
    <t>(0,25+0,15+0,25)*17,00</t>
  </si>
  <si>
    <t>(0,25+0,15+0,25)*4,50</t>
  </si>
  <si>
    <t>121112003</t>
  </si>
  <si>
    <t>Sejmutí ornice ručně při souvislé ploše, tl. vrstvy do 200 mm</t>
  </si>
  <si>
    <t>1409406071</t>
  </si>
  <si>
    <t>https://podminky.urs.cz/item/CS_URS_2023_01/121112003</t>
  </si>
  <si>
    <t>zatravnění v tl. 150mm z plochy výkopu</t>
  </si>
  <si>
    <t>š_rýhy_PVC160_100cm*(3,20+0,50)</t>
  </si>
  <si>
    <t>"objem sejmutého zatravnění =" pl_sejm_zatrav_ruč*tl_povrch_vrst_TYP05</t>
  </si>
  <si>
    <t>121151104</t>
  </si>
  <si>
    <t>Sejmutí ornice strojně při souvislé ploše do 100 m2, tl. vrstvy přes 200 do 250 mm</t>
  </si>
  <si>
    <t>-1493059858</t>
  </si>
  <si>
    <t>https://podminky.urs.cz/item/CS_URS_2023_01/121151104</t>
  </si>
  <si>
    <t>humózní horizont z plochy na pozemcích v místě stavby pro dočasnou meziskládku výkopku určeného z části pro zpětný zásyp</t>
  </si>
  <si>
    <t>"objem sejmutého humózního horizontu =" pl_sejm_HH_100m2*tl_sejm_HH</t>
  </si>
  <si>
    <t>132212131</t>
  </si>
  <si>
    <t>Hloubení nezapažených rýh šířky do 800 mm ručně s urovnáním dna do předepsaného profilu a spádu v hornině třídy těžitelnosti I skupiny 3 soudržných</t>
  </si>
  <si>
    <t>-1296844458</t>
  </si>
  <si>
    <t>https://podminky.urs.cz/item/CS_URS_2023_01/132212131</t>
  </si>
  <si>
    <t>hlavní ležatý svod v úseku rýhy bez pažení (od staničení cca 12,00m)</t>
  </si>
  <si>
    <t>((1,30+1,05)/2-0,55)*š_rýhy_PVC160_080cm*(23,00-12,00)</t>
  </si>
  <si>
    <t>((1,05+0,35)/2-0,30)*š_rýhy_PVC160_080cm*(59,50-23,00)</t>
  </si>
  <si>
    <t>((1,05+0,30)/2-0,30)*š_rýhy_PVC160_080cm*1,75</t>
  </si>
  <si>
    <t>((0,69+0,30)/2-0,30)*š_rýhy_PVC160_080cm*1,75</t>
  </si>
  <si>
    <t>132254202</t>
  </si>
  <si>
    <t>Hloubení zapažených rýh šířky přes 800 do 2 000 mm strojně s urovnáním dna do předepsaného profilu a spádu v hornině třídy těžitelnosti I skupiny 3 přes 20 do 50 m3</t>
  </si>
  <si>
    <t>-1596637804</t>
  </si>
  <si>
    <t>https://podminky.urs.cz/item/CS_URS_2023_01/132254202</t>
  </si>
  <si>
    <t>hlavní ležatý svod v úseku rýhy s pažením (do staničení cca 12,00m)</t>
  </si>
  <si>
    <t>((2,05+2,05)/2-0,15)*š_rýhy_PVC160_100cm*0,50</t>
  </si>
  <si>
    <t>((2,05+1,51)/2-0,15)*š_rýhy_PVC160_100cm*(3,20)</t>
  </si>
  <si>
    <t>((1,51+1,51)/2-0,00)*š_rýhy_PVC160_090cm*(0,50)</t>
  </si>
  <si>
    <t>((1,51+1,30)/2-0,55)*š_rýhy_PVC160_090cm*(12,00-0,00)</t>
  </si>
  <si>
    <t>svod pro připojení žlabu 6 (v celé délce)</t>
  </si>
  <si>
    <t>((1,47+0,70)/2-0,55)*š_rýhy_PVC160_080cm*(8,30-0,00)</t>
  </si>
  <si>
    <t>připojení žlabu 4 na hlavní ležatý svod</t>
  </si>
  <si>
    <t>((1,21+0,55)/2-0,55)*š_rýhy_PVC160_080cm*1,75</t>
  </si>
  <si>
    <t>151101101</t>
  </si>
  <si>
    <t>Zřízení pažení a rozepření stěn rýh pro podzemní vedení příložné pro jakoukoliv mezerovitost, hloubky do 2 m</t>
  </si>
  <si>
    <t>1972955469</t>
  </si>
  <si>
    <t>https://podminky.urs.cz/item/CS_URS_2023_01/151101101</t>
  </si>
  <si>
    <t>š_rýhy_PVC160_100cm*2,05</t>
  </si>
  <si>
    <t>(2,05+2,05)/2*0,50*2</t>
  </si>
  <si>
    <t>(2,05+1,51)/2*(3,20+0,50)*2</t>
  </si>
  <si>
    <t>(1,51+1,30)/2*(12,00-0,00)*2</t>
  </si>
  <si>
    <t>151101111</t>
  </si>
  <si>
    <t>Odstranění pažení a rozepření stěn rýh pro podzemní vedení s uložením materiálu na vzdálenost do 3 m od kraje výkopu příložné, hloubky do 2 m</t>
  </si>
  <si>
    <t>1064341757</t>
  </si>
  <si>
    <t>https://podminky.urs.cz/item/CS_URS_2023_01/151101111</t>
  </si>
  <si>
    <t>162251142</t>
  </si>
  <si>
    <t>Vodorovné přemístění výkopku nebo sypaniny po suchu na obvyklém dopravním prostředku, bez naložení výkopku, avšak se složením bez rozhrnutí z horniny třídy těžitelnosti III skupiny 6 a 7 na vzdálenost přes 20 do 50 m</t>
  </si>
  <si>
    <t>1223512745</t>
  </si>
  <si>
    <t>https://podminky.urs.cz/item/CS_URS_2023_01/162251142</t>
  </si>
  <si>
    <t>kamenivo pro lože pod potrubí</t>
  </si>
  <si>
    <t>kamenivo pro obsyp potrubí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</si>
  <si>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</si>
  <si>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</si>
  <si>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-1433031023</t>
  </si>
  <si>
    <t>https://podminky.urs.cz/item/CS_URS_2023_01/162351103</t>
  </si>
  <si>
    <t>na dočasnou meziskládku v místě stavby</t>
  </si>
  <si>
    <t>z dočasné meziskládky v místě stavby zpět do zásypu</t>
  </si>
  <si>
    <t>383807579</t>
  </si>
  <si>
    <t>z  dočasné meziskládky v místě stavby na finální skládku</t>
  </si>
  <si>
    <t>167111101</t>
  </si>
  <si>
    <t>Nakládání, skládání a překládání neulehlého výkopku nebo sypaniny ručně nakládání, z hornin třídy těžitelnosti I, skupiny 1 až 3</t>
  </si>
  <si>
    <t>-607000387</t>
  </si>
  <si>
    <t>https://podminky.urs.cz/item/CS_URS_2023_01/167111101</t>
  </si>
  <si>
    <t>k vodorovnému přemístění na dočasnou meziskládku v místě stavby</t>
  </si>
  <si>
    <t>167151101</t>
  </si>
  <si>
    <t>Nakládání, skládání a překládání neulehlého výkopku nebo sypaniny strojně nakládání, množství do 100 m3, z horniny třídy těžitelnosti I, skupiny 1 až 3</t>
  </si>
  <si>
    <t>-715453770</t>
  </si>
  <si>
    <t>https://podminky.urs.cz/item/CS_URS_2023_01/167151101</t>
  </si>
  <si>
    <t>na dočasné meziskládce v místě stavby k přemístění pro zpětné zásypy</t>
  </si>
  <si>
    <t>na  dočasné meziskládce v místě stavby k přemístění na finální skládku</t>
  </si>
  <si>
    <t>167151103</t>
  </si>
  <si>
    <t>Nakládání, skládání a překládání neulehlého výkopku nebo sypaniny strojně nakládání, množství do 100 m3, z horniny třídy těžitelnosti III, skupiny 6 a 7</t>
  </si>
  <si>
    <t>-1550827831</t>
  </si>
  <si>
    <t>https://podminky.urs.cz/item/CS_URS_2023_01/167151103</t>
  </si>
  <si>
    <t>171201231R</t>
  </si>
  <si>
    <t>-560676900</t>
  </si>
  <si>
    <t>https://podminky.urs.cz/item/CS_URS_2023_01/171201231R</t>
  </si>
  <si>
    <t>na finální skládce</t>
  </si>
  <si>
    <t>V_přebytek_výk*1,8"t/m3"</t>
  </si>
  <si>
    <t>699674988</t>
  </si>
  <si>
    <t>na finální skládku</t>
  </si>
  <si>
    <t>-1992550280</t>
  </si>
  <si>
    <t>předpoklad zásypu vytěženou zeminou - vhodnost výkopku bude prověřena geologem</t>
  </si>
  <si>
    <t>zásyp výkopu rýh pro potrubí:</t>
  </si>
  <si>
    <t>objem výkopu</t>
  </si>
  <si>
    <t>odpočet objemu nových kcí:</t>
  </si>
  <si>
    <t>- V_lože_písk_pod_potr</t>
  </si>
  <si>
    <t>- V_obsyp_potr</t>
  </si>
  <si>
    <t>V_zásyp_celk</t>
  </si>
  <si>
    <t>bilance výkopku (přebytek):</t>
  </si>
  <si>
    <t>- V_zásyp_rýh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</si>
  <si>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</si>
  <si>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</si>
  <si>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1264940464</t>
  </si>
  <si>
    <t>https://podminky.urs.cz/item/CS_URS_2023_01/175151101</t>
  </si>
  <si>
    <t>(vně_D_PVC160+tl_obsyp_nad_potr)*š_rýhy_PVC160_100cm*0,50</t>
  </si>
  <si>
    <t>(vně_D_PVC160+tl_obsyp_nad_potr)*š_rýhy_PVC160_100cm*(3,20)</t>
  </si>
  <si>
    <t>(vně_D_PVC160+tl_obsyp_nad_potr)*š_rýhy_PVC160_090cm*(0,50)</t>
  </si>
  <si>
    <t>(vně_D_PVC160+tl_obsyp_nad_potr)*š_rýhy_PVC160_090cm*(12,00-0,00)</t>
  </si>
  <si>
    <t>(vně_D_PVC160+tl_obsyp_nad_potr)*š_rýhy_PVC160_080cm*(8,30-0,00)</t>
  </si>
  <si>
    <t>(vně_D_PVC160+tl_obsyp_nad_potr)*š_rýhy_PVC160_080cm*1,75</t>
  </si>
  <si>
    <t>(vně_D_PVC160+tl_obsyp_nad_potr)*š_rýhy_PVC160_080cm*(23,00-12,00)</t>
  </si>
  <si>
    <t>(vně_D_PVC160+tl_obsyp_nad_potr)*š_rýhy_PVC160_080cm*(59,50-23,00)</t>
  </si>
  <si>
    <t>58337303</t>
  </si>
  <si>
    <t>štěrkopísek frakce 0/8</t>
  </si>
  <si>
    <t>-48880775</t>
  </si>
  <si>
    <t>29,3428332481342*2 'Přepočtené koeficientem množství</t>
  </si>
  <si>
    <t>Zemní práce - povrchové úpravy terénu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</si>
  <si>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</si>
  <si>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</si>
  <si>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-622536566</t>
  </si>
  <si>
    <t>https://podminky.urs.cz/item/CS_URS_2023_01/181111121</t>
  </si>
  <si>
    <t>pro osetí plochy výkopu</t>
  </si>
  <si>
    <t>pro osetí plochy dočasné meziskládky pro výkopek</t>
  </si>
  <si>
    <t>181305111</t>
  </si>
  <si>
    <t>Převrstvení ornice na skládce</t>
  </si>
  <si>
    <t>1133537136</t>
  </si>
  <si>
    <t>https://podminky.urs.cz/item/CS_URS_2023_01/181305111</t>
  </si>
  <si>
    <t>z plochy výkopu</t>
  </si>
  <si>
    <t>z plochy dočasné meziskládky pro výkopek</t>
  </si>
  <si>
    <t>181311103</t>
  </si>
  <si>
    <t>Rozprostření a urovnání ornice v rovině nebo ve svahu sklonu do 1:5 ručně při souvislé ploše, tl. vrstvy do 200 mm</t>
  </si>
  <si>
    <t>-210269648</t>
  </si>
  <si>
    <t>https://podminky.urs.cz/item/CS_URS_2023_01/181311103</t>
  </si>
  <si>
    <t>zatravnění v tl. 150mm zpět na plochu výkopu - předpoklad ve stejné ploše jako sejmutí</t>
  </si>
  <si>
    <t>"objem rozprostření sejmutého zatravnění =" pl_rozpr_zatrav_ruč*tl_rozpr_zatrav</t>
  </si>
  <si>
    <t>bilance zatravnění:</t>
  </si>
  <si>
    <t>V_sejm_zatrav_ruč-V_rozpr_zatrav_ruč</t>
  </si>
  <si>
    <t>181351004</t>
  </si>
  <si>
    <t>Rozprostření a urovnání ornice v rovině nebo ve svahu sklonu do 1:5 strojně při souvislé ploše do 100 m2, tl. vrstvy přes 200 do 250 mm</t>
  </si>
  <si>
    <t>-854009027</t>
  </si>
  <si>
    <t>https://podminky.urs.cz/item/CS_URS_2023_01/181351004</t>
  </si>
  <si>
    <t>humózní horizont zpět na plochu na pozemcích v místě stavby po dočasné meziskládce výkopku určeného z části pro zpětný zásyp</t>
  </si>
  <si>
    <t>"objem rozprostření humózního horizontu =" pl_rozpr_HH_100m2*tl_rozpr_HH</t>
  </si>
  <si>
    <t>bilance humózního horizontu:</t>
  </si>
  <si>
    <t>V_sejm_HH_100m2-V_rozpr_HH_100m2</t>
  </si>
  <si>
    <t>181411131</t>
  </si>
  <si>
    <t>Založení trávníku na půdě předem připravené plochy do 1000 m2 výsevem včetně utažení parkového v rovině nebo na svahu do 1:5</t>
  </si>
  <si>
    <t>335449509</t>
  </si>
  <si>
    <t>https://podminky.urs.cz/item/CS_URS_2023_01/181411131</t>
  </si>
  <si>
    <t>osetí plochy výkopu</t>
  </si>
  <si>
    <t>osetí plochy dočasné meziskládky pro výkopek</t>
  </si>
  <si>
    <t>00572410</t>
  </si>
  <si>
    <t>osivo směs travní parková</t>
  </si>
  <si>
    <t>kg</t>
  </si>
  <si>
    <t>-1431213550</t>
  </si>
  <si>
    <t>43,7*0,02 'Přepočtené koeficientem množství</t>
  </si>
  <si>
    <t>271532212</t>
  </si>
  <si>
    <t>Podsyp pod základové konstrukce se zhutněním a urovnáním povrchu z kameniva hrubého, frakce 16 - 32 mm</t>
  </si>
  <si>
    <t>-203652629</t>
  </si>
  <si>
    <t>https://podminky.urs.cz/item/CS_URS_2023_01/271532212</t>
  </si>
  <si>
    <t>obnovení štěrkového podsypu tl. 100mm v úseku výkopu rýhy v části haly s opravovanou podlahou</t>
  </si>
  <si>
    <t>0,10*pl_štěrk_podsyp_obno</t>
  </si>
  <si>
    <t>Vodorovné konstrukce</t>
  </si>
  <si>
    <t>451572111</t>
  </si>
  <si>
    <t>Lože pod potrubí, stoky a drobné objekty v otevřeném výkopu z kameniva drobného těženého 0 až 4 mm</t>
  </si>
  <si>
    <t>942044422</t>
  </si>
  <si>
    <t>https://podminky.urs.cz/item/CS_URS_2023_01/451572111</t>
  </si>
  <si>
    <t>tl_písk_lože_pod_160*š_rýhy_PVC160_100cm*0,50</t>
  </si>
  <si>
    <t>tl_písk_lože_pod_160*š_rýhy_PVC160_100cm*(3,20)</t>
  </si>
  <si>
    <t>tl_písk_lože_pod_160*š_rýhy_PVC160_090cm*(0,50)</t>
  </si>
  <si>
    <t>tl_písk_lože_pod_160*š_rýhy_PVC160_090cm*(12,00-0,00)</t>
  </si>
  <si>
    <t>tl_písk_lože_pod_160*š_rýhy_PVC160_080cm*(8,30-0,00)</t>
  </si>
  <si>
    <t>tl_písk_lože_pod_160*š_rýhy_PVC160_080cm*1,75</t>
  </si>
  <si>
    <t>tl_písk_lože_pod_160*š_rýhy_PVC160_080cm*(23,00-12,00)</t>
  </si>
  <si>
    <t>tl_písk_lože_pod_160*š_rýhy_PVC160_080cm*(59,50-23,00)</t>
  </si>
  <si>
    <t>637211122</t>
  </si>
  <si>
    <t>Okapový chodník z dlaždic betonových do písku se zalitím spár cementovou maltou, tl. dlaždic 60 mm</t>
  </si>
  <si>
    <t>1704087147</t>
  </si>
  <si>
    <t>https://podminky.urs.cz/item/CS_URS_2023_01/637211122</t>
  </si>
  <si>
    <t>Trubní vedení</t>
  </si>
  <si>
    <t>831312193</t>
  </si>
  <si>
    <t>Montáž potrubí z trub kameninových hrdlových s integrovaným těsněním Příplatek k cenám za napojení dvou dříků trub o stejném průměru (max. rozdíl 12 mm) pomocí převlečné manžety (manžeta zahrnuta v ceně) DN 150</t>
  </si>
  <si>
    <t>-1710874735</t>
  </si>
  <si>
    <t>https://podminky.urs.cz/item/CS_URS_2023_01/831312193</t>
  </si>
  <si>
    <t>napojení na stávající kameninové potrubí DN 150</t>
  </si>
  <si>
    <t>837312221</t>
  </si>
  <si>
    <t>Montáž kameninových tvarovek na potrubí z trub kameninových v otevřeném výkopu s integrovaným těsněním jednoosých DN 150</t>
  </si>
  <si>
    <t>-1026321595</t>
  </si>
  <si>
    <t>https://podminky.urs.cz/item/CS_URS_2023_01/837312221</t>
  </si>
  <si>
    <t>napojení na stávající kameninové potrubí DN 150:</t>
  </si>
  <si>
    <t>koleno DN 150 45°</t>
  </si>
  <si>
    <t>přechod DN 150/100</t>
  </si>
  <si>
    <t>59710984</t>
  </si>
  <si>
    <t>koleno kameninové glazované DN 150 45° spojovací systém F</t>
  </si>
  <si>
    <t>628251424</t>
  </si>
  <si>
    <t>1*1,015 'Přepočtené koeficientem množství</t>
  </si>
  <si>
    <t>59712507</t>
  </si>
  <si>
    <t>přechod kameninový glazovaná DN 100/150 spojovací systém F/F</t>
  </si>
  <si>
    <t>1521235137</t>
  </si>
  <si>
    <t>837355020R</t>
  </si>
  <si>
    <t>Výsek a montáž kameninové odbočné tvarovky na kameninovém potrubí DN 150</t>
  </si>
  <si>
    <t>64367377</t>
  </si>
  <si>
    <t>5971154291R</t>
  </si>
  <si>
    <t>odbočka kameninová glazovaná jednoduchá šikmá opravná (bezhrdlová) DN 150/150/45° (spojovací systém F) dl. 500mm</t>
  </si>
  <si>
    <t>-1428616011</t>
  </si>
  <si>
    <t>899722114</t>
  </si>
  <si>
    <t>Krytí potrubí z plastů výstražnou fólií z PVC šířky 40 cm</t>
  </si>
  <si>
    <t>1458128092</t>
  </si>
  <si>
    <t>https://podminky.urs.cz/item/CS_URS_2023_01/899722114</t>
  </si>
  <si>
    <t>935113121R</t>
  </si>
  <si>
    <t>Osazení odvodňovacího žlabu s krycím roštem polymerbetonového šířky do 200 mm, do betonu C30/37 XF1 (pro požadovanou třídu zatížení D400)</t>
  </si>
  <si>
    <t>1672196787</t>
  </si>
  <si>
    <t>žlab 1</t>
  </si>
  <si>
    <t>4,50</t>
  </si>
  <si>
    <t>žlab 2</t>
  </si>
  <si>
    <t>17,0</t>
  </si>
  <si>
    <t>žlab 3</t>
  </si>
  <si>
    <t>10,00</t>
  </si>
  <si>
    <t>žlab 4</t>
  </si>
  <si>
    <t>7,00</t>
  </si>
  <si>
    <t>žlab 5</t>
  </si>
  <si>
    <t>11,00</t>
  </si>
  <si>
    <t>žlab 6</t>
  </si>
  <si>
    <t>5922710191R</t>
  </si>
  <si>
    <t>žlab odvodňovací z polymerbetonu se spádem dna nerez hrana š 100mm, dl. 1,0m</t>
  </si>
  <si>
    <t>-216653474</t>
  </si>
  <si>
    <t>4,00</t>
  </si>
  <si>
    <t>5922710197R</t>
  </si>
  <si>
    <t>žlab odvodňovací z polymerbetonu bez spádu dna nerez hrana š 100mm, dl. 0,5m, těsný odtok DN110</t>
  </si>
  <si>
    <t>-226516626</t>
  </si>
  <si>
    <t>5922702191R</t>
  </si>
  <si>
    <t>čelo plné na začátek a konec odvodňovacího žlabu polymerbeton nerez hrana š 100mm</t>
  </si>
  <si>
    <t>1169866519</t>
  </si>
  <si>
    <t>5624101991R</t>
  </si>
  <si>
    <t>rošt mřížkový D400 nerez pro žlab š 100mm, dl. 1,0m (s integrovanou aretací)</t>
  </si>
  <si>
    <t>1806305417</t>
  </si>
  <si>
    <t>5624101997R</t>
  </si>
  <si>
    <t>rošt mřížkový D400 nerez pro žlab š 100mm, dl. 0,5m (s integrovanou aretací)</t>
  </si>
  <si>
    <t>1030687260</t>
  </si>
  <si>
    <t>935923226R</t>
  </si>
  <si>
    <t>Osazení odvodňovacího žlabu s krycím roštem vpusti pro žlab šířky do 200 mm, do betonu C30/37 XF1 (pro požadovanou třídu zatížení D400)</t>
  </si>
  <si>
    <t>1966997689</t>
  </si>
  <si>
    <t>5922307091R</t>
  </si>
  <si>
    <t>vpusť polymerbetonová s integrovaným těsněním pro horizontální připojení potrubí nerezová hrana 500x135x450 (vč. kalového PP koše)</t>
  </si>
  <si>
    <t>541982774</t>
  </si>
  <si>
    <t>-903775068</t>
  </si>
  <si>
    <t>1755989676</t>
  </si>
  <si>
    <t>8,921*7 'Přepočtené koeficientem množství</t>
  </si>
  <si>
    <t>997013873R</t>
  </si>
  <si>
    <t>-1290459289</t>
  </si>
  <si>
    <t>https://podminky.urs.cz/item/CS_URS_2023_01/997013873R</t>
  </si>
  <si>
    <t>-1063096894</t>
  </si>
  <si>
    <t>721</t>
  </si>
  <si>
    <t>Zdravotechnika - vnitřní kanalizace</t>
  </si>
  <si>
    <t>721111110R</t>
  </si>
  <si>
    <t>Potrubí z kameninových trub přechod PVC - kamenina DN 110</t>
  </si>
  <si>
    <t>-2035532624</t>
  </si>
  <si>
    <t>721173401</t>
  </si>
  <si>
    <t>Potrubí z trub PVC SN4 svodné (ležaté) DN 110</t>
  </si>
  <si>
    <t>-479595047</t>
  </si>
  <si>
    <t>https://podminky.urs.cz/item/CS_URS_2023_01/721173401</t>
  </si>
  <si>
    <t>3,20+59,50</t>
  </si>
  <si>
    <t>svod pro připojení žlabu 6</t>
  </si>
  <si>
    <t>8,30</t>
  </si>
  <si>
    <t>1,75</t>
  </si>
  <si>
    <t>připojení žlabu 5 na hlavní ležatý svod</t>
  </si>
  <si>
    <t>0,50</t>
  </si>
  <si>
    <t>5516181991R</t>
  </si>
  <si>
    <t>uzávěrka protizápachová DN 100 pro potrubí KG s vnějším rozměrem 110mm</t>
  </si>
  <si>
    <t>128</t>
  </si>
  <si>
    <t>228533996</t>
  </si>
  <si>
    <t>721173402</t>
  </si>
  <si>
    <t>Potrubí z trub PVC SN4 svodné (ležaté) DN 125</t>
  </si>
  <si>
    <t>1815869461</t>
  </si>
  <si>
    <t>https://podminky.urs.cz/item/CS_URS_2023_01/721173402</t>
  </si>
  <si>
    <t>721263109R</t>
  </si>
  <si>
    <t>Zpětná klapka PVC KG DN100</t>
  </si>
  <si>
    <t>1230881423</t>
  </si>
  <si>
    <t>721290111</t>
  </si>
  <si>
    <t>Zkouška těsnosti kanalizace v objektech vodou do DN 125</t>
  </si>
  <si>
    <t>-794593153</t>
  </si>
  <si>
    <t>https://podminky.urs.cz/item/CS_URS_2023_01/721290111</t>
  </si>
  <si>
    <t>998721102</t>
  </si>
  <si>
    <t>Přesun hmot pro vnitřní kanalizace stanovený z hmotnosti přesunovaného materiálu vodorovná dopravní vzdálenost do 50 m v objektech výšky přes 6 do 12 m</t>
  </si>
  <si>
    <t>1554340150</t>
  </si>
  <si>
    <t>https://podminky.urs.cz/item/CS_URS_2023_01/998721102</t>
  </si>
  <si>
    <t>762</t>
  </si>
  <si>
    <t>Konstrukce tesařské</t>
  </si>
  <si>
    <t>762591130R</t>
  </si>
  <si>
    <t>Montáž zakrytí prostupů, otvorů z měkkého nebo tvrdého dřeva, volně kladenými fošnami tloušťky do 60 mm</t>
  </si>
  <si>
    <t>886282928</t>
  </si>
  <si>
    <t>dřevěný poklop</t>
  </si>
  <si>
    <t>1,3*2,0*2</t>
  </si>
  <si>
    <t>60511081</t>
  </si>
  <si>
    <t>řezivo jehličnaté středové smrk tl 18-32mm dl 4-5m</t>
  </si>
  <si>
    <t>-1326401615</t>
  </si>
  <si>
    <t>1,3*2,0*2*0,03</t>
  </si>
  <si>
    <t>0,156*1,05 'Přepočtené koeficientem množství</t>
  </si>
  <si>
    <t>998762102</t>
  </si>
  <si>
    <t>Přesun hmot pro konstrukce tesařské stanovený z hmotnosti přesunovaného materiálu vodorovná dopravní vzdálenost do 50 m v objektech výšky přes 6 do 12 m</t>
  </si>
  <si>
    <t>-715444668</t>
  </si>
  <si>
    <t>https://podminky.urs.cz/item/CS_URS_2023_01/998762102</t>
  </si>
  <si>
    <t>1903314337</t>
  </si>
  <si>
    <t>043114000</t>
  </si>
  <si>
    <t>Zkoušky tlakové</t>
  </si>
  <si>
    <t>-1532908196</t>
  </si>
  <si>
    <t>https://podminky.urs.cz/item/CS_URS_2023_01/043114000</t>
  </si>
  <si>
    <t>D1.3 - Vzduchotechnika</t>
  </si>
  <si>
    <t>06039006</t>
  </si>
  <si>
    <t>Ing. Jiří Kostohryz</t>
  </si>
  <si>
    <t xml:space="preserve">    VZT1 - Z1- Odtah z montážní jámy</t>
  </si>
  <si>
    <t xml:space="preserve">    VZT2 - Z2- Odtah motorových zplodin</t>
  </si>
  <si>
    <t xml:space="preserve">    VZT3 - Stlačený vzduch</t>
  </si>
  <si>
    <t xml:space="preserve">    VRN9 - Ostatní náklady</t>
  </si>
  <si>
    <t>VZT1</t>
  </si>
  <si>
    <t>Z1- Odtah z montážní jámy</t>
  </si>
  <si>
    <t>VZT_01</t>
  </si>
  <si>
    <t>axiální ventilátor do kruhového potrubí pr. 200, výkon 820 m3/h při 100 Pa, Atex, 2x pružná monžeta</t>
  </si>
  <si>
    <t>-1526247060</t>
  </si>
  <si>
    <t>VZT_02</t>
  </si>
  <si>
    <t>Potrubí PP systému KG DN160, 30% tvarovek</t>
  </si>
  <si>
    <t>-731915681</t>
  </si>
  <si>
    <t>VZT_03</t>
  </si>
  <si>
    <t>Potrubí PP systému KG DN200 , 30% tvarovek</t>
  </si>
  <si>
    <t>1702832163</t>
  </si>
  <si>
    <t>VZT_04</t>
  </si>
  <si>
    <t>spiro potrubí pr. 200, vč. Úchytů po 1,5m, 30% tvarovek</t>
  </si>
  <si>
    <t>-1402217399</t>
  </si>
  <si>
    <t>VZT_05</t>
  </si>
  <si>
    <t>výdechová hlavice pr.200</t>
  </si>
  <si>
    <t>ks</t>
  </si>
  <si>
    <t>1803775824</t>
  </si>
  <si>
    <t>VZT_06</t>
  </si>
  <si>
    <t>krycí mřížka pr.160</t>
  </si>
  <si>
    <t>1334481248</t>
  </si>
  <si>
    <t>VZT_07</t>
  </si>
  <si>
    <t>elektroinstalace , čidla, spínače a kabeláž</t>
  </si>
  <si>
    <t>704178313</t>
  </si>
  <si>
    <t>Z1-R001</t>
  </si>
  <si>
    <t>Zednická výpomoc, zhotovení prostupů , požární ucpávky</t>
  </si>
  <si>
    <t>1234055450</t>
  </si>
  <si>
    <t>VZT2</t>
  </si>
  <si>
    <t>Z2- Odtah motorových zplodin</t>
  </si>
  <si>
    <t>VZT_08</t>
  </si>
  <si>
    <t>Zařízení pro odtah výfukových splodin. Buben s montáží na zeď, návin 10m, hadice s úpravou proti promáčknutí, ventilátor součástí bubnu, průměr potrubí 150mm, pružinový návin</t>
  </si>
  <si>
    <t>-658795590</t>
  </si>
  <si>
    <t>VZT_09</t>
  </si>
  <si>
    <t>Potrubí spiro pr. 200</t>
  </si>
  <si>
    <t>1705685637</t>
  </si>
  <si>
    <t>VZT_10</t>
  </si>
  <si>
    <t>Výdechová hlavice pr.200</t>
  </si>
  <si>
    <t>397051142</t>
  </si>
  <si>
    <t>Z2-R002</t>
  </si>
  <si>
    <t>Zednická výpomoc, zhotovení prostupů,požární ucpávky</t>
  </si>
  <si>
    <t>1664751516</t>
  </si>
  <si>
    <t>VZT3</t>
  </si>
  <si>
    <t>Stlačený vzduch</t>
  </si>
  <si>
    <t>Pol1</t>
  </si>
  <si>
    <t>montážní materiál</t>
  </si>
  <si>
    <t>-1654037092</t>
  </si>
  <si>
    <t>ST.V._01</t>
  </si>
  <si>
    <t>hadice slt. vzduchu PA, 20x16, v jednom kuse 20 m</t>
  </si>
  <si>
    <t>1805254836</t>
  </si>
  <si>
    <t>ST.V._02</t>
  </si>
  <si>
    <t>korudovaná chránička 40x32mm</t>
  </si>
  <si>
    <t>1786434333</t>
  </si>
  <si>
    <t>ST.V._03</t>
  </si>
  <si>
    <t>pneumatická armatura T kus</t>
  </si>
  <si>
    <t>-1953119981</t>
  </si>
  <si>
    <t>ST.V._04</t>
  </si>
  <si>
    <t>pneumatická armatura kulový kohout DN15</t>
  </si>
  <si>
    <t>-1110469873</t>
  </si>
  <si>
    <t>ST.V._05</t>
  </si>
  <si>
    <t>připojení na přípojný bod jámy</t>
  </si>
  <si>
    <t>-1918911012</t>
  </si>
  <si>
    <t>ST.V._06</t>
  </si>
  <si>
    <t>práce</t>
  </si>
  <si>
    <t>h</t>
  </si>
  <si>
    <t>-856975615</t>
  </si>
  <si>
    <t>Z3-R003</t>
  </si>
  <si>
    <t>Zednická výpomoc, zhotovení prostupů. požární ucpávky</t>
  </si>
  <si>
    <t>1161616740</t>
  </si>
  <si>
    <t>013254000-1</t>
  </si>
  <si>
    <t>Dokumentace skutečného provedení stavby - vzduchotechnika</t>
  </si>
  <si>
    <t>-1575466722</t>
  </si>
  <si>
    <t>https://podminky.urs.cz/item/CS_URS_2023_01/013254000-1</t>
  </si>
  <si>
    <t>013254000-2</t>
  </si>
  <si>
    <t>Dokumentace skutečného provedení stavby - stalčený vzduch</t>
  </si>
  <si>
    <t>1304106765</t>
  </si>
  <si>
    <t>https://podminky.urs.cz/item/CS_URS_2023_01/013254000-2</t>
  </si>
  <si>
    <t>043114000-1</t>
  </si>
  <si>
    <t>Zkoušky tlakové- vzduchotechnika</t>
  </si>
  <si>
    <t>2092050456</t>
  </si>
  <si>
    <t>https://podminky.urs.cz/item/CS_URS_2023_01/043114000-1</t>
  </si>
  <si>
    <t>043114000-2</t>
  </si>
  <si>
    <t>Zkoušky tlakové - stalčený vzduch</t>
  </si>
  <si>
    <t>898933523</t>
  </si>
  <si>
    <t>https://podminky.urs.cz/item/CS_URS_2023_01/043114000-2</t>
  </si>
  <si>
    <t>VRN9</t>
  </si>
  <si>
    <t>Ostatní náklady</t>
  </si>
  <si>
    <t>092203000</t>
  </si>
  <si>
    <t>Náklady na zaškolení</t>
  </si>
  <si>
    <t>-1795106869</t>
  </si>
  <si>
    <t>https://podminky.urs.cz/item/CS_URS_2023_01/092203000</t>
  </si>
  <si>
    <t>D1.4 - Elektroinstalace</t>
  </si>
  <si>
    <t>Ing. Ivan Kobza</t>
  </si>
  <si>
    <t>Výkaz výměr, dodávek a prací není ani úplný, ani vyčerpávající. Je souhrnný, tzn. že poskytuje objednateli ucelený přehled o rozsahu a ceně dodávek a prací. Pokud zhotovitel shledá nezbytně  nutným doplnit další položky do souhrnného výkazu, pak lze tak učinit pouze se souhlasem zástupce objednatele a na tuto skutečnost pak zhotovitel upozorní. Nabídku lze odpovědně zpracovat pouze na základě kompletní dokumentace, tzn. ¨průvodní a souhrnné části dokumentace a příslušné textové, výkresové části a výkazů výměru.</t>
  </si>
  <si>
    <t>D1 - doplnění rozvaděče  RS</t>
  </si>
  <si>
    <t>D2 - kabely a vodiče</t>
  </si>
  <si>
    <t>D3 - svítidla a jejich příslušenství</t>
  </si>
  <si>
    <t>D4 - montážní materiál</t>
  </si>
  <si>
    <t>D5 - spínače</t>
  </si>
  <si>
    <t>D6 - ukončení celoplastového kabelu</t>
  </si>
  <si>
    <t>D7 - ostatní</t>
  </si>
  <si>
    <t xml:space="preserve">    VRN6 - Územní vlivy</t>
  </si>
  <si>
    <t>D1</t>
  </si>
  <si>
    <t>doplnění rozvaděče  RS</t>
  </si>
  <si>
    <t>741320163</t>
  </si>
  <si>
    <t>Montáž jističů se zapojením vodičů třípólových nn do 25 A s krytem</t>
  </si>
  <si>
    <t>-551567372</t>
  </si>
  <si>
    <t>https://podminky.urs.cz/item/CS_URS_2023_01/741320163</t>
  </si>
  <si>
    <t>344136317</t>
  </si>
  <si>
    <t>Jistič 3f/16A 10kA - char. D</t>
  </si>
  <si>
    <t>344136137</t>
  </si>
  <si>
    <t>Jistič 1f/16A 10kA - char. D</t>
  </si>
  <si>
    <t>741320101</t>
  </si>
  <si>
    <t>Montáž jističů se zapojením vodičů jednopólových nn do 25 A bez krytu</t>
  </si>
  <si>
    <t>-1194732155</t>
  </si>
  <si>
    <t>https://podminky.urs.cz/item/CS_URS_2023_01/741320101</t>
  </si>
  <si>
    <t>344136318</t>
  </si>
  <si>
    <t>Jistič 3f/25A 10kA - char. D</t>
  </si>
  <si>
    <t>HZS.01</t>
  </si>
  <si>
    <t>Montáž montážního materiálu pro úpravu stávajícího rozvaděče RS</t>
  </si>
  <si>
    <t>2130503654</t>
  </si>
  <si>
    <t>https://podminky.urs.cz/item/CS_URS_2023_01/HZS.01</t>
  </si>
  <si>
    <t>354128004</t>
  </si>
  <si>
    <t>Montážní materiál pro úpravu stávajícího rozvaděče RS</t>
  </si>
  <si>
    <t>D2</t>
  </si>
  <si>
    <t>kabely a vodiče</t>
  </si>
  <si>
    <t>741122642</t>
  </si>
  <si>
    <t>Montáž kabelů měděných bez ukončení uložených pevně plných kulatých nebo bezhalogenových (např. CYKY) počtu a průřezu žil 5x4 až 6 mm2</t>
  </si>
  <si>
    <t>495436055</t>
  </si>
  <si>
    <t>https://podminky.urs.cz/item/CS_URS_2023_01/741122642</t>
  </si>
  <si>
    <t>341581096</t>
  </si>
  <si>
    <t>Kabel silový Cu, PVC izolace 600V/1kV, -40ºC - +70ºC, 1-CYKY 5Cx6mm2 odolnost proti šíření plamene dle ČSN EN 60332-1</t>
  </si>
  <si>
    <t>341581095</t>
  </si>
  <si>
    <t>Kabel silový Cu, PVC izolace 600V/1kV, -40ºC - +70ºC, 1-CYKY 5Cx4mm2 odolnost proti šíření plamene dle ČSN EN 60332-1</t>
  </si>
  <si>
    <t>741122611</t>
  </si>
  <si>
    <t>Montáž kabelů měděných bez ukončení uložených pevně plných kulatých nebo bezhalogenových (např. CYKY) počtu a průřezu žil 3x1,5 až 6 mm2</t>
  </si>
  <si>
    <t>-59375160</t>
  </si>
  <si>
    <t>https://podminky.urs.cz/item/CS_URS_2023_01/741122611</t>
  </si>
  <si>
    <t>341581068</t>
  </si>
  <si>
    <t>Kabel silový Cu, PVC izolace 600V/1kV, -40ºC - +70ºC, 1-CYKY 3Cx4mm2 odolnost proti šíření plamene dle ČSN EN 60332-1</t>
  </si>
  <si>
    <t>741122641</t>
  </si>
  <si>
    <t>Montáž kabelů měděných bez ukončení uložených pevně plných kulatých nebo bezhalogenových (např. CYKY) počtu a průřezu žil 5x1,5 až 2,5 mm2</t>
  </si>
  <si>
    <t>-920030760</t>
  </si>
  <si>
    <t>https://podminky.urs.cz/item/CS_URS_2023_01/741122641</t>
  </si>
  <si>
    <t>341581095.1</t>
  </si>
  <si>
    <t>Kabel silový Cu, PVC izolace 600V/1kV, -40ºC - +70ºC, 1-CYKY 5Cx2,5mm2 odolnost proti šíření plamene dle ČSN EN 60332-1 - svítidla</t>
  </si>
  <si>
    <t>D3</t>
  </si>
  <si>
    <t>svítidla a jejich příslušenství</t>
  </si>
  <si>
    <t>741371102</t>
  </si>
  <si>
    <t>Montáž svítidel zářivkových se zapojením vodičů průmyslových stropních přisazených 1 zdroj s krytem</t>
  </si>
  <si>
    <t>671899220</t>
  </si>
  <si>
    <t>https://podminky.urs.cz/item/CS_URS_2023_01/741371102</t>
  </si>
  <si>
    <t>380141000</t>
  </si>
  <si>
    <t>Doplnění LED svítidel  podle původního návrhu -  předběžná cena</t>
  </si>
  <si>
    <t>CS ÚRS 2022 02</t>
  </si>
  <si>
    <t>R0001</t>
  </si>
  <si>
    <t>Recyklační poplatek - za svítidla a světelné zdroje</t>
  </si>
  <si>
    <t>D4</t>
  </si>
  <si>
    <t>741910412</t>
  </si>
  <si>
    <t>Montáž žlabů bez stojiny a výložníků kovových s podpěrkami a příslušenstvím bez víka, šířky do 100 mm</t>
  </si>
  <si>
    <t>1110271835</t>
  </si>
  <si>
    <t>https://podminky.urs.cz/item/CS_URS_2023_01/741910412</t>
  </si>
  <si>
    <t>202851124</t>
  </si>
  <si>
    <t>Drátěný kabelový žlab FeZn 35/100</t>
  </si>
  <si>
    <t>202851180</t>
  </si>
  <si>
    <t>Nosník kabelového žlabu 100</t>
  </si>
  <si>
    <t>741910502</t>
  </si>
  <si>
    <t>Montáž kovových nosných a doplňkových konstrukcí se zhotovením pro rozvodny z profilů ocelových tenkostěnných</t>
  </si>
  <si>
    <t>-1549975550</t>
  </si>
  <si>
    <t>https://podminky.urs.cz/item/CS_URS_2023_01/741910502</t>
  </si>
  <si>
    <t>211126000</t>
  </si>
  <si>
    <t>Ocelová nosná konstrukce všeobecně kg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</si>
  <si>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</si>
  <si>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</si>
  <si>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-1209452231</t>
  </si>
  <si>
    <t>https://podminky.urs.cz/item/CS_URS_2023_01/741112111</t>
  </si>
  <si>
    <t>345711701</t>
  </si>
  <si>
    <t>Krabice ACIDUR</t>
  </si>
  <si>
    <t>741110003</t>
  </si>
  <si>
    <t>Montáž trubek elektroinstalačních s nasunutím nebo našroubováním do krabic plastových tuhých, uložených pevně, vnější Ø přes 35 mm</t>
  </si>
  <si>
    <t>847145894</t>
  </si>
  <si>
    <t>https://podminky.urs.cz/item/CS_URS_2023_01/741110003</t>
  </si>
  <si>
    <t>345218949</t>
  </si>
  <si>
    <t>Elektroinstalační trubka pevná PVC do pr.46</t>
  </si>
  <si>
    <t>345218950</t>
  </si>
  <si>
    <t>Držák elektroinstalační trubky pevné do pr. 46</t>
  </si>
  <si>
    <t>741110041</t>
  </si>
  <si>
    <t>Montáž trubek elektroinstalačních s nasunutím nebo našroubováním do krabic plastových ohebných, uložených pevně, vnější Ø přes 11 do 23 mm</t>
  </si>
  <si>
    <t>-1143159839</t>
  </si>
  <si>
    <t>https://podminky.urs.cz/item/CS_URS_2023_01/741110041</t>
  </si>
  <si>
    <t>345218361</t>
  </si>
  <si>
    <t>Elektroinstalační trubka ohebná střední mechanické namáhání PVC do pr.46</t>
  </si>
  <si>
    <t>460932111</t>
  </si>
  <si>
    <t>Osazení kotevních prvků hmoždinek včetně vyvrtání otvorů, pro upevnění elektroinstalací ve stěnách cihelných, vnějšího průměru do 8 mm</t>
  </si>
  <si>
    <t>-1031174590</t>
  </si>
  <si>
    <t>https://podminky.urs.cz/item/CS_URS_2023_01/460932111</t>
  </si>
  <si>
    <t>314324118</t>
  </si>
  <si>
    <t>Upevňovací bod hmoždinkou PVC</t>
  </si>
  <si>
    <t>D5</t>
  </si>
  <si>
    <t>spínače</t>
  </si>
  <si>
    <t>HZS.02</t>
  </si>
  <si>
    <t>Spínač ovládání VZT - předběžná cena</t>
  </si>
  <si>
    <t>-1802668281</t>
  </si>
  <si>
    <t>345355200</t>
  </si>
  <si>
    <t>D6</t>
  </si>
  <si>
    <t>ukončení celoplastového kabelu</t>
  </si>
  <si>
    <t>741132146</t>
  </si>
  <si>
    <t>Ukončení kabelů smršťovací záklopkou nebo páskou se zapojením bez letování, počtu a průřezu žil 5x6 mm2</t>
  </si>
  <si>
    <t>-292600848</t>
  </si>
  <si>
    <t>https://podminky.urs.cz/item/CS_URS_2023_01/741132146</t>
  </si>
  <si>
    <t>321026107</t>
  </si>
  <si>
    <t>Kabelové oko Cu do 6 mm2</t>
  </si>
  <si>
    <t>741132145</t>
  </si>
  <si>
    <t>Ukončení kabelů smršťovací záklopkou nebo páskou se zapojením bez letování, počtu a průřezu žil 5x1,5 až 4 mm2</t>
  </si>
  <si>
    <t>-1245816871</t>
  </si>
  <si>
    <t>https://podminky.urs.cz/item/CS_URS_2023_01/741132145</t>
  </si>
  <si>
    <t>321026106</t>
  </si>
  <si>
    <t>Kabelové oko Cu do 4 mm2</t>
  </si>
  <si>
    <t>741132103</t>
  </si>
  <si>
    <t>Ukončení kabelů smršťovací záklopkou nebo páskou se zapojením bez letování, počtu a průřezu žil 3x1,5 až 4 mm2</t>
  </si>
  <si>
    <t>1129349991</t>
  </si>
  <si>
    <t>https://podminky.urs.cz/item/CS_URS_2023_01/741132103</t>
  </si>
  <si>
    <t>321026103</t>
  </si>
  <si>
    <t>Kabelové oko Cu do 2,5 mm2</t>
  </si>
  <si>
    <t>D7</t>
  </si>
  <si>
    <t>ostatní</t>
  </si>
  <si>
    <t>HZS.03</t>
  </si>
  <si>
    <t>Práce nezahrnuté v cenících 21_M, 46 -M, PSV 800-741, PSV 800-742 a zapsané v montážním deníku a potvrzené investorem</t>
  </si>
  <si>
    <t>1347857695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</si>
  <si>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</si>
  <si>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</si>
  <si>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HZS.04</t>
  </si>
  <si>
    <t>Koordinace profesí</t>
  </si>
  <si>
    <t>-728242995</t>
  </si>
  <si>
    <t>HZS.05</t>
  </si>
  <si>
    <t>Autorský dozor</t>
  </si>
  <si>
    <t>1587554913</t>
  </si>
  <si>
    <t>741810001</t>
  </si>
  <si>
    <t>Zkoušky a prohlídky elektrických rozvodů a zařízení celková prohlídka a vyhotovení revizní zprávy pro objem montážních prací do 100 tis. Kč</t>
  </si>
  <si>
    <t>1257069725</t>
  </si>
  <si>
    <t>https://podminky.urs.cz/item/CS_URS_2023_01/741810001</t>
  </si>
  <si>
    <t>HZS.06</t>
  </si>
  <si>
    <t>Zednické výpomoce, sekání drážek, průrazy včetně vyplnění rýh pro kabely a začištění</t>
  </si>
  <si>
    <t>1350565626</t>
  </si>
  <si>
    <t>HZS.07</t>
  </si>
  <si>
    <t>Dokumentace skutečného provedení</t>
  </si>
  <si>
    <t>-1445157059</t>
  </si>
  <si>
    <t>011464000</t>
  </si>
  <si>
    <t>Měření (monitoring) úrovně osvětlení</t>
  </si>
  <si>
    <t>1793669939</t>
  </si>
  <si>
    <t>https://podminky.urs.cz/item/CS_URS_2023_01/011464000</t>
  </si>
  <si>
    <t>-1712462718</t>
  </si>
  <si>
    <t>-71170222</t>
  </si>
  <si>
    <t>044002000</t>
  </si>
  <si>
    <t>Revize</t>
  </si>
  <si>
    <t>-1849491430</t>
  </si>
  <si>
    <t>https://podminky.urs.cz/item/CS_URS_2023_01/044002000</t>
  </si>
  <si>
    <t>VRN6</t>
  </si>
  <si>
    <t>Územní vlivy</t>
  </si>
  <si>
    <t>065002000</t>
  </si>
  <si>
    <t>Mimostaveništní doprava materiálů</t>
  </si>
  <si>
    <t>-1140304475</t>
  </si>
  <si>
    <t>https://podminky.urs.cz/item/CS_URS_2023_01/065002000</t>
  </si>
  <si>
    <t>SEZNAM FIGUR</t>
  </si>
  <si>
    <t>Výměra</t>
  </si>
  <si>
    <t xml:space="preserve"> D1.2</t>
  </si>
  <si>
    <t>Použití figury:</t>
  </si>
  <si>
    <t>Potrubí kanalizační z PVC SN 4 svodné DN 110</t>
  </si>
  <si>
    <t>Zkouška těsnosti potrubí kanalizace vodou DN do 125</t>
  </si>
  <si>
    <t>Krytí potrubí z plastů výstražnou fólií z PVC 40 cm</t>
  </si>
  <si>
    <t>Sejmutí ornice plochy do 100 m2 tl vrstvy přes 200 do 250 mm strojně</t>
  </si>
  <si>
    <t>Rozprostření ornice tl vrstvy přes 200 do 250 mm pl do 100 m2 v rovině nebo ve svahu do 1:5 strojně</t>
  </si>
  <si>
    <t>Zřízení příložného pažení a rozepření stěn rýh hl do 2 m</t>
  </si>
  <si>
    <t>Odstranění příložného pažení a rozepření stěn rýh hl do 2 m</t>
  </si>
  <si>
    <t>Plošná úprava terénu do 500 m2 zemina skupiny 1 až 4 nerovnosti přes 100 do 150 mm v rovinně a svahu do 1:5</t>
  </si>
  <si>
    <t>Založení parkového trávníku výsevem pl do 1000 m2 v rovině a ve svahu do 1:5</t>
  </si>
  <si>
    <t>Rozprostření ornice tl vrstvy do 200 mm v rovině nebo ve svahu do 1:5 ručně</t>
  </si>
  <si>
    <t>Sejmutí ornice tl vrstvy do 200 mm ručně</t>
  </si>
  <si>
    <t>Odstranění podkladu z kameniva drceného tl do 100 mm strojně pl do 50 m2</t>
  </si>
  <si>
    <t>Podsyp pod základové konstrukce se zhutněním z hrubého kameniva frakce 16 až 32 mm</t>
  </si>
  <si>
    <t>ACO Multiline V100E - 1-10, žlab 1,0m, spád 0,5% - obj.č. 12401 - 12410</t>
  </si>
  <si>
    <t>ACO Drainlock NW100 - D400, mřížkový rošt Q+ 1,0m, V2A</t>
  </si>
  <si>
    <t>ACO Multiline V100E - 0.2, žlab 0,5m, těsný odtok DN110 - obj.č. 12433</t>
  </si>
  <si>
    <t>ACO Drainlock NW100 - D400, mřížkový rošt Q+ 0,5m, V2A</t>
  </si>
  <si>
    <t>Osazení vpusti pro odvodňovací žlab betonový nebo polymerbetonový s krycím roštem šířky do 200 mm</t>
  </si>
  <si>
    <t xml:space="preserve">podíl zásypů výkopů z celkového objemu prováděných z dovezeného materiálu (kameniva) </t>
  </si>
  <si>
    <t>podíl zemních prací z celkového objemu zatříděných ve skupině 4</t>
  </si>
  <si>
    <t>podíl zemních prací z celkového objemu prováděných strojně</t>
  </si>
  <si>
    <t>Hloubení nezapažených rýh šířky do 800 mm v soudržných horninách třídy těžitelnosti I skupiny 3 ručně</t>
  </si>
  <si>
    <t>Hloubení zapažených rýh š do 2000 mm v hornině třídy těžitelnosti I skupiny 3 objem do 50 m3</t>
  </si>
  <si>
    <t>Obsypání potrubí strojně sypaninou bez prohození, uloženou do 3 m</t>
  </si>
  <si>
    <t>Lože pod potrubí otevřený výkop z kameniva drobného těženého</t>
  </si>
  <si>
    <t>tloušťka povrchové vrstvy TYP 00 (bez povrchové vrsty)</t>
  </si>
  <si>
    <t>tloušťka povrchové vrstvy TYP 01 (asfalt + podklad - silniční komunikace hlavní, TDZ III,IV)</t>
  </si>
  <si>
    <t>tloušťka povrchové vrstvy TYP 02 (asfalt + podklad - silniční komunikace vedlejší, TDZ V,VI)</t>
  </si>
  <si>
    <t>tloušťka povrchové vrstvy TYP 03 (asfalt + podklad - chodník)</t>
  </si>
  <si>
    <t>tloušťka povrchové vrstvy TYP 04 (zámková dlažba + podklad - chodník)</t>
  </si>
  <si>
    <t>tloušťka povrchové vrstvy TYP 06 (dlažba z kostek - silniční komunikace)</t>
  </si>
  <si>
    <t>tloušťka povrchové vrstvy TYP 07 (vegetační tvárnice + podklad)</t>
  </si>
  <si>
    <t>tloušťka povrchové vrstvy TYP 08 (prašná komunikace)</t>
  </si>
  <si>
    <t xml:space="preserve">tloušťka povrchové vrstvy TYP 09 (asfalt + podklad - silniční komunikace místní) </t>
  </si>
  <si>
    <t>Vodorovné přemístění přes 20 do 50 m výkopku/sypaniny z horniny třídy těžitelnosti III skupiny 6 a 7</t>
  </si>
  <si>
    <t>Nakládání výkopku z hornin třídy těžitelnosti III skupiny 6 a 7 do 100 m3</t>
  </si>
  <si>
    <t>Zásyp jam, šachet rýh nebo kolem objektů sypaninou se zhutněním</t>
  </si>
  <si>
    <t>Vodorovné přemístění přes 7 000 do 8000 m výkopku/sypaniny z horniny třídy těžitelnosti I skupiny 1 až 3</t>
  </si>
  <si>
    <t>Nakládání výkopku z hornin třídy těžitelnosti I skupiny 1 až 3 do 100 m3</t>
  </si>
  <si>
    <t>Poplatek za uložení zeminy a kamení na recyklační skládce (skládkovné) kód odpadu 17 05 04</t>
  </si>
  <si>
    <t>Uložení sypaniny na skládky nebo meziskládky</t>
  </si>
  <si>
    <t>Vodorovné přemístění přes 50 do 500 m výkopku/sypaniny z horniny třídy těžitelnosti I skupiny 1 až 3</t>
  </si>
  <si>
    <t>Nakládání výkopku z hornin třídy těžitelnosti I skupiny 1 až 3 ručně</t>
  </si>
  <si>
    <t>obejm zásypu celkem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</si>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</sst>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251103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5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1251201" TargetMode="External" /><Relationship Id="rId6" Type="http://schemas.openxmlformats.org/officeDocument/2006/relationships/hyperlink" Target="https://podminky.urs.cz/item/CS_URS_2023_01/174151101" TargetMode="External" /><Relationship Id="rId7" Type="http://schemas.openxmlformats.org/officeDocument/2006/relationships/hyperlink" Target="https://podminky.urs.cz/item/CS_URS_2023_01/181951112" TargetMode="External" /><Relationship Id="rId8" Type="http://schemas.openxmlformats.org/officeDocument/2006/relationships/hyperlink" Target="https://podminky.urs.cz/item/CS_URS_2023_01/271542211" TargetMode="External" /><Relationship Id="rId9" Type="http://schemas.openxmlformats.org/officeDocument/2006/relationships/hyperlink" Target="https://podminky.urs.cz/item/CS_URS_2023_01/27192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51121" TargetMode="External" /><Relationship Id="rId12" Type="http://schemas.openxmlformats.org/officeDocument/2006/relationships/hyperlink" Target="https://podminky.urs.cz/item/CS_URS_2023_01/273351122" TargetMode="External" /><Relationship Id="rId13" Type="http://schemas.openxmlformats.org/officeDocument/2006/relationships/hyperlink" Target="https://podminky.urs.cz/item/CS_URS_2023_01/273362021" TargetMode="External" /><Relationship Id="rId14" Type="http://schemas.openxmlformats.org/officeDocument/2006/relationships/hyperlink" Target="https://podminky.urs.cz/item/CS_URS_2023_01/389361001" TargetMode="External" /><Relationship Id="rId15" Type="http://schemas.openxmlformats.org/officeDocument/2006/relationships/hyperlink" Target="https://podminky.urs.cz/item/CS_URS_2023_01/389381001" TargetMode="External" /><Relationship Id="rId16" Type="http://schemas.openxmlformats.org/officeDocument/2006/relationships/hyperlink" Target="https://podminky.urs.cz/item/CS_URS_2023_01/631311127" TargetMode="External" /><Relationship Id="rId17" Type="http://schemas.openxmlformats.org/officeDocument/2006/relationships/hyperlink" Target="https://podminky.urs.cz/item/CS_URS_2023_01/631311137" TargetMode="External" /><Relationship Id="rId18" Type="http://schemas.openxmlformats.org/officeDocument/2006/relationships/hyperlink" Target="https://podminky.urs.cz/item/CS_URS_2023_01/631319203" TargetMode="External" /><Relationship Id="rId19" Type="http://schemas.openxmlformats.org/officeDocument/2006/relationships/hyperlink" Target="https://podminky.urs.cz/item/CS_URS_2023_01/631362021" TargetMode="External" /><Relationship Id="rId20" Type="http://schemas.openxmlformats.org/officeDocument/2006/relationships/hyperlink" Target="https://podminky.urs.cz/item/CS_URS_2023_01/632481213" TargetMode="External" /><Relationship Id="rId21" Type="http://schemas.openxmlformats.org/officeDocument/2006/relationships/hyperlink" Target="https://podminky.urs.cz/item/CS_URS_2023_01/633121112" TargetMode="External" /><Relationship Id="rId22" Type="http://schemas.openxmlformats.org/officeDocument/2006/relationships/hyperlink" Target="https://podminky.urs.cz/item/CS_URS_2023_01/633811111" TargetMode="External" /><Relationship Id="rId23" Type="http://schemas.openxmlformats.org/officeDocument/2006/relationships/hyperlink" Target="https://podminky.urs.cz/item/CS_URS_2023_01/633991111" TargetMode="External" /><Relationship Id="rId24" Type="http://schemas.openxmlformats.org/officeDocument/2006/relationships/hyperlink" Target="https://podminky.urs.cz/item/CS_URS_2023_01/634663114" TargetMode="External" /><Relationship Id="rId25" Type="http://schemas.openxmlformats.org/officeDocument/2006/relationships/hyperlink" Target="https://podminky.urs.cz/item/CS_URS_2023_01/634911143" TargetMode="External" /><Relationship Id="rId26" Type="http://schemas.openxmlformats.org/officeDocument/2006/relationships/hyperlink" Target="https://podminky.urs.cz/item/CS_URS_2023_01/938908411" TargetMode="External" /><Relationship Id="rId27" Type="http://schemas.openxmlformats.org/officeDocument/2006/relationships/hyperlink" Target="https://podminky.urs.cz/item/CS_URS_2023_01/938909311" TargetMode="External" /><Relationship Id="rId28" Type="http://schemas.openxmlformats.org/officeDocument/2006/relationships/hyperlink" Target="https://podminky.urs.cz/item/CS_URS_2023_01/952901221" TargetMode="External" /><Relationship Id="rId29" Type="http://schemas.openxmlformats.org/officeDocument/2006/relationships/hyperlink" Target="https://podminky.urs.cz/item/CS_URS_2023_01/953334614" TargetMode="External" /><Relationship Id="rId30" Type="http://schemas.openxmlformats.org/officeDocument/2006/relationships/hyperlink" Target="https://podminky.urs.cz/item/CS_URS_2023_01/953943125" TargetMode="External" /><Relationship Id="rId31" Type="http://schemas.openxmlformats.org/officeDocument/2006/relationships/hyperlink" Target="https://podminky.urs.cz/item/CS_URS_2023_01/953943211" TargetMode="External" /><Relationship Id="rId32" Type="http://schemas.openxmlformats.org/officeDocument/2006/relationships/hyperlink" Target="https://podminky.urs.cz/item/CS_URS_2023_01/961044111" TargetMode="External" /><Relationship Id="rId33" Type="http://schemas.openxmlformats.org/officeDocument/2006/relationships/hyperlink" Target="https://podminky.urs.cz/item/CS_URS_2023_01/965042141" TargetMode="External" /><Relationship Id="rId34" Type="http://schemas.openxmlformats.org/officeDocument/2006/relationships/hyperlink" Target="https://podminky.urs.cz/item/CS_URS_2023_01/965049121" TargetMode="External" /><Relationship Id="rId35" Type="http://schemas.openxmlformats.org/officeDocument/2006/relationships/hyperlink" Target="https://podminky.urs.cz/item/CS_URS_2023_01/965082933" TargetMode="External" /><Relationship Id="rId36" Type="http://schemas.openxmlformats.org/officeDocument/2006/relationships/hyperlink" Target="https://podminky.urs.cz/item/CS_URS_2023_01/997006002" TargetMode="External" /><Relationship Id="rId37" Type="http://schemas.openxmlformats.org/officeDocument/2006/relationships/hyperlink" Target="https://podminky.urs.cz/item/CS_URS_2023_01/997006005" TargetMode="External" /><Relationship Id="rId38" Type="http://schemas.openxmlformats.org/officeDocument/2006/relationships/hyperlink" Target="https://podminky.urs.cz/item/CS_URS_2023_01/997006551" TargetMode="External" /><Relationship Id="rId39" Type="http://schemas.openxmlformats.org/officeDocument/2006/relationships/hyperlink" Target="https://podminky.urs.cz/item/CS_URS_2023_01/997013113" TargetMode="External" /><Relationship Id="rId40" Type="http://schemas.openxmlformats.org/officeDocument/2006/relationships/hyperlink" Target="https://podminky.urs.cz/item/CS_URS_2023_01/997013501" TargetMode="External" /><Relationship Id="rId41" Type="http://schemas.openxmlformats.org/officeDocument/2006/relationships/hyperlink" Target="https://podminky.urs.cz/item/CS_URS_2023_01/997013509" TargetMode="External" /><Relationship Id="rId42" Type="http://schemas.openxmlformats.org/officeDocument/2006/relationships/hyperlink" Target="https://podminky.urs.cz/item/CS_URS_2023_01/997013631" TargetMode="External" /><Relationship Id="rId43" Type="http://schemas.openxmlformats.org/officeDocument/2006/relationships/hyperlink" Target="https://podminky.urs.cz/item/CS_URS_2023_01/998021021" TargetMode="External" /><Relationship Id="rId44" Type="http://schemas.openxmlformats.org/officeDocument/2006/relationships/hyperlink" Target="https://podminky.urs.cz/item/CS_URS_2023_01/711131811" TargetMode="External" /><Relationship Id="rId45" Type="http://schemas.openxmlformats.org/officeDocument/2006/relationships/hyperlink" Target="https://podminky.urs.cz/item/CS_URS_2023_01/711141559" TargetMode="External" /><Relationship Id="rId46" Type="http://schemas.openxmlformats.org/officeDocument/2006/relationships/hyperlink" Target="https://podminky.urs.cz/item/CS_URS_2023_01/711491171" TargetMode="External" /><Relationship Id="rId47" Type="http://schemas.openxmlformats.org/officeDocument/2006/relationships/hyperlink" Target="https://podminky.urs.cz/item/CS_URS_2023_01/711491172" TargetMode="External" /><Relationship Id="rId48" Type="http://schemas.openxmlformats.org/officeDocument/2006/relationships/hyperlink" Target="https://podminky.urs.cz/item/CS_URS_2023_01/998711102" TargetMode="External" /><Relationship Id="rId49" Type="http://schemas.openxmlformats.org/officeDocument/2006/relationships/hyperlink" Target="https://podminky.urs.cz/item/CS_URS_2023_01/783937163" TargetMode="External" /><Relationship Id="rId50" Type="http://schemas.openxmlformats.org/officeDocument/2006/relationships/hyperlink" Target="https://podminky.urs.cz/item/CS_URS_2023_01/HZS1291" TargetMode="External" /><Relationship Id="rId51" Type="http://schemas.openxmlformats.org/officeDocument/2006/relationships/hyperlink" Target="https://podminky.urs.cz/item/CS_URS_2023_01/012002000" TargetMode="External" /><Relationship Id="rId52" Type="http://schemas.openxmlformats.org/officeDocument/2006/relationships/hyperlink" Target="https://podminky.urs.cz/item/CS_URS_2023_01/013254000" TargetMode="External" /><Relationship Id="rId53" Type="http://schemas.openxmlformats.org/officeDocument/2006/relationships/hyperlink" Target="https://podminky.urs.cz/item/CS_URS_2023_01/020001000" TargetMode="External" /><Relationship Id="rId54" Type="http://schemas.openxmlformats.org/officeDocument/2006/relationships/hyperlink" Target="https://podminky.urs.cz/item/CS_URS_2023_01/030001000" TargetMode="External" /><Relationship Id="rId55" Type="http://schemas.openxmlformats.org/officeDocument/2006/relationships/hyperlink" Target="https://podminky.urs.cz/item/CS_URS_2023_01/043154000" TargetMode="External" /><Relationship Id="rId5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7321" TargetMode="External" /><Relationship Id="rId3" Type="http://schemas.openxmlformats.org/officeDocument/2006/relationships/hyperlink" Target="https://podminky.urs.cz/item/CS_URS_2023_01/121112003" TargetMode="External" /><Relationship Id="rId4" Type="http://schemas.openxmlformats.org/officeDocument/2006/relationships/hyperlink" Target="https://podminky.urs.cz/item/CS_URS_2023_01/121151104" TargetMode="External" /><Relationship Id="rId5" Type="http://schemas.openxmlformats.org/officeDocument/2006/relationships/hyperlink" Target="https://podminky.urs.cz/item/CS_URS_2023_01/132212131" TargetMode="External" /><Relationship Id="rId6" Type="http://schemas.openxmlformats.org/officeDocument/2006/relationships/hyperlink" Target="https://podminky.urs.cz/item/CS_URS_2023_01/132254202" TargetMode="External" /><Relationship Id="rId7" Type="http://schemas.openxmlformats.org/officeDocument/2006/relationships/hyperlink" Target="https://podminky.urs.cz/item/CS_URS_2023_01/151101101" TargetMode="External" /><Relationship Id="rId8" Type="http://schemas.openxmlformats.org/officeDocument/2006/relationships/hyperlink" Target="https://podminky.urs.cz/item/CS_URS_2023_01/151101111" TargetMode="External" /><Relationship Id="rId9" Type="http://schemas.openxmlformats.org/officeDocument/2006/relationships/hyperlink" Target="https://podminky.urs.cz/item/CS_URS_2023_01/162251142" TargetMode="External" /><Relationship Id="rId10" Type="http://schemas.openxmlformats.org/officeDocument/2006/relationships/hyperlink" Target="https://podminky.urs.cz/item/CS_URS_2023_01/162351103" TargetMode="External" /><Relationship Id="rId11" Type="http://schemas.openxmlformats.org/officeDocument/2006/relationships/hyperlink" Target="https://podminky.urs.cz/item/CS_URS_2023_01/162751115" TargetMode="External" /><Relationship Id="rId12" Type="http://schemas.openxmlformats.org/officeDocument/2006/relationships/hyperlink" Target="https://podminky.urs.cz/item/CS_URS_2023_01/167111101" TargetMode="External" /><Relationship Id="rId13" Type="http://schemas.openxmlformats.org/officeDocument/2006/relationships/hyperlink" Target="https://podminky.urs.cz/item/CS_URS_2023_01/167151101" TargetMode="External" /><Relationship Id="rId14" Type="http://schemas.openxmlformats.org/officeDocument/2006/relationships/hyperlink" Target="https://podminky.urs.cz/item/CS_URS_2023_01/167151103" TargetMode="External" /><Relationship Id="rId15" Type="http://schemas.openxmlformats.org/officeDocument/2006/relationships/hyperlink" Target="https://podminky.urs.cz/item/CS_URS_2023_01/171201231R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51101" TargetMode="External" /><Relationship Id="rId18" Type="http://schemas.openxmlformats.org/officeDocument/2006/relationships/hyperlink" Target="https://podminky.urs.cz/item/CS_URS_2023_01/175151101" TargetMode="External" /><Relationship Id="rId19" Type="http://schemas.openxmlformats.org/officeDocument/2006/relationships/hyperlink" Target="https://podminky.urs.cz/item/CS_URS_2023_01/181111121" TargetMode="External" /><Relationship Id="rId20" Type="http://schemas.openxmlformats.org/officeDocument/2006/relationships/hyperlink" Target="https://podminky.urs.cz/item/CS_URS_2023_01/181305111" TargetMode="External" /><Relationship Id="rId21" Type="http://schemas.openxmlformats.org/officeDocument/2006/relationships/hyperlink" Target="https://podminky.urs.cz/item/CS_URS_2023_01/181311103" TargetMode="External" /><Relationship Id="rId22" Type="http://schemas.openxmlformats.org/officeDocument/2006/relationships/hyperlink" Target="https://podminky.urs.cz/item/CS_URS_2023_01/181351004" TargetMode="External" /><Relationship Id="rId23" Type="http://schemas.openxmlformats.org/officeDocument/2006/relationships/hyperlink" Target="https://podminky.urs.cz/item/CS_URS_2023_01/181411131" TargetMode="External" /><Relationship Id="rId24" Type="http://schemas.openxmlformats.org/officeDocument/2006/relationships/hyperlink" Target="https://podminky.urs.cz/item/CS_URS_2023_01/271532212" TargetMode="External" /><Relationship Id="rId25" Type="http://schemas.openxmlformats.org/officeDocument/2006/relationships/hyperlink" Target="https://podminky.urs.cz/item/CS_URS_2023_01/451572111" TargetMode="External" /><Relationship Id="rId26" Type="http://schemas.openxmlformats.org/officeDocument/2006/relationships/hyperlink" Target="https://podminky.urs.cz/item/CS_URS_2023_01/637211122" TargetMode="External" /><Relationship Id="rId27" Type="http://schemas.openxmlformats.org/officeDocument/2006/relationships/hyperlink" Target="https://podminky.urs.cz/item/CS_URS_2023_01/831312193" TargetMode="External" /><Relationship Id="rId28" Type="http://schemas.openxmlformats.org/officeDocument/2006/relationships/hyperlink" Target="https://podminky.urs.cz/item/CS_URS_2023_01/837312221" TargetMode="External" /><Relationship Id="rId29" Type="http://schemas.openxmlformats.org/officeDocument/2006/relationships/hyperlink" Target="https://podminky.urs.cz/item/CS_URS_2023_01/899722114" TargetMode="External" /><Relationship Id="rId30" Type="http://schemas.openxmlformats.org/officeDocument/2006/relationships/hyperlink" Target="https://podminky.urs.cz/item/CS_URS_2023_01/997013501" TargetMode="External" /><Relationship Id="rId31" Type="http://schemas.openxmlformats.org/officeDocument/2006/relationships/hyperlink" Target="https://podminky.urs.cz/item/CS_URS_2023_01/997013509" TargetMode="External" /><Relationship Id="rId32" Type="http://schemas.openxmlformats.org/officeDocument/2006/relationships/hyperlink" Target="https://podminky.urs.cz/item/CS_URS_2023_01/997013873R" TargetMode="External" /><Relationship Id="rId33" Type="http://schemas.openxmlformats.org/officeDocument/2006/relationships/hyperlink" Target="https://podminky.urs.cz/item/CS_URS_2023_01/998021021" TargetMode="External" /><Relationship Id="rId34" Type="http://schemas.openxmlformats.org/officeDocument/2006/relationships/hyperlink" Target="https://podminky.urs.cz/item/CS_URS_2023_01/721173401" TargetMode="External" /><Relationship Id="rId35" Type="http://schemas.openxmlformats.org/officeDocument/2006/relationships/hyperlink" Target="https://podminky.urs.cz/item/CS_URS_2023_01/721173402" TargetMode="External" /><Relationship Id="rId36" Type="http://schemas.openxmlformats.org/officeDocument/2006/relationships/hyperlink" Target="https://podminky.urs.cz/item/CS_URS_2023_01/721290111" TargetMode="External" /><Relationship Id="rId37" Type="http://schemas.openxmlformats.org/officeDocument/2006/relationships/hyperlink" Target="https://podminky.urs.cz/item/CS_URS_2023_01/998721102" TargetMode="External" /><Relationship Id="rId38" Type="http://schemas.openxmlformats.org/officeDocument/2006/relationships/hyperlink" Target="https://podminky.urs.cz/item/CS_URS_2023_01/998762102" TargetMode="External" /><Relationship Id="rId39" Type="http://schemas.openxmlformats.org/officeDocument/2006/relationships/hyperlink" Target="https://podminky.urs.cz/item/CS_URS_2023_01/013254000" TargetMode="External" /><Relationship Id="rId40" Type="http://schemas.openxmlformats.org/officeDocument/2006/relationships/hyperlink" Target="https://podminky.urs.cz/item/CS_URS_2023_01/043114000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-1" TargetMode="External" /><Relationship Id="rId2" Type="http://schemas.openxmlformats.org/officeDocument/2006/relationships/hyperlink" Target="https://podminky.urs.cz/item/CS_URS_2023_01/013254000-2" TargetMode="External" /><Relationship Id="rId3" Type="http://schemas.openxmlformats.org/officeDocument/2006/relationships/hyperlink" Target="https://podminky.urs.cz/item/CS_URS_2023_01/043114000-1" TargetMode="External" /><Relationship Id="rId4" Type="http://schemas.openxmlformats.org/officeDocument/2006/relationships/hyperlink" Target="https://podminky.urs.cz/item/CS_URS_2023_01/043114000-2" TargetMode="External" /><Relationship Id="rId5" Type="http://schemas.openxmlformats.org/officeDocument/2006/relationships/hyperlink" Target="https://podminky.urs.cz/item/CS_URS_2023_01/092203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320163" TargetMode="External" /><Relationship Id="rId2" Type="http://schemas.openxmlformats.org/officeDocument/2006/relationships/hyperlink" Target="https://podminky.urs.cz/item/CS_URS_2023_01/741320101" TargetMode="External" /><Relationship Id="rId3" Type="http://schemas.openxmlformats.org/officeDocument/2006/relationships/hyperlink" Target="https://podminky.urs.cz/item/CS_URS_2023_01/HZS.01" TargetMode="External" /><Relationship Id="rId4" Type="http://schemas.openxmlformats.org/officeDocument/2006/relationships/hyperlink" Target="https://podminky.urs.cz/item/CS_URS_2023_01/741122642" TargetMode="External" /><Relationship Id="rId5" Type="http://schemas.openxmlformats.org/officeDocument/2006/relationships/hyperlink" Target="https://podminky.urs.cz/item/CS_URS_2023_01/741122611" TargetMode="External" /><Relationship Id="rId6" Type="http://schemas.openxmlformats.org/officeDocument/2006/relationships/hyperlink" Target="https://podminky.urs.cz/item/CS_URS_2023_01/741122641" TargetMode="External" /><Relationship Id="rId7" Type="http://schemas.openxmlformats.org/officeDocument/2006/relationships/hyperlink" Target="https://podminky.urs.cz/item/CS_URS_2023_01/741371102" TargetMode="External" /><Relationship Id="rId8" Type="http://schemas.openxmlformats.org/officeDocument/2006/relationships/hyperlink" Target="https://podminky.urs.cz/item/CS_URS_2023_01/741910412" TargetMode="External" /><Relationship Id="rId9" Type="http://schemas.openxmlformats.org/officeDocument/2006/relationships/hyperlink" Target="https://podminky.urs.cz/item/CS_URS_2023_01/741910502" TargetMode="External" /><Relationship Id="rId10" Type="http://schemas.openxmlformats.org/officeDocument/2006/relationships/hyperlink" Target="https://podminky.urs.cz/item/CS_URS_2023_01/741112111" TargetMode="External" /><Relationship Id="rId11" Type="http://schemas.openxmlformats.org/officeDocument/2006/relationships/hyperlink" Target="https://podminky.urs.cz/item/CS_URS_2023_01/741110003" TargetMode="External" /><Relationship Id="rId12" Type="http://schemas.openxmlformats.org/officeDocument/2006/relationships/hyperlink" Target="https://podminky.urs.cz/item/CS_URS_2023_01/741110041" TargetMode="External" /><Relationship Id="rId13" Type="http://schemas.openxmlformats.org/officeDocument/2006/relationships/hyperlink" Target="https://podminky.urs.cz/item/CS_URS_2023_01/460932111" TargetMode="External" /><Relationship Id="rId14" Type="http://schemas.openxmlformats.org/officeDocument/2006/relationships/hyperlink" Target="https://podminky.urs.cz/item/CS_URS_2023_01/741132146" TargetMode="External" /><Relationship Id="rId15" Type="http://schemas.openxmlformats.org/officeDocument/2006/relationships/hyperlink" Target="https://podminky.urs.cz/item/CS_URS_2023_01/741132145" TargetMode="External" /><Relationship Id="rId16" Type="http://schemas.openxmlformats.org/officeDocument/2006/relationships/hyperlink" Target="https://podminky.urs.cz/item/CS_URS_2023_01/741132103" TargetMode="External" /><Relationship Id="rId17" Type="http://schemas.openxmlformats.org/officeDocument/2006/relationships/hyperlink" Target="https://podminky.urs.cz/item/CS_URS_2023_01/741810001" TargetMode="External" /><Relationship Id="rId18" Type="http://schemas.openxmlformats.org/officeDocument/2006/relationships/hyperlink" Target="https://podminky.urs.cz/item/CS_URS_2023_01/011464000" TargetMode="External" /><Relationship Id="rId19" Type="http://schemas.openxmlformats.org/officeDocument/2006/relationships/hyperlink" Target="https://podminky.urs.cz/item/CS_URS_2023_01/013254000" TargetMode="External" /><Relationship Id="rId20" Type="http://schemas.openxmlformats.org/officeDocument/2006/relationships/hyperlink" Target="https://podminky.urs.cz/item/CS_URS_2023_01/030001000" TargetMode="External" /><Relationship Id="rId21" Type="http://schemas.openxmlformats.org/officeDocument/2006/relationships/hyperlink" Target="https://podminky.urs.cz/item/CS_URS_2023_01/044002000" TargetMode="External" /><Relationship Id="rId22" Type="http://schemas.openxmlformats.org/officeDocument/2006/relationships/hyperlink" Target="https://podminky.urs.cz/item/CS_URS_2023_01/065002000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20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1" t="s">
        <v>7</v>
      </c>
      <c r="BT2" s="21" t="s">
        <v>8</v>
      </c>
    </row>
    <row r="3" spans="2:72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BS3" s="21" t="s">
        <v>7</v>
      </c>
      <c r="BT3" s="21" t="s">
        <v>9</v>
      </c>
    </row>
    <row r="4" spans="2:71" s="1" customFormat="1" ht="24.95" customHeight="1">
      <c r="B4" s="24"/>
      <c r="D4" s="25" t="s">
        <v>10</v>
      </c>
      <c r="AR4" s="24"/>
      <c r="AS4" s="26" t="s">
        <v>11</v>
      </c>
      <c r="BE4" s="27" t="s">
        <v>12</v>
      </c>
      <c r="BS4" s="21" t="s">
        <v>13</v>
      </c>
    </row>
    <row r="5" spans="2:71" s="1" customFormat="1" ht="12" customHeight="1">
      <c r="B5" s="24"/>
      <c r="D5" s="28" t="s">
        <v>14</v>
      </c>
      <c r="K5" s="29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4"/>
      <c r="BE5" s="30" t="s">
        <v>16</v>
      </c>
      <c r="BS5" s="21" t="s">
        <v>7</v>
      </c>
    </row>
    <row r="6" spans="2:71" s="1" customFormat="1" ht="36.95" customHeight="1">
      <c r="B6" s="24"/>
      <c r="D6" s="31" t="s">
        <v>17</v>
      </c>
      <c r="K6" s="32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4"/>
      <c r="BE6" s="33"/>
      <c r="BS6" s="21" t="s">
        <v>7</v>
      </c>
    </row>
    <row r="7" spans="2:71" s="1" customFormat="1" ht="12" customHeight="1">
      <c r="B7" s="24"/>
      <c r="D7" s="34" t="s">
        <v>19</v>
      </c>
      <c r="K7" s="29" t="s">
        <v>3</v>
      </c>
      <c r="AK7" s="34" t="s">
        <v>20</v>
      </c>
      <c r="AN7" s="29" t="s">
        <v>3</v>
      </c>
      <c r="AR7" s="24"/>
      <c r="BE7" s="33"/>
      <c r="BS7" s="21" t="s">
        <v>7</v>
      </c>
    </row>
    <row r="8" spans="2:71" s="1" customFormat="1" ht="12" customHeight="1">
      <c r="B8" s="24"/>
      <c r="D8" s="34" t="s">
        <v>21</v>
      </c>
      <c r="K8" s="29" t="s">
        <v>22</v>
      </c>
      <c r="AK8" s="34" t="s">
        <v>23</v>
      </c>
      <c r="AN8" s="35" t="s">
        <v>24</v>
      </c>
      <c r="AR8" s="24"/>
      <c r="BE8" s="33"/>
      <c r="BS8" s="21" t="s">
        <v>7</v>
      </c>
    </row>
    <row r="9" spans="2:71" s="1" customFormat="1" ht="14.4" customHeight="1">
      <c r="B9" s="24"/>
      <c r="AR9" s="24"/>
      <c r="BE9" s="33"/>
      <c r="BS9" s="21" t="s">
        <v>7</v>
      </c>
    </row>
    <row r="10" spans="2:71" s="1" customFormat="1" ht="12" customHeight="1">
      <c r="B10" s="24"/>
      <c r="D10" s="34" t="s">
        <v>25</v>
      </c>
      <c r="AK10" s="34" t="s">
        <v>26</v>
      </c>
      <c r="AN10" s="29" t="s">
        <v>27</v>
      </c>
      <c r="AR10" s="24"/>
      <c r="BE10" s="33"/>
      <c r="BS10" s="21" t="s">
        <v>7</v>
      </c>
    </row>
    <row r="11" spans="2:71" s="1" customFormat="1" ht="18.45" customHeight="1">
      <c r="B11" s="24"/>
      <c r="E11" s="29" t="s">
        <v>28</v>
      </c>
      <c r="AK11" s="34" t="s">
        <v>29</v>
      </c>
      <c r="AN11" s="29" t="s">
        <v>3</v>
      </c>
      <c r="AR11" s="24"/>
      <c r="BE11" s="33"/>
      <c r="BS11" s="21" t="s">
        <v>7</v>
      </c>
    </row>
    <row r="12" spans="2:71" s="1" customFormat="1" ht="6.95" customHeight="1">
      <c r="B12" s="24"/>
      <c r="AR12" s="24"/>
      <c r="BE12" s="33"/>
      <c r="BS12" s="21" t="s">
        <v>7</v>
      </c>
    </row>
    <row r="13" spans="2:71" s="1" customFormat="1" ht="12" customHeight="1">
      <c r="B13" s="24"/>
      <c r="D13" s="34" t="s">
        <v>30</v>
      </c>
      <c r="AK13" s="34" t="s">
        <v>26</v>
      </c>
      <c r="AN13" s="36" t="s">
        <v>31</v>
      </c>
      <c r="AR13" s="24"/>
      <c r="BE13" s="33"/>
      <c r="BS13" s="21" t="s">
        <v>7</v>
      </c>
    </row>
    <row r="14" spans="2:71" ht="12">
      <c r="B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N14" s="36" t="s">
        <v>31</v>
      </c>
      <c r="AR14" s="24"/>
      <c r="BE14" s="33"/>
      <c r="BS14" s="21" t="s">
        <v>7</v>
      </c>
    </row>
    <row r="15" spans="2:71" s="1" customFormat="1" ht="6.95" customHeight="1">
      <c r="B15" s="24"/>
      <c r="AR15" s="24"/>
      <c r="BE15" s="33"/>
      <c r="BS15" s="21" t="s">
        <v>4</v>
      </c>
    </row>
    <row r="16" spans="2:71" s="1" customFormat="1" ht="12" customHeight="1">
      <c r="B16" s="24"/>
      <c r="D16" s="34" t="s">
        <v>32</v>
      </c>
      <c r="AK16" s="34" t="s">
        <v>26</v>
      </c>
      <c r="AN16" s="29" t="s">
        <v>33</v>
      </c>
      <c r="AR16" s="24"/>
      <c r="BE16" s="33"/>
      <c r="BS16" s="21" t="s">
        <v>4</v>
      </c>
    </row>
    <row r="17" spans="2:71" s="1" customFormat="1" ht="18.45" customHeight="1">
      <c r="B17" s="24"/>
      <c r="E17" s="29" t="s">
        <v>34</v>
      </c>
      <c r="AK17" s="34" t="s">
        <v>29</v>
      </c>
      <c r="AN17" s="29" t="s">
        <v>3</v>
      </c>
      <c r="AR17" s="24"/>
      <c r="BE17" s="33"/>
      <c r="BS17" s="21" t="s">
        <v>35</v>
      </c>
    </row>
    <row r="18" spans="2:71" s="1" customFormat="1" ht="6.95" customHeight="1">
      <c r="B18" s="24"/>
      <c r="AR18" s="24"/>
      <c r="BE18" s="33"/>
      <c r="BS18" s="21" t="s">
        <v>7</v>
      </c>
    </row>
    <row r="19" spans="2:71" s="1" customFormat="1" ht="12" customHeight="1">
      <c r="B19" s="24"/>
      <c r="D19" s="34" t="s">
        <v>36</v>
      </c>
      <c r="AK19" s="34" t="s">
        <v>26</v>
      </c>
      <c r="AN19" s="29" t="s">
        <v>3</v>
      </c>
      <c r="AR19" s="24"/>
      <c r="BE19" s="33"/>
      <c r="BS19" s="21" t="s">
        <v>7</v>
      </c>
    </row>
    <row r="20" spans="2:71" s="1" customFormat="1" ht="18.45" customHeight="1">
      <c r="B20" s="24"/>
      <c r="E20" s="29" t="s">
        <v>37</v>
      </c>
      <c r="AK20" s="34" t="s">
        <v>29</v>
      </c>
      <c r="AN20" s="29" t="s">
        <v>3</v>
      </c>
      <c r="AR20" s="24"/>
      <c r="BE20" s="33"/>
      <c r="BS20" s="21" t="s">
        <v>4</v>
      </c>
    </row>
    <row r="21" spans="2:57" s="1" customFormat="1" ht="6.95" customHeight="1">
      <c r="B21" s="24"/>
      <c r="AR21" s="24"/>
      <c r="BE21" s="33"/>
    </row>
    <row r="22" spans="2:57" s="1" customFormat="1" ht="12" customHeight="1">
      <c r="B22" s="24"/>
      <c r="D22" s="34" t="s">
        <v>38</v>
      </c>
      <c r="AR22" s="24"/>
      <c r="BE22" s="33"/>
    </row>
    <row r="23" spans="2:57" s="1" customFormat="1" ht="47.25" customHeight="1">
      <c r="B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R23" s="24"/>
      <c r="BE23" s="33"/>
    </row>
    <row r="24" spans="2:57" s="1" customFormat="1" ht="6.95" customHeight="1">
      <c r="B24" s="24"/>
      <c r="AR24" s="24"/>
      <c r="BE24" s="33"/>
    </row>
    <row r="25" spans="2:57" s="1" customFormat="1" ht="6.95" customHeight="1">
      <c r="B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R25" s="24"/>
      <c r="BE25" s="33"/>
    </row>
    <row r="26" spans="1:57" s="2" customFormat="1" ht="25.9" customHeight="1">
      <c r="A26" s="40"/>
      <c r="B26" s="41"/>
      <c r="C26" s="40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0"/>
      <c r="AQ26" s="40"/>
      <c r="AR26" s="41"/>
      <c r="BE26" s="33"/>
    </row>
    <row r="27" spans="1:57" s="2" customFormat="1" ht="6.95" customHeight="1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BE27" s="33"/>
    </row>
    <row r="28" spans="1:57" s="2" customFormat="1" ht="12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1"/>
      <c r="BE28" s="33"/>
    </row>
    <row r="29" spans="1:57" s="3" customFormat="1" ht="14.4" customHeight="1">
      <c r="A29" s="3"/>
      <c r="B29" s="46"/>
      <c r="C29" s="3"/>
      <c r="D29" s="34" t="s">
        <v>44</v>
      </c>
      <c r="E29" s="3"/>
      <c r="F29" s="34" t="s">
        <v>45</v>
      </c>
      <c r="G29" s="3"/>
      <c r="H29" s="3"/>
      <c r="I29" s="3"/>
      <c r="J29" s="3"/>
      <c r="K29" s="3"/>
      <c r="L29" s="47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8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8">
        <f>ROUND(AV54,2)</f>
        <v>0</v>
      </c>
      <c r="AL29" s="3"/>
      <c r="AM29" s="3"/>
      <c r="AN29" s="3"/>
      <c r="AO29" s="3"/>
      <c r="AP29" s="3"/>
      <c r="AQ29" s="3"/>
      <c r="AR29" s="46"/>
      <c r="BE29" s="49"/>
    </row>
    <row r="30" spans="1:57" s="3" customFormat="1" ht="14.4" customHeight="1">
      <c r="A30" s="3"/>
      <c r="B30" s="46"/>
      <c r="C30" s="3"/>
      <c r="D30" s="3"/>
      <c r="E30" s="3"/>
      <c r="F30" s="34" t="s">
        <v>46</v>
      </c>
      <c r="G30" s="3"/>
      <c r="H30" s="3"/>
      <c r="I30" s="3"/>
      <c r="J30" s="3"/>
      <c r="K30" s="3"/>
      <c r="L30" s="47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8">
        <f>ROUND(AW54,2)</f>
        <v>0</v>
      </c>
      <c r="AL30" s="3"/>
      <c r="AM30" s="3"/>
      <c r="AN30" s="3"/>
      <c r="AO30" s="3"/>
      <c r="AP30" s="3"/>
      <c r="AQ30" s="3"/>
      <c r="AR30" s="46"/>
      <c r="BE30" s="49"/>
    </row>
    <row r="31" spans="1:57" s="3" customFormat="1" ht="14.4" customHeight="1" hidden="1">
      <c r="A31" s="3"/>
      <c r="B31" s="46"/>
      <c r="C31" s="3"/>
      <c r="D31" s="3"/>
      <c r="E31" s="3"/>
      <c r="F31" s="34" t="s">
        <v>47</v>
      </c>
      <c r="G31" s="3"/>
      <c r="H31" s="3"/>
      <c r="I31" s="3"/>
      <c r="J31" s="3"/>
      <c r="K31" s="3"/>
      <c r="L31" s="47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6"/>
      <c r="BE31" s="49"/>
    </row>
    <row r="32" spans="1:57" s="3" customFormat="1" ht="14.4" customHeight="1" hidden="1">
      <c r="A32" s="3"/>
      <c r="B32" s="46"/>
      <c r="C32" s="3"/>
      <c r="D32" s="3"/>
      <c r="E32" s="3"/>
      <c r="F32" s="34" t="s">
        <v>48</v>
      </c>
      <c r="G32" s="3"/>
      <c r="H32" s="3"/>
      <c r="I32" s="3"/>
      <c r="J32" s="3"/>
      <c r="K32" s="3"/>
      <c r="L32" s="47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6"/>
      <c r="BE32" s="49"/>
    </row>
    <row r="33" spans="1:57" s="3" customFormat="1" ht="14.4" customHeight="1" hidden="1">
      <c r="A33" s="3"/>
      <c r="B33" s="46"/>
      <c r="C33" s="3"/>
      <c r="D33" s="3"/>
      <c r="E33" s="3"/>
      <c r="F33" s="34" t="s">
        <v>49</v>
      </c>
      <c r="G33" s="3"/>
      <c r="H33" s="3"/>
      <c r="I33" s="3"/>
      <c r="J33" s="3"/>
      <c r="K33" s="3"/>
      <c r="L33" s="47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8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8">
        <v>0</v>
      </c>
      <c r="AL33" s="3"/>
      <c r="AM33" s="3"/>
      <c r="AN33" s="3"/>
      <c r="AO33" s="3"/>
      <c r="AP33" s="3"/>
      <c r="AQ33" s="3"/>
      <c r="AR33" s="46"/>
      <c r="BE33" s="3"/>
    </row>
    <row r="34" spans="1:57" s="2" customFormat="1" ht="6.95" customHeight="1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BE34" s="40"/>
    </row>
    <row r="35" spans="1:57" s="2" customFormat="1" ht="25.9" customHeight="1">
      <c r="A35" s="40"/>
      <c r="B35" s="41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40"/>
    </row>
    <row r="36" spans="1:57" s="2" customFormat="1" ht="6.95" customHeight="1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BE36" s="40"/>
    </row>
    <row r="37" spans="1:57" s="2" customFormat="1" ht="6.95" customHeight="1">
      <c r="A37" s="40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1"/>
      <c r="BE37" s="40"/>
    </row>
    <row r="41" spans="1:57" s="2" customFormat="1" ht="6.95" customHeight="1">
      <c r="A41" s="40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1"/>
      <c r="BE41" s="40"/>
    </row>
    <row r="42" spans="1:57" s="2" customFormat="1" ht="24.95" customHeight="1">
      <c r="A42" s="40"/>
      <c r="B42" s="41"/>
      <c r="C42" s="25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1"/>
      <c r="BE42" s="40"/>
    </row>
    <row r="43" spans="1:57" s="2" customFormat="1" ht="6.95" customHeight="1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1"/>
      <c r="BE43" s="40"/>
    </row>
    <row r="44" spans="1:57" s="4" customFormat="1" ht="12" customHeight="1">
      <c r="A44" s="4"/>
      <c r="B44" s="61"/>
      <c r="C44" s="34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BH2022027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1"/>
      <c r="BE44" s="4"/>
    </row>
    <row r="45" spans="1:57" s="5" customFormat="1" ht="36.95" customHeight="1">
      <c r="A45" s="5"/>
      <c r="B45" s="62"/>
      <c r="C45" s="63" t="s">
        <v>17</v>
      </c>
      <c r="D45" s="5"/>
      <c r="E45" s="5"/>
      <c r="F45" s="5"/>
      <c r="G45" s="5"/>
      <c r="H45" s="5"/>
      <c r="I45" s="5"/>
      <c r="J45" s="5"/>
      <c r="K45" s="5"/>
      <c r="L45" s="64" t="str">
        <f>K6</f>
        <v>Vybudování technologické/opravárenské jámy ve stávající dílně automobilů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2"/>
      <c r="BE45" s="5"/>
    </row>
    <row r="46" spans="1:57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1"/>
      <c r="BE46" s="40"/>
    </row>
    <row r="47" spans="1:57" s="2" customFormat="1" ht="12" customHeight="1">
      <c r="A47" s="40"/>
      <c r="B47" s="41"/>
      <c r="C47" s="34" t="s">
        <v>21</v>
      </c>
      <c r="D47" s="40"/>
      <c r="E47" s="40"/>
      <c r="F47" s="40"/>
      <c r="G47" s="40"/>
      <c r="H47" s="40"/>
      <c r="I47" s="40"/>
      <c r="J47" s="40"/>
      <c r="K47" s="40"/>
      <c r="L47" s="65" t="str">
        <f>IF(K8="","",K8)</f>
        <v>Průkopníků 290 , Plzeň -Křimice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4" t="s">
        <v>23</v>
      </c>
      <c r="AJ47" s="40"/>
      <c r="AK47" s="40"/>
      <c r="AL47" s="40"/>
      <c r="AM47" s="66" t="str">
        <f>IF(AN8="","",AN8)</f>
        <v>7. 6. 2023</v>
      </c>
      <c r="AN47" s="66"/>
      <c r="AO47" s="40"/>
      <c r="AP47" s="40"/>
      <c r="AQ47" s="40"/>
      <c r="AR47" s="41"/>
      <c r="BE47" s="40"/>
    </row>
    <row r="48" spans="1:57" s="2" customFormat="1" ht="6.95" customHeight="1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1"/>
      <c r="BE48" s="40"/>
    </row>
    <row r="49" spans="1:57" s="2" customFormat="1" ht="15.15" customHeight="1">
      <c r="A49" s="40"/>
      <c r="B49" s="41"/>
      <c r="C49" s="34" t="s">
        <v>25</v>
      </c>
      <c r="D49" s="40"/>
      <c r="E49" s="40"/>
      <c r="F49" s="40"/>
      <c r="G49" s="40"/>
      <c r="H49" s="40"/>
      <c r="I49" s="40"/>
      <c r="J49" s="40"/>
      <c r="K49" s="40"/>
      <c r="L49" s="4" t="str">
        <f>IF(E11="","",E11)</f>
        <v xml:space="preserve">SPŠ dopravní Plzeň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4" t="s">
        <v>32</v>
      </c>
      <c r="AJ49" s="40"/>
      <c r="AK49" s="40"/>
      <c r="AL49" s="40"/>
      <c r="AM49" s="67" t="str">
        <f>IF(E17="","",E17)</f>
        <v>Ing. Tomáš Kostohryz</v>
      </c>
      <c r="AN49" s="4"/>
      <c r="AO49" s="4"/>
      <c r="AP49" s="4"/>
      <c r="AQ49" s="40"/>
      <c r="AR49" s="41"/>
      <c r="AS49" s="68" t="s">
        <v>54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  <c r="BE49" s="40"/>
    </row>
    <row r="50" spans="1:57" s="2" customFormat="1" ht="15.15" customHeight="1">
      <c r="A50" s="40"/>
      <c r="B50" s="41"/>
      <c r="C50" s="34" t="s">
        <v>30</v>
      </c>
      <c r="D50" s="40"/>
      <c r="E50" s="40"/>
      <c r="F50" s="40"/>
      <c r="G50" s="40"/>
      <c r="H50" s="40"/>
      <c r="I50" s="40"/>
      <c r="J50" s="40"/>
      <c r="K50" s="40"/>
      <c r="L50" s="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4" t="s">
        <v>36</v>
      </c>
      <c r="AJ50" s="40"/>
      <c r="AK50" s="40"/>
      <c r="AL50" s="40"/>
      <c r="AM50" s="67" t="str">
        <f>IF(E20="","",E20)</f>
        <v xml:space="preserve"> </v>
      </c>
      <c r="AN50" s="4"/>
      <c r="AO50" s="4"/>
      <c r="AP50" s="4"/>
      <c r="AQ50" s="40"/>
      <c r="AR50" s="41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  <c r="BE50" s="40"/>
    </row>
    <row r="51" spans="1:57" s="2" customFormat="1" ht="10.8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  <c r="BE51" s="40"/>
    </row>
    <row r="52" spans="1:57" s="2" customFormat="1" ht="29.25" customHeight="1">
      <c r="A52" s="40"/>
      <c r="B52" s="41"/>
      <c r="C52" s="76" t="s">
        <v>55</v>
      </c>
      <c r="D52" s="77"/>
      <c r="E52" s="77"/>
      <c r="F52" s="77"/>
      <c r="G52" s="77"/>
      <c r="H52" s="78"/>
      <c r="I52" s="79" t="s">
        <v>56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57</v>
      </c>
      <c r="AH52" s="77"/>
      <c r="AI52" s="77"/>
      <c r="AJ52" s="77"/>
      <c r="AK52" s="77"/>
      <c r="AL52" s="77"/>
      <c r="AM52" s="77"/>
      <c r="AN52" s="79" t="s">
        <v>58</v>
      </c>
      <c r="AO52" s="77"/>
      <c r="AP52" s="77"/>
      <c r="AQ52" s="81" t="s">
        <v>59</v>
      </c>
      <c r="AR52" s="41"/>
      <c r="AS52" s="82" t="s">
        <v>60</v>
      </c>
      <c r="AT52" s="83" t="s">
        <v>61</v>
      </c>
      <c r="AU52" s="83" t="s">
        <v>62</v>
      </c>
      <c r="AV52" s="83" t="s">
        <v>63</v>
      </c>
      <c r="AW52" s="83" t="s">
        <v>64</v>
      </c>
      <c r="AX52" s="83" t="s">
        <v>65</v>
      </c>
      <c r="AY52" s="83" t="s">
        <v>66</v>
      </c>
      <c r="AZ52" s="83" t="s">
        <v>67</v>
      </c>
      <c r="BA52" s="83" t="s">
        <v>68</v>
      </c>
      <c r="BB52" s="83" t="s">
        <v>69</v>
      </c>
      <c r="BC52" s="83" t="s">
        <v>70</v>
      </c>
      <c r="BD52" s="84" t="s">
        <v>71</v>
      </c>
      <c r="BE52" s="40"/>
    </row>
    <row r="53" spans="1:57" s="2" customFormat="1" ht="10.8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1"/>
      <c r="AS53" s="85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7"/>
      <c r="BE53" s="40"/>
    </row>
    <row r="54" spans="1:90" s="6" customFormat="1" ht="32.4" customHeight="1">
      <c r="A54" s="6"/>
      <c r="B54" s="88"/>
      <c r="C54" s="89" t="s">
        <v>72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>
        <f>ROUND(SUM(AG55:AG58),2)</f>
        <v>0</v>
      </c>
      <c r="AH54" s="91"/>
      <c r="AI54" s="91"/>
      <c r="AJ54" s="91"/>
      <c r="AK54" s="91"/>
      <c r="AL54" s="91"/>
      <c r="AM54" s="91"/>
      <c r="AN54" s="92">
        <f>SUM(AG54,AT54)</f>
        <v>0</v>
      </c>
      <c r="AO54" s="92"/>
      <c r="AP54" s="92"/>
      <c r="AQ54" s="93" t="s">
        <v>3</v>
      </c>
      <c r="AR54" s="88"/>
      <c r="AS54" s="94">
        <f>ROUND(SUM(AS55:AS58),2)</f>
        <v>0</v>
      </c>
      <c r="AT54" s="95">
        <f>ROUND(SUM(AV54:AW54),2)</f>
        <v>0</v>
      </c>
      <c r="AU54" s="96">
        <f>ROUND(SUM(AU55:AU58),5)</f>
        <v>0</v>
      </c>
      <c r="AV54" s="95">
        <f>ROUND(AZ54*L29,2)</f>
        <v>0</v>
      </c>
      <c r="AW54" s="95">
        <f>ROUND(BA54*L30,2)</f>
        <v>0</v>
      </c>
      <c r="AX54" s="95">
        <f>ROUND(BB54*L29,2)</f>
        <v>0</v>
      </c>
      <c r="AY54" s="95">
        <f>ROUND(BC54*L30,2)</f>
        <v>0</v>
      </c>
      <c r="AZ54" s="95">
        <f>ROUND(SUM(AZ55:AZ58),2)</f>
        <v>0</v>
      </c>
      <c r="BA54" s="95">
        <f>ROUND(SUM(BA55:BA58),2)</f>
        <v>0</v>
      </c>
      <c r="BB54" s="95">
        <f>ROUND(SUM(BB55:BB58),2)</f>
        <v>0</v>
      </c>
      <c r="BC54" s="95">
        <f>ROUND(SUM(BC55:BC58),2)</f>
        <v>0</v>
      </c>
      <c r="BD54" s="97">
        <f>ROUND(SUM(BD55:BD58),2)</f>
        <v>0</v>
      </c>
      <c r="BE54" s="6"/>
      <c r="BS54" s="98" t="s">
        <v>73</v>
      </c>
      <c r="BT54" s="98" t="s">
        <v>74</v>
      </c>
      <c r="BU54" s="99" t="s">
        <v>75</v>
      </c>
      <c r="BV54" s="98" t="s">
        <v>76</v>
      </c>
      <c r="BW54" s="98" t="s">
        <v>5</v>
      </c>
      <c r="BX54" s="98" t="s">
        <v>77</v>
      </c>
      <c r="CL54" s="98" t="s">
        <v>3</v>
      </c>
    </row>
    <row r="55" spans="1:91" s="7" customFormat="1" ht="16.5" customHeight="1">
      <c r="A55" s="100" t="s">
        <v>78</v>
      </c>
      <c r="B55" s="101"/>
      <c r="C55" s="102"/>
      <c r="D55" s="103" t="s">
        <v>79</v>
      </c>
      <c r="E55" s="103"/>
      <c r="F55" s="103"/>
      <c r="G55" s="103"/>
      <c r="H55" s="103"/>
      <c r="I55" s="104"/>
      <c r="J55" s="103" t="s">
        <v>80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5">
        <f>'D1.1 - Stavební část'!J30</f>
        <v>0</v>
      </c>
      <c r="AH55" s="104"/>
      <c r="AI55" s="104"/>
      <c r="AJ55" s="104"/>
      <c r="AK55" s="104"/>
      <c r="AL55" s="104"/>
      <c r="AM55" s="104"/>
      <c r="AN55" s="105">
        <f>SUM(AG55,AT55)</f>
        <v>0</v>
      </c>
      <c r="AO55" s="104"/>
      <c r="AP55" s="104"/>
      <c r="AQ55" s="106" t="s">
        <v>81</v>
      </c>
      <c r="AR55" s="101"/>
      <c r="AS55" s="107">
        <v>0</v>
      </c>
      <c r="AT55" s="108">
        <f>ROUND(SUM(AV55:AW55),2)</f>
        <v>0</v>
      </c>
      <c r="AU55" s="109">
        <f>'D1.1 - Stavební část'!P96</f>
        <v>0</v>
      </c>
      <c r="AV55" s="108">
        <f>'D1.1 - Stavební část'!J33</f>
        <v>0</v>
      </c>
      <c r="AW55" s="108">
        <f>'D1.1 - Stavební část'!J34</f>
        <v>0</v>
      </c>
      <c r="AX55" s="108">
        <f>'D1.1 - Stavební část'!J35</f>
        <v>0</v>
      </c>
      <c r="AY55" s="108">
        <f>'D1.1 - Stavební část'!J36</f>
        <v>0</v>
      </c>
      <c r="AZ55" s="108">
        <f>'D1.1 - Stavební část'!F33</f>
        <v>0</v>
      </c>
      <c r="BA55" s="108">
        <f>'D1.1 - Stavební část'!F34</f>
        <v>0</v>
      </c>
      <c r="BB55" s="108">
        <f>'D1.1 - Stavební část'!F35</f>
        <v>0</v>
      </c>
      <c r="BC55" s="108">
        <f>'D1.1 - Stavební část'!F36</f>
        <v>0</v>
      </c>
      <c r="BD55" s="110">
        <f>'D1.1 - Stavební část'!F37</f>
        <v>0</v>
      </c>
      <c r="BE55" s="7"/>
      <c r="BT55" s="111" t="s">
        <v>82</v>
      </c>
      <c r="BV55" s="111" t="s">
        <v>76</v>
      </c>
      <c r="BW55" s="111" t="s">
        <v>83</v>
      </c>
      <c r="BX55" s="111" t="s">
        <v>5</v>
      </c>
      <c r="CL55" s="111" t="s">
        <v>3</v>
      </c>
      <c r="CM55" s="111" t="s">
        <v>84</v>
      </c>
    </row>
    <row r="56" spans="1:91" s="7" customFormat="1" ht="16.5" customHeight="1">
      <c r="A56" s="100" t="s">
        <v>78</v>
      </c>
      <c r="B56" s="101"/>
      <c r="C56" s="102"/>
      <c r="D56" s="103" t="s">
        <v>85</v>
      </c>
      <c r="E56" s="103"/>
      <c r="F56" s="103"/>
      <c r="G56" s="103"/>
      <c r="H56" s="103"/>
      <c r="I56" s="104"/>
      <c r="J56" s="103" t="s">
        <v>86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5">
        <f>'D1.2 - Nové rozvody ZTI'!J30</f>
        <v>0</v>
      </c>
      <c r="AH56" s="104"/>
      <c r="AI56" s="104"/>
      <c r="AJ56" s="104"/>
      <c r="AK56" s="104"/>
      <c r="AL56" s="104"/>
      <c r="AM56" s="104"/>
      <c r="AN56" s="105">
        <f>SUM(AG56,AT56)</f>
        <v>0</v>
      </c>
      <c r="AO56" s="104"/>
      <c r="AP56" s="104"/>
      <c r="AQ56" s="106" t="s">
        <v>81</v>
      </c>
      <c r="AR56" s="101"/>
      <c r="AS56" s="107">
        <v>0</v>
      </c>
      <c r="AT56" s="108">
        <f>ROUND(SUM(AV56:AW56),2)</f>
        <v>0</v>
      </c>
      <c r="AU56" s="109">
        <f>'D1.2 - Nové rozvody ZTI'!P95</f>
        <v>0</v>
      </c>
      <c r="AV56" s="108">
        <f>'D1.2 - Nové rozvody ZTI'!J33</f>
        <v>0</v>
      </c>
      <c r="AW56" s="108">
        <f>'D1.2 - Nové rozvody ZTI'!J34</f>
        <v>0</v>
      </c>
      <c r="AX56" s="108">
        <f>'D1.2 - Nové rozvody ZTI'!J35</f>
        <v>0</v>
      </c>
      <c r="AY56" s="108">
        <f>'D1.2 - Nové rozvody ZTI'!J36</f>
        <v>0</v>
      </c>
      <c r="AZ56" s="108">
        <f>'D1.2 - Nové rozvody ZTI'!F33</f>
        <v>0</v>
      </c>
      <c r="BA56" s="108">
        <f>'D1.2 - Nové rozvody ZTI'!F34</f>
        <v>0</v>
      </c>
      <c r="BB56" s="108">
        <f>'D1.2 - Nové rozvody ZTI'!F35</f>
        <v>0</v>
      </c>
      <c r="BC56" s="108">
        <f>'D1.2 - Nové rozvody ZTI'!F36</f>
        <v>0</v>
      </c>
      <c r="BD56" s="110">
        <f>'D1.2 - Nové rozvody ZTI'!F37</f>
        <v>0</v>
      </c>
      <c r="BE56" s="7"/>
      <c r="BT56" s="111" t="s">
        <v>82</v>
      </c>
      <c r="BV56" s="111" t="s">
        <v>76</v>
      </c>
      <c r="BW56" s="111" t="s">
        <v>87</v>
      </c>
      <c r="BX56" s="111" t="s">
        <v>5</v>
      </c>
      <c r="CL56" s="111" t="s">
        <v>3</v>
      </c>
      <c r="CM56" s="111" t="s">
        <v>84</v>
      </c>
    </row>
    <row r="57" spans="1:91" s="7" customFormat="1" ht="16.5" customHeight="1">
      <c r="A57" s="100" t="s">
        <v>78</v>
      </c>
      <c r="B57" s="101"/>
      <c r="C57" s="102"/>
      <c r="D57" s="103" t="s">
        <v>88</v>
      </c>
      <c r="E57" s="103"/>
      <c r="F57" s="103"/>
      <c r="G57" s="103"/>
      <c r="H57" s="103"/>
      <c r="I57" s="104"/>
      <c r="J57" s="103" t="s">
        <v>89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5">
        <f>'D1.3 - Vzduchotechnika'!J30</f>
        <v>0</v>
      </c>
      <c r="AH57" s="104"/>
      <c r="AI57" s="104"/>
      <c r="AJ57" s="104"/>
      <c r="AK57" s="104"/>
      <c r="AL57" s="104"/>
      <c r="AM57" s="104"/>
      <c r="AN57" s="105">
        <f>SUM(AG57,AT57)</f>
        <v>0</v>
      </c>
      <c r="AO57" s="104"/>
      <c r="AP57" s="104"/>
      <c r="AQ57" s="106" t="s">
        <v>81</v>
      </c>
      <c r="AR57" s="101"/>
      <c r="AS57" s="107">
        <v>0</v>
      </c>
      <c r="AT57" s="108">
        <f>ROUND(SUM(AV57:AW57),2)</f>
        <v>0</v>
      </c>
      <c r="AU57" s="109">
        <f>'D1.3 - Vzduchotechnika'!P87</f>
        <v>0</v>
      </c>
      <c r="AV57" s="108">
        <f>'D1.3 - Vzduchotechnika'!J33</f>
        <v>0</v>
      </c>
      <c r="AW57" s="108">
        <f>'D1.3 - Vzduchotechnika'!J34</f>
        <v>0</v>
      </c>
      <c r="AX57" s="108">
        <f>'D1.3 - Vzduchotechnika'!J35</f>
        <v>0</v>
      </c>
      <c r="AY57" s="108">
        <f>'D1.3 - Vzduchotechnika'!J36</f>
        <v>0</v>
      </c>
      <c r="AZ57" s="108">
        <f>'D1.3 - Vzduchotechnika'!F33</f>
        <v>0</v>
      </c>
      <c r="BA57" s="108">
        <f>'D1.3 - Vzduchotechnika'!F34</f>
        <v>0</v>
      </c>
      <c r="BB57" s="108">
        <f>'D1.3 - Vzduchotechnika'!F35</f>
        <v>0</v>
      </c>
      <c r="BC57" s="108">
        <f>'D1.3 - Vzduchotechnika'!F36</f>
        <v>0</v>
      </c>
      <c r="BD57" s="110">
        <f>'D1.3 - Vzduchotechnika'!F37</f>
        <v>0</v>
      </c>
      <c r="BE57" s="7"/>
      <c r="BT57" s="111" t="s">
        <v>82</v>
      </c>
      <c r="BV57" s="111" t="s">
        <v>76</v>
      </c>
      <c r="BW57" s="111" t="s">
        <v>90</v>
      </c>
      <c r="BX57" s="111" t="s">
        <v>5</v>
      </c>
      <c r="CL57" s="111" t="s">
        <v>3</v>
      </c>
      <c r="CM57" s="111" t="s">
        <v>84</v>
      </c>
    </row>
    <row r="58" spans="1:91" s="7" customFormat="1" ht="16.5" customHeight="1">
      <c r="A58" s="100" t="s">
        <v>78</v>
      </c>
      <c r="B58" s="101"/>
      <c r="C58" s="102"/>
      <c r="D58" s="103" t="s">
        <v>91</v>
      </c>
      <c r="E58" s="103"/>
      <c r="F58" s="103"/>
      <c r="G58" s="103"/>
      <c r="H58" s="103"/>
      <c r="I58" s="104"/>
      <c r="J58" s="103" t="s">
        <v>92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5">
        <f>'D1.4 - Elektroinstalace'!J30</f>
        <v>0</v>
      </c>
      <c r="AH58" s="104"/>
      <c r="AI58" s="104"/>
      <c r="AJ58" s="104"/>
      <c r="AK58" s="104"/>
      <c r="AL58" s="104"/>
      <c r="AM58" s="104"/>
      <c r="AN58" s="105">
        <f>SUM(AG58,AT58)</f>
        <v>0</v>
      </c>
      <c r="AO58" s="104"/>
      <c r="AP58" s="104"/>
      <c r="AQ58" s="106" t="s">
        <v>81</v>
      </c>
      <c r="AR58" s="101"/>
      <c r="AS58" s="112">
        <v>0</v>
      </c>
      <c r="AT58" s="113">
        <f>ROUND(SUM(AV58:AW58),2)</f>
        <v>0</v>
      </c>
      <c r="AU58" s="114">
        <f>'D1.4 - Elektroinstalace'!P91</f>
        <v>0</v>
      </c>
      <c r="AV58" s="113">
        <f>'D1.4 - Elektroinstalace'!J33</f>
        <v>0</v>
      </c>
      <c r="AW58" s="113">
        <f>'D1.4 - Elektroinstalace'!J34</f>
        <v>0</v>
      </c>
      <c r="AX58" s="113">
        <f>'D1.4 - Elektroinstalace'!J35</f>
        <v>0</v>
      </c>
      <c r="AY58" s="113">
        <f>'D1.4 - Elektroinstalace'!J36</f>
        <v>0</v>
      </c>
      <c r="AZ58" s="113">
        <f>'D1.4 - Elektroinstalace'!F33</f>
        <v>0</v>
      </c>
      <c r="BA58" s="113">
        <f>'D1.4 - Elektroinstalace'!F34</f>
        <v>0</v>
      </c>
      <c r="BB58" s="113">
        <f>'D1.4 - Elektroinstalace'!F35</f>
        <v>0</v>
      </c>
      <c r="BC58" s="113">
        <f>'D1.4 - Elektroinstalace'!F36</f>
        <v>0</v>
      </c>
      <c r="BD58" s="115">
        <f>'D1.4 - Elektroinstalace'!F37</f>
        <v>0</v>
      </c>
      <c r="BE58" s="7"/>
      <c r="BT58" s="111" t="s">
        <v>82</v>
      </c>
      <c r="BV58" s="111" t="s">
        <v>76</v>
      </c>
      <c r="BW58" s="111" t="s">
        <v>93</v>
      </c>
      <c r="BX58" s="111" t="s">
        <v>5</v>
      </c>
      <c r="CL58" s="111" t="s">
        <v>3</v>
      </c>
      <c r="CM58" s="111" t="s">
        <v>84</v>
      </c>
    </row>
    <row r="59" spans="1:57" s="2" customFormat="1" ht="30" customHeight="1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1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1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D1.1 - Stavební část'!C2" display="/"/>
    <hyperlink ref="A56" location="'D1.2 - Nové rozvody ZTI'!C2" display="/"/>
    <hyperlink ref="A57" location="'D1.3 - Vzduchotechnika'!C2" display="/"/>
    <hyperlink ref="A58" location="'D1.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83</v>
      </c>
    </row>
    <row r="3" spans="2:46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4"/>
      <c r="AT3" s="21" t="s">
        <v>84</v>
      </c>
    </row>
    <row r="4" spans="2:46" s="1" customFormat="1" ht="24.95" customHeight="1">
      <c r="B4" s="24"/>
      <c r="D4" s="25" t="s">
        <v>94</v>
      </c>
      <c r="L4" s="24"/>
      <c r="M4" s="116" t="s">
        <v>11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34" t="s">
        <v>17</v>
      </c>
      <c r="L6" s="24"/>
    </row>
    <row r="7" spans="2:12" s="1" customFormat="1" ht="26.25" customHeight="1">
      <c r="B7" s="24"/>
      <c r="E7" s="117" t="str">
        <f>'Rekapitulace stavby'!K6</f>
        <v>Vybudování technologické/opravárenské jámy ve stávající dílně automobilů</v>
      </c>
      <c r="F7" s="34"/>
      <c r="G7" s="34"/>
      <c r="H7" s="34"/>
      <c r="L7" s="24"/>
    </row>
    <row r="8" spans="1:31" s="2" customFormat="1" ht="12" customHeight="1">
      <c r="A8" s="40"/>
      <c r="B8" s="41"/>
      <c r="C8" s="40"/>
      <c r="D8" s="34" t="s">
        <v>95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96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4" t="s">
        <v>19</v>
      </c>
      <c r="E11" s="40"/>
      <c r="F11" s="29" t="s">
        <v>3</v>
      </c>
      <c r="G11" s="40"/>
      <c r="H11" s="40"/>
      <c r="I11" s="34" t="s">
        <v>20</v>
      </c>
      <c r="J11" s="29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4" t="s">
        <v>21</v>
      </c>
      <c r="E12" s="40"/>
      <c r="F12" s="29" t="s">
        <v>22</v>
      </c>
      <c r="G12" s="40"/>
      <c r="H12" s="40"/>
      <c r="I12" s="34" t="s">
        <v>23</v>
      </c>
      <c r="J12" s="66" t="str">
        <f>'Rekapitulace stavby'!AN8</f>
        <v>7. 6. 2023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4" t="s">
        <v>25</v>
      </c>
      <c r="E14" s="40"/>
      <c r="F14" s="40"/>
      <c r="G14" s="40"/>
      <c r="H14" s="40"/>
      <c r="I14" s="34" t="s">
        <v>26</v>
      </c>
      <c r="J14" s="29" t="s">
        <v>27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9" t="s">
        <v>28</v>
      </c>
      <c r="F15" s="40"/>
      <c r="G15" s="40"/>
      <c r="H15" s="40"/>
      <c r="I15" s="34" t="s">
        <v>29</v>
      </c>
      <c r="J15" s="29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4" t="s">
        <v>30</v>
      </c>
      <c r="E17" s="40"/>
      <c r="F17" s="40"/>
      <c r="G17" s="40"/>
      <c r="H17" s="40"/>
      <c r="I17" s="34" t="s">
        <v>26</v>
      </c>
      <c r="J17" s="35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5" t="str">
        <f>'Rekapitulace stavby'!E14</f>
        <v>Vyplň údaj</v>
      </c>
      <c r="F18" s="29"/>
      <c r="G18" s="29"/>
      <c r="H18" s="29"/>
      <c r="I18" s="34" t="s">
        <v>29</v>
      </c>
      <c r="J18" s="35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4" t="s">
        <v>32</v>
      </c>
      <c r="E20" s="40"/>
      <c r="F20" s="40"/>
      <c r="G20" s="40"/>
      <c r="H20" s="40"/>
      <c r="I20" s="34" t="s">
        <v>26</v>
      </c>
      <c r="J20" s="29" t="s">
        <v>33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9" t="s">
        <v>34</v>
      </c>
      <c r="F21" s="40"/>
      <c r="G21" s="40"/>
      <c r="H21" s="40"/>
      <c r="I21" s="34" t="s">
        <v>29</v>
      </c>
      <c r="J21" s="29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4" t="s">
        <v>36</v>
      </c>
      <c r="E23" s="40"/>
      <c r="F23" s="40"/>
      <c r="G23" s="40"/>
      <c r="H23" s="40"/>
      <c r="I23" s="34" t="s">
        <v>26</v>
      </c>
      <c r="J23" s="29" t="s">
        <v>3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9" t="s">
        <v>97</v>
      </c>
      <c r="F24" s="40"/>
      <c r="G24" s="40"/>
      <c r="H24" s="40"/>
      <c r="I24" s="34" t="s">
        <v>29</v>
      </c>
      <c r="J24" s="29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4" t="s">
        <v>38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19"/>
      <c r="B27" s="120"/>
      <c r="C27" s="119"/>
      <c r="D27" s="119"/>
      <c r="E27" s="38" t="s">
        <v>39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40</v>
      </c>
      <c r="E30" s="40"/>
      <c r="F30" s="40"/>
      <c r="G30" s="40"/>
      <c r="H30" s="40"/>
      <c r="I30" s="40"/>
      <c r="J30" s="92">
        <f>ROUND(J96,2)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42</v>
      </c>
      <c r="G32" s="40"/>
      <c r="H32" s="40"/>
      <c r="I32" s="45" t="s">
        <v>41</v>
      </c>
      <c r="J32" s="45" t="s">
        <v>43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44</v>
      </c>
      <c r="E33" s="34" t="s">
        <v>45</v>
      </c>
      <c r="F33" s="124">
        <f>ROUND((SUM(BE96:BE348)),2)</f>
        <v>0</v>
      </c>
      <c r="G33" s="40"/>
      <c r="H33" s="40"/>
      <c r="I33" s="125">
        <v>0.21</v>
      </c>
      <c r="J33" s="124">
        <f>ROUND(((SUM(BE96:BE348))*I33),2)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4" t="s">
        <v>46</v>
      </c>
      <c r="F34" s="124">
        <f>ROUND((SUM(BF96:BF348)),2)</f>
        <v>0</v>
      </c>
      <c r="G34" s="40"/>
      <c r="H34" s="40"/>
      <c r="I34" s="125">
        <v>0.12</v>
      </c>
      <c r="J34" s="124">
        <f>ROUND(((SUM(BF96:BF348))*I34),2)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4" t="s">
        <v>47</v>
      </c>
      <c r="F35" s="124">
        <f>ROUND((SUM(BG96:BG348)),2)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4" t="s">
        <v>48</v>
      </c>
      <c r="F36" s="124">
        <f>ROUND((SUM(BH96:BH348)),2)</f>
        <v>0</v>
      </c>
      <c r="G36" s="40"/>
      <c r="H36" s="40"/>
      <c r="I36" s="125">
        <v>0.12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4" t="s">
        <v>49</v>
      </c>
      <c r="F37" s="124">
        <f>ROUND((SUM(BI96:BI348)),2)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50</v>
      </c>
      <c r="E39" s="78"/>
      <c r="F39" s="78"/>
      <c r="G39" s="128" t="s">
        <v>51</v>
      </c>
      <c r="H39" s="129" t="s">
        <v>52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0"/>
      <c r="D48" s="40"/>
      <c r="E48" s="117" t="str">
        <f>E7</f>
        <v>Vybudování technologické/opravárenské jámy ve stávající dílně automobilů</v>
      </c>
      <c r="F48" s="34"/>
      <c r="G48" s="34"/>
      <c r="H48" s="34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D1.1 - Stavební část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0"/>
      <c r="E52" s="40"/>
      <c r="F52" s="29" t="str">
        <f>F12</f>
        <v>Průkopníků 290 , Plzeň -Křimice</v>
      </c>
      <c r="G52" s="40"/>
      <c r="H52" s="40"/>
      <c r="I52" s="34" t="s">
        <v>23</v>
      </c>
      <c r="J52" s="66" t="str">
        <f>IF(J12="","",J12)</f>
        <v>7. 6. 2023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0"/>
      <c r="E54" s="40"/>
      <c r="F54" s="29" t="str">
        <f>E15</f>
        <v xml:space="preserve">SPŠ dopravní Plzeň </v>
      </c>
      <c r="G54" s="40"/>
      <c r="H54" s="40"/>
      <c r="I54" s="34" t="s">
        <v>32</v>
      </c>
      <c r="J54" s="38" t="str">
        <f>E21</f>
        <v>Ing. Tomáš Kostohryz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0"/>
      <c r="E55" s="40"/>
      <c r="F55" s="29" t="str">
        <f>IF(E18="","",E18)</f>
        <v>Vyplň údaj</v>
      </c>
      <c r="G55" s="40"/>
      <c r="H55" s="40"/>
      <c r="I55" s="34" t="s">
        <v>36</v>
      </c>
      <c r="J55" s="38" t="str">
        <f>E24</f>
        <v>Bohuslava Hudová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99</v>
      </c>
      <c r="D57" s="126"/>
      <c r="E57" s="126"/>
      <c r="F57" s="126"/>
      <c r="G57" s="126"/>
      <c r="H57" s="126"/>
      <c r="I57" s="126"/>
      <c r="J57" s="133" t="s">
        <v>100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72</v>
      </c>
      <c r="D59" s="40"/>
      <c r="E59" s="40"/>
      <c r="F59" s="40"/>
      <c r="G59" s="40"/>
      <c r="H59" s="40"/>
      <c r="I59" s="40"/>
      <c r="J59" s="92">
        <f>J96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1" t="s">
        <v>101</v>
      </c>
    </row>
    <row r="60" spans="1:31" s="9" customFormat="1" ht="24.95" customHeight="1">
      <c r="A60" s="9"/>
      <c r="B60" s="135"/>
      <c r="C60" s="9"/>
      <c r="D60" s="136" t="s">
        <v>102</v>
      </c>
      <c r="E60" s="137"/>
      <c r="F60" s="137"/>
      <c r="G60" s="137"/>
      <c r="H60" s="137"/>
      <c r="I60" s="137"/>
      <c r="J60" s="138">
        <f>J97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103</v>
      </c>
      <c r="E61" s="141"/>
      <c r="F61" s="141"/>
      <c r="G61" s="141"/>
      <c r="H61" s="141"/>
      <c r="I61" s="141"/>
      <c r="J61" s="142">
        <f>J98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104</v>
      </c>
      <c r="E62" s="141"/>
      <c r="F62" s="141"/>
      <c r="G62" s="141"/>
      <c r="H62" s="141"/>
      <c r="I62" s="141"/>
      <c r="J62" s="142">
        <f>J121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105</v>
      </c>
      <c r="E63" s="141"/>
      <c r="F63" s="141"/>
      <c r="G63" s="141"/>
      <c r="H63" s="141"/>
      <c r="I63" s="141"/>
      <c r="J63" s="142">
        <f>J146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106</v>
      </c>
      <c r="E64" s="141"/>
      <c r="F64" s="141"/>
      <c r="G64" s="141"/>
      <c r="H64" s="141"/>
      <c r="I64" s="141"/>
      <c r="J64" s="142">
        <f>J161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107</v>
      </c>
      <c r="E65" s="141"/>
      <c r="F65" s="141"/>
      <c r="G65" s="141"/>
      <c r="H65" s="141"/>
      <c r="I65" s="141"/>
      <c r="J65" s="142">
        <f>J218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108</v>
      </c>
      <c r="E66" s="141"/>
      <c r="F66" s="141"/>
      <c r="G66" s="141"/>
      <c r="H66" s="141"/>
      <c r="I66" s="141"/>
      <c r="J66" s="142">
        <f>J260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109</v>
      </c>
      <c r="E67" s="141"/>
      <c r="F67" s="141"/>
      <c r="G67" s="141"/>
      <c r="H67" s="141"/>
      <c r="I67" s="141"/>
      <c r="J67" s="142">
        <f>J280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110</v>
      </c>
      <c r="E68" s="137"/>
      <c r="F68" s="137"/>
      <c r="G68" s="137"/>
      <c r="H68" s="137"/>
      <c r="I68" s="137"/>
      <c r="J68" s="138">
        <f>J283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39"/>
      <c r="C69" s="10"/>
      <c r="D69" s="140" t="s">
        <v>111</v>
      </c>
      <c r="E69" s="141"/>
      <c r="F69" s="141"/>
      <c r="G69" s="141"/>
      <c r="H69" s="141"/>
      <c r="I69" s="141"/>
      <c r="J69" s="142">
        <f>J284</f>
        <v>0</v>
      </c>
      <c r="K69" s="10"/>
      <c r="L69" s="13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9"/>
      <c r="C70" s="10"/>
      <c r="D70" s="140" t="s">
        <v>112</v>
      </c>
      <c r="E70" s="141"/>
      <c r="F70" s="141"/>
      <c r="G70" s="141"/>
      <c r="H70" s="141"/>
      <c r="I70" s="141"/>
      <c r="J70" s="142">
        <f>J318</f>
        <v>0</v>
      </c>
      <c r="K70" s="10"/>
      <c r="L70" s="13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35"/>
      <c r="C71" s="9"/>
      <c r="D71" s="136" t="s">
        <v>113</v>
      </c>
      <c r="E71" s="137"/>
      <c r="F71" s="137"/>
      <c r="G71" s="137"/>
      <c r="H71" s="137"/>
      <c r="I71" s="137"/>
      <c r="J71" s="138">
        <f>J326</f>
        <v>0</v>
      </c>
      <c r="K71" s="9"/>
      <c r="L71" s="13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35"/>
      <c r="C72" s="9"/>
      <c r="D72" s="136" t="s">
        <v>114</v>
      </c>
      <c r="E72" s="137"/>
      <c r="F72" s="137"/>
      <c r="G72" s="137"/>
      <c r="H72" s="137"/>
      <c r="I72" s="137"/>
      <c r="J72" s="138">
        <f>J334</f>
        <v>0</v>
      </c>
      <c r="K72" s="9"/>
      <c r="L72" s="13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39"/>
      <c r="C73" s="10"/>
      <c r="D73" s="140" t="s">
        <v>115</v>
      </c>
      <c r="E73" s="141"/>
      <c r="F73" s="141"/>
      <c r="G73" s="141"/>
      <c r="H73" s="141"/>
      <c r="I73" s="141"/>
      <c r="J73" s="142">
        <f>J335</f>
        <v>0</v>
      </c>
      <c r="K73" s="10"/>
      <c r="L73" s="13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9"/>
      <c r="C74" s="10"/>
      <c r="D74" s="140" t="s">
        <v>116</v>
      </c>
      <c r="E74" s="141"/>
      <c r="F74" s="141"/>
      <c r="G74" s="141"/>
      <c r="H74" s="141"/>
      <c r="I74" s="141"/>
      <c r="J74" s="142">
        <f>J340</f>
        <v>0</v>
      </c>
      <c r="K74" s="10"/>
      <c r="L74" s="13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9"/>
      <c r="C75" s="10"/>
      <c r="D75" s="140" t="s">
        <v>117</v>
      </c>
      <c r="E75" s="141"/>
      <c r="F75" s="141"/>
      <c r="G75" s="141"/>
      <c r="H75" s="141"/>
      <c r="I75" s="141"/>
      <c r="J75" s="142">
        <f>J343</f>
        <v>0</v>
      </c>
      <c r="K75" s="10"/>
      <c r="L75" s="13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39"/>
      <c r="C76" s="10"/>
      <c r="D76" s="140" t="s">
        <v>118</v>
      </c>
      <c r="E76" s="141"/>
      <c r="F76" s="141"/>
      <c r="G76" s="141"/>
      <c r="H76" s="141"/>
      <c r="I76" s="141"/>
      <c r="J76" s="142">
        <f>J346</f>
        <v>0</v>
      </c>
      <c r="K76" s="10"/>
      <c r="L76" s="13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119</v>
      </c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17</v>
      </c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6.25" customHeight="1">
      <c r="A86" s="40"/>
      <c r="B86" s="41"/>
      <c r="C86" s="40"/>
      <c r="D86" s="40"/>
      <c r="E86" s="117" t="str">
        <f>E7</f>
        <v>Vybudování technologické/opravárenské jámy ve stávající dílně automobilů</v>
      </c>
      <c r="F86" s="34"/>
      <c r="G86" s="34"/>
      <c r="H86" s="34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95</v>
      </c>
      <c r="D87" s="40"/>
      <c r="E87" s="40"/>
      <c r="F87" s="40"/>
      <c r="G87" s="40"/>
      <c r="H87" s="40"/>
      <c r="I87" s="40"/>
      <c r="J87" s="40"/>
      <c r="K87" s="40"/>
      <c r="L87" s="11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0"/>
      <c r="D88" s="40"/>
      <c r="E88" s="64" t="str">
        <f>E9</f>
        <v>D1.1 - Stavební část</v>
      </c>
      <c r="F88" s="40"/>
      <c r="G88" s="40"/>
      <c r="H88" s="40"/>
      <c r="I88" s="40"/>
      <c r="J88" s="40"/>
      <c r="K88" s="40"/>
      <c r="L88" s="11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11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0"/>
      <c r="E90" s="40"/>
      <c r="F90" s="29" t="str">
        <f>F12</f>
        <v>Průkopníků 290 , Plzeň -Křimice</v>
      </c>
      <c r="G90" s="40"/>
      <c r="H90" s="40"/>
      <c r="I90" s="34" t="s">
        <v>23</v>
      </c>
      <c r="J90" s="66" t="str">
        <f>IF(J12="","",J12)</f>
        <v>7. 6. 2023</v>
      </c>
      <c r="K90" s="40"/>
      <c r="L90" s="11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11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25</v>
      </c>
      <c r="D92" s="40"/>
      <c r="E92" s="40"/>
      <c r="F92" s="29" t="str">
        <f>E15</f>
        <v xml:space="preserve">SPŠ dopravní Plzeň </v>
      </c>
      <c r="G92" s="40"/>
      <c r="H92" s="40"/>
      <c r="I92" s="34" t="s">
        <v>32</v>
      </c>
      <c r="J92" s="38" t="str">
        <f>E21</f>
        <v>Ing. Tomáš Kostohryz</v>
      </c>
      <c r="K92" s="40"/>
      <c r="L92" s="11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30</v>
      </c>
      <c r="D93" s="40"/>
      <c r="E93" s="40"/>
      <c r="F93" s="29" t="str">
        <f>IF(E18="","",E18)</f>
        <v>Vyplň údaj</v>
      </c>
      <c r="G93" s="40"/>
      <c r="H93" s="40"/>
      <c r="I93" s="34" t="s">
        <v>36</v>
      </c>
      <c r="J93" s="38" t="str">
        <f>E24</f>
        <v>Bohuslava Hudová</v>
      </c>
      <c r="K93" s="40"/>
      <c r="L93" s="11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11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43"/>
      <c r="B95" s="144"/>
      <c r="C95" s="145" t="s">
        <v>120</v>
      </c>
      <c r="D95" s="146" t="s">
        <v>59</v>
      </c>
      <c r="E95" s="146" t="s">
        <v>55</v>
      </c>
      <c r="F95" s="146" t="s">
        <v>56</v>
      </c>
      <c r="G95" s="146" t="s">
        <v>121</v>
      </c>
      <c r="H95" s="146" t="s">
        <v>122</v>
      </c>
      <c r="I95" s="146" t="s">
        <v>123</v>
      </c>
      <c r="J95" s="146" t="s">
        <v>100</v>
      </c>
      <c r="K95" s="147" t="s">
        <v>124</v>
      </c>
      <c r="L95" s="148"/>
      <c r="M95" s="82" t="s">
        <v>3</v>
      </c>
      <c r="N95" s="83" t="s">
        <v>44</v>
      </c>
      <c r="O95" s="83" t="s">
        <v>125</v>
      </c>
      <c r="P95" s="83" t="s">
        <v>126</v>
      </c>
      <c r="Q95" s="83" t="s">
        <v>127</v>
      </c>
      <c r="R95" s="83" t="s">
        <v>128</v>
      </c>
      <c r="S95" s="83" t="s">
        <v>129</v>
      </c>
      <c r="T95" s="84" t="s">
        <v>130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</row>
    <row r="96" spans="1:63" s="2" customFormat="1" ht="22.8" customHeight="1">
      <c r="A96" s="40"/>
      <c r="B96" s="41"/>
      <c r="C96" s="89" t="s">
        <v>131</v>
      </c>
      <c r="D96" s="40"/>
      <c r="E96" s="40"/>
      <c r="F96" s="40"/>
      <c r="G96" s="40"/>
      <c r="H96" s="40"/>
      <c r="I96" s="40"/>
      <c r="J96" s="149">
        <f>BK96</f>
        <v>0</v>
      </c>
      <c r="K96" s="40"/>
      <c r="L96" s="41"/>
      <c r="M96" s="85"/>
      <c r="N96" s="70"/>
      <c r="O96" s="86"/>
      <c r="P96" s="150">
        <f>P97+P283+P326+P334</f>
        <v>0</v>
      </c>
      <c r="Q96" s="86"/>
      <c r="R96" s="150">
        <f>R97+R283+R326+R334</f>
        <v>478.15889663</v>
      </c>
      <c r="S96" s="86"/>
      <c r="T96" s="151">
        <f>T97+T283+T326+T334</f>
        <v>301.942278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1" t="s">
        <v>73</v>
      </c>
      <c r="AU96" s="21" t="s">
        <v>101</v>
      </c>
      <c r="BK96" s="152">
        <f>BK97+BK283+BK326+BK334</f>
        <v>0</v>
      </c>
    </row>
    <row r="97" spans="1:63" s="12" customFormat="1" ht="25.9" customHeight="1">
      <c r="A97" s="12"/>
      <c r="B97" s="153"/>
      <c r="C97" s="12"/>
      <c r="D97" s="154" t="s">
        <v>73</v>
      </c>
      <c r="E97" s="155" t="s">
        <v>132</v>
      </c>
      <c r="F97" s="155" t="s">
        <v>133</v>
      </c>
      <c r="G97" s="12"/>
      <c r="H97" s="12"/>
      <c r="I97" s="156"/>
      <c r="J97" s="157">
        <f>BK97</f>
        <v>0</v>
      </c>
      <c r="K97" s="12"/>
      <c r="L97" s="153"/>
      <c r="M97" s="158"/>
      <c r="N97" s="159"/>
      <c r="O97" s="159"/>
      <c r="P97" s="160">
        <f>P98+P121+P146+P161+P218+P260+P280</f>
        <v>0</v>
      </c>
      <c r="Q97" s="159"/>
      <c r="R97" s="160">
        <f>R98+R121+R146+R161+R218+R260+R280</f>
        <v>476.22224493</v>
      </c>
      <c r="S97" s="159"/>
      <c r="T97" s="161">
        <f>T98+T121+T146+T161+T218+T260+T280</f>
        <v>299.95795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54" t="s">
        <v>82</v>
      </c>
      <c r="AT97" s="162" t="s">
        <v>73</v>
      </c>
      <c r="AU97" s="162" t="s">
        <v>74</v>
      </c>
      <c r="AY97" s="154" t="s">
        <v>134</v>
      </c>
      <c r="BK97" s="163">
        <f>BK98+BK121+BK146+BK161+BK218+BK260+BK280</f>
        <v>0</v>
      </c>
    </row>
    <row r="98" spans="1:63" s="12" customFormat="1" ht="22.8" customHeight="1">
      <c r="A98" s="12"/>
      <c r="B98" s="153"/>
      <c r="C98" s="12"/>
      <c r="D98" s="154" t="s">
        <v>73</v>
      </c>
      <c r="E98" s="164" t="s">
        <v>82</v>
      </c>
      <c r="F98" s="164" t="s">
        <v>135</v>
      </c>
      <c r="G98" s="12"/>
      <c r="H98" s="12"/>
      <c r="I98" s="156"/>
      <c r="J98" s="165">
        <f>BK98</f>
        <v>0</v>
      </c>
      <c r="K98" s="12"/>
      <c r="L98" s="153"/>
      <c r="M98" s="158"/>
      <c r="N98" s="159"/>
      <c r="O98" s="159"/>
      <c r="P98" s="160">
        <f>SUM(P99:P120)</f>
        <v>0</v>
      </c>
      <c r="Q98" s="159"/>
      <c r="R98" s="160">
        <f>SUM(R99:R120)</f>
        <v>0</v>
      </c>
      <c r="S98" s="159"/>
      <c r="T98" s="161">
        <f>SUM(T99:T120)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4" t="s">
        <v>82</v>
      </c>
      <c r="AT98" s="162" t="s">
        <v>73</v>
      </c>
      <c r="AU98" s="162" t="s">
        <v>82</v>
      </c>
      <c r="AY98" s="154" t="s">
        <v>134</v>
      </c>
      <c r="BK98" s="163">
        <f>SUM(BK99:BK120)</f>
        <v>0</v>
      </c>
    </row>
    <row r="99" spans="1:65" s="2" customFormat="1" ht="44.25" customHeight="1">
      <c r="A99" s="40"/>
      <c r="B99" s="166"/>
      <c r="C99" s="167" t="s">
        <v>82</v>
      </c>
      <c r="D99" s="167" t="s">
        <v>136</v>
      </c>
      <c r="E99" s="168" t="s">
        <v>137</v>
      </c>
      <c r="F99" s="169" t="s">
        <v>138</v>
      </c>
      <c r="G99" s="170" t="s">
        <v>139</v>
      </c>
      <c r="H99" s="171">
        <v>93.267</v>
      </c>
      <c r="I99" s="172"/>
      <c r="J99" s="173">
        <f>ROUND(I99*H99,2)</f>
        <v>0</v>
      </c>
      <c r="K99" s="169" t="s">
        <v>140</v>
      </c>
      <c r="L99" s="41"/>
      <c r="M99" s="174" t="s">
        <v>3</v>
      </c>
      <c r="N99" s="175" t="s">
        <v>45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141</v>
      </c>
      <c r="AT99" s="178" t="s">
        <v>136</v>
      </c>
      <c r="AU99" s="178" t="s">
        <v>84</v>
      </c>
      <c r="AY99" s="21" t="s">
        <v>134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1" t="s">
        <v>82</v>
      </c>
      <c r="BK99" s="179">
        <f>ROUND(I99*H99,2)</f>
        <v>0</v>
      </c>
      <c r="BL99" s="21" t="s">
        <v>141</v>
      </c>
      <c r="BM99" s="178" t="s">
        <v>142</v>
      </c>
    </row>
    <row r="100" spans="1:47" s="2" customFormat="1" ht="12">
      <c r="A100" s="40"/>
      <c r="B100" s="41"/>
      <c r="C100" s="40"/>
      <c r="D100" s="180" t="s">
        <v>143</v>
      </c>
      <c r="E100" s="40"/>
      <c r="F100" s="181" t="s">
        <v>144</v>
      </c>
      <c r="G100" s="40"/>
      <c r="H100" s="40"/>
      <c r="I100" s="182"/>
      <c r="J100" s="40"/>
      <c r="K100" s="40"/>
      <c r="L100" s="41"/>
      <c r="M100" s="183"/>
      <c r="N100" s="184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1" t="s">
        <v>143</v>
      </c>
      <c r="AU100" s="21" t="s">
        <v>84</v>
      </c>
    </row>
    <row r="101" spans="1:51" s="13" customFormat="1" ht="12">
      <c r="A101" s="13"/>
      <c r="B101" s="185"/>
      <c r="C101" s="13"/>
      <c r="D101" s="186" t="s">
        <v>145</v>
      </c>
      <c r="E101" s="187" t="s">
        <v>3</v>
      </c>
      <c r="F101" s="188" t="s">
        <v>146</v>
      </c>
      <c r="G101" s="13"/>
      <c r="H101" s="189">
        <v>26.772</v>
      </c>
      <c r="I101" s="190"/>
      <c r="J101" s="13"/>
      <c r="K101" s="13"/>
      <c r="L101" s="185"/>
      <c r="M101" s="191"/>
      <c r="N101" s="192"/>
      <c r="O101" s="192"/>
      <c r="P101" s="192"/>
      <c r="Q101" s="192"/>
      <c r="R101" s="192"/>
      <c r="S101" s="192"/>
      <c r="T101" s="19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7" t="s">
        <v>145</v>
      </c>
      <c r="AU101" s="187" t="s">
        <v>84</v>
      </c>
      <c r="AV101" s="13" t="s">
        <v>84</v>
      </c>
      <c r="AW101" s="13" t="s">
        <v>35</v>
      </c>
      <c r="AX101" s="13" t="s">
        <v>74</v>
      </c>
      <c r="AY101" s="187" t="s">
        <v>134</v>
      </c>
    </row>
    <row r="102" spans="1:51" s="13" customFormat="1" ht="12">
      <c r="A102" s="13"/>
      <c r="B102" s="185"/>
      <c r="C102" s="13"/>
      <c r="D102" s="186" t="s">
        <v>145</v>
      </c>
      <c r="E102" s="187" t="s">
        <v>3</v>
      </c>
      <c r="F102" s="188" t="s">
        <v>147</v>
      </c>
      <c r="G102" s="13"/>
      <c r="H102" s="189">
        <v>66.495</v>
      </c>
      <c r="I102" s="190"/>
      <c r="J102" s="13"/>
      <c r="K102" s="13"/>
      <c r="L102" s="185"/>
      <c r="M102" s="191"/>
      <c r="N102" s="192"/>
      <c r="O102" s="192"/>
      <c r="P102" s="192"/>
      <c r="Q102" s="192"/>
      <c r="R102" s="192"/>
      <c r="S102" s="192"/>
      <c r="T102" s="19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7" t="s">
        <v>145</v>
      </c>
      <c r="AU102" s="187" t="s">
        <v>84</v>
      </c>
      <c r="AV102" s="13" t="s">
        <v>84</v>
      </c>
      <c r="AW102" s="13" t="s">
        <v>35</v>
      </c>
      <c r="AX102" s="13" t="s">
        <v>74</v>
      </c>
      <c r="AY102" s="187" t="s">
        <v>134</v>
      </c>
    </row>
    <row r="103" spans="1:51" s="14" customFormat="1" ht="12">
      <c r="A103" s="14"/>
      <c r="B103" s="194"/>
      <c r="C103" s="14"/>
      <c r="D103" s="186" t="s">
        <v>145</v>
      </c>
      <c r="E103" s="195" t="s">
        <v>3</v>
      </c>
      <c r="F103" s="196" t="s">
        <v>148</v>
      </c>
      <c r="G103" s="14"/>
      <c r="H103" s="197">
        <v>93.267</v>
      </c>
      <c r="I103" s="198"/>
      <c r="J103" s="14"/>
      <c r="K103" s="14"/>
      <c r="L103" s="194"/>
      <c r="M103" s="199"/>
      <c r="N103" s="200"/>
      <c r="O103" s="200"/>
      <c r="P103" s="200"/>
      <c r="Q103" s="200"/>
      <c r="R103" s="200"/>
      <c r="S103" s="200"/>
      <c r="T103" s="20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195" t="s">
        <v>145</v>
      </c>
      <c r="AU103" s="195" t="s">
        <v>84</v>
      </c>
      <c r="AV103" s="14" t="s">
        <v>141</v>
      </c>
      <c r="AW103" s="14" t="s">
        <v>35</v>
      </c>
      <c r="AX103" s="14" t="s">
        <v>82</v>
      </c>
      <c r="AY103" s="195" t="s">
        <v>134</v>
      </c>
    </row>
    <row r="104" spans="1:65" s="2" customFormat="1" ht="62.7" customHeight="1">
      <c r="A104" s="40"/>
      <c r="B104" s="166"/>
      <c r="C104" s="167" t="s">
        <v>84</v>
      </c>
      <c r="D104" s="167" t="s">
        <v>136</v>
      </c>
      <c r="E104" s="168" t="s">
        <v>149</v>
      </c>
      <c r="F104" s="169" t="s">
        <v>150</v>
      </c>
      <c r="G104" s="170" t="s">
        <v>139</v>
      </c>
      <c r="H104" s="171">
        <v>51.297</v>
      </c>
      <c r="I104" s="172"/>
      <c r="J104" s="173">
        <f>ROUND(I104*H104,2)</f>
        <v>0</v>
      </c>
      <c r="K104" s="169" t="s">
        <v>140</v>
      </c>
      <c r="L104" s="41"/>
      <c r="M104" s="174" t="s">
        <v>3</v>
      </c>
      <c r="N104" s="175" t="s">
        <v>45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141</v>
      </c>
      <c r="AT104" s="178" t="s">
        <v>136</v>
      </c>
      <c r="AU104" s="178" t="s">
        <v>84</v>
      </c>
      <c r="AY104" s="21" t="s">
        <v>134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1" t="s">
        <v>82</v>
      </c>
      <c r="BK104" s="179">
        <f>ROUND(I104*H104,2)</f>
        <v>0</v>
      </c>
      <c r="BL104" s="21" t="s">
        <v>141</v>
      </c>
      <c r="BM104" s="178" t="s">
        <v>151</v>
      </c>
    </row>
    <row r="105" spans="1:47" s="2" customFormat="1" ht="12">
      <c r="A105" s="40"/>
      <c r="B105" s="41"/>
      <c r="C105" s="40"/>
      <c r="D105" s="180" t="s">
        <v>143</v>
      </c>
      <c r="E105" s="40"/>
      <c r="F105" s="181" t="s">
        <v>152</v>
      </c>
      <c r="G105" s="40"/>
      <c r="H105" s="40"/>
      <c r="I105" s="182"/>
      <c r="J105" s="40"/>
      <c r="K105" s="40"/>
      <c r="L105" s="41"/>
      <c r="M105" s="183"/>
      <c r="N105" s="184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1" t="s">
        <v>143</v>
      </c>
      <c r="AU105" s="21" t="s">
        <v>84</v>
      </c>
    </row>
    <row r="106" spans="1:51" s="13" customFormat="1" ht="12">
      <c r="A106" s="13"/>
      <c r="B106" s="185"/>
      <c r="C106" s="13"/>
      <c r="D106" s="186" t="s">
        <v>145</v>
      </c>
      <c r="E106" s="187" t="s">
        <v>3</v>
      </c>
      <c r="F106" s="188" t="s">
        <v>153</v>
      </c>
      <c r="G106" s="13"/>
      <c r="H106" s="189">
        <v>51.297</v>
      </c>
      <c r="I106" s="190"/>
      <c r="J106" s="13"/>
      <c r="K106" s="13"/>
      <c r="L106" s="185"/>
      <c r="M106" s="191"/>
      <c r="N106" s="192"/>
      <c r="O106" s="192"/>
      <c r="P106" s="192"/>
      <c r="Q106" s="192"/>
      <c r="R106" s="192"/>
      <c r="S106" s="192"/>
      <c r="T106" s="19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7" t="s">
        <v>145</v>
      </c>
      <c r="AU106" s="187" t="s">
        <v>84</v>
      </c>
      <c r="AV106" s="13" t="s">
        <v>84</v>
      </c>
      <c r="AW106" s="13" t="s">
        <v>35</v>
      </c>
      <c r="AX106" s="13" t="s">
        <v>82</v>
      </c>
      <c r="AY106" s="187" t="s">
        <v>134</v>
      </c>
    </row>
    <row r="107" spans="1:65" s="2" customFormat="1" ht="62.7" customHeight="1">
      <c r="A107" s="40"/>
      <c r="B107" s="166"/>
      <c r="C107" s="167" t="s">
        <v>154</v>
      </c>
      <c r="D107" s="167" t="s">
        <v>136</v>
      </c>
      <c r="E107" s="168" t="s">
        <v>155</v>
      </c>
      <c r="F107" s="169" t="s">
        <v>156</v>
      </c>
      <c r="G107" s="170" t="s">
        <v>139</v>
      </c>
      <c r="H107" s="171">
        <v>51.297</v>
      </c>
      <c r="I107" s="172"/>
      <c r="J107" s="173">
        <f>ROUND(I107*H107,2)</f>
        <v>0</v>
      </c>
      <c r="K107" s="169" t="s">
        <v>140</v>
      </c>
      <c r="L107" s="41"/>
      <c r="M107" s="174" t="s">
        <v>3</v>
      </c>
      <c r="N107" s="175" t="s">
        <v>45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141</v>
      </c>
      <c r="AT107" s="178" t="s">
        <v>136</v>
      </c>
      <c r="AU107" s="178" t="s">
        <v>84</v>
      </c>
      <c r="AY107" s="21" t="s">
        <v>134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1" t="s">
        <v>82</v>
      </c>
      <c r="BK107" s="179">
        <f>ROUND(I107*H107,2)</f>
        <v>0</v>
      </c>
      <c r="BL107" s="21" t="s">
        <v>141</v>
      </c>
      <c r="BM107" s="178" t="s">
        <v>157</v>
      </c>
    </row>
    <row r="108" spans="1:47" s="2" customFormat="1" ht="12">
      <c r="A108" s="40"/>
      <c r="B108" s="41"/>
      <c r="C108" s="40"/>
      <c r="D108" s="180" t="s">
        <v>143</v>
      </c>
      <c r="E108" s="40"/>
      <c r="F108" s="181" t="s">
        <v>158</v>
      </c>
      <c r="G108" s="40"/>
      <c r="H108" s="40"/>
      <c r="I108" s="182"/>
      <c r="J108" s="40"/>
      <c r="K108" s="40"/>
      <c r="L108" s="41"/>
      <c r="M108" s="183"/>
      <c r="N108" s="184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1" t="s">
        <v>143</v>
      </c>
      <c r="AU108" s="21" t="s">
        <v>84</v>
      </c>
    </row>
    <row r="109" spans="1:65" s="2" customFormat="1" ht="44.25" customHeight="1">
      <c r="A109" s="40"/>
      <c r="B109" s="166"/>
      <c r="C109" s="167" t="s">
        <v>141</v>
      </c>
      <c r="D109" s="167" t="s">
        <v>136</v>
      </c>
      <c r="E109" s="168" t="s">
        <v>159</v>
      </c>
      <c r="F109" s="169" t="s">
        <v>160</v>
      </c>
      <c r="G109" s="170" t="s">
        <v>161</v>
      </c>
      <c r="H109" s="171">
        <v>92.335</v>
      </c>
      <c r="I109" s="172"/>
      <c r="J109" s="173">
        <f>ROUND(I109*H109,2)</f>
        <v>0</v>
      </c>
      <c r="K109" s="169" t="s">
        <v>140</v>
      </c>
      <c r="L109" s="41"/>
      <c r="M109" s="174" t="s">
        <v>3</v>
      </c>
      <c r="N109" s="175" t="s">
        <v>45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141</v>
      </c>
      <c r="AT109" s="178" t="s">
        <v>136</v>
      </c>
      <c r="AU109" s="178" t="s">
        <v>84</v>
      </c>
      <c r="AY109" s="21" t="s">
        <v>134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1" t="s">
        <v>82</v>
      </c>
      <c r="BK109" s="179">
        <f>ROUND(I109*H109,2)</f>
        <v>0</v>
      </c>
      <c r="BL109" s="21" t="s">
        <v>141</v>
      </c>
      <c r="BM109" s="178" t="s">
        <v>162</v>
      </c>
    </row>
    <row r="110" spans="1:47" s="2" customFormat="1" ht="12">
      <c r="A110" s="40"/>
      <c r="B110" s="41"/>
      <c r="C110" s="40"/>
      <c r="D110" s="180" t="s">
        <v>143</v>
      </c>
      <c r="E110" s="40"/>
      <c r="F110" s="181" t="s">
        <v>163</v>
      </c>
      <c r="G110" s="40"/>
      <c r="H110" s="40"/>
      <c r="I110" s="182"/>
      <c r="J110" s="40"/>
      <c r="K110" s="40"/>
      <c r="L110" s="41"/>
      <c r="M110" s="183"/>
      <c r="N110" s="184"/>
      <c r="O110" s="74"/>
      <c r="P110" s="74"/>
      <c r="Q110" s="74"/>
      <c r="R110" s="74"/>
      <c r="S110" s="74"/>
      <c r="T110" s="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21" t="s">
        <v>143</v>
      </c>
      <c r="AU110" s="21" t="s">
        <v>84</v>
      </c>
    </row>
    <row r="111" spans="1:51" s="13" customFormat="1" ht="12">
      <c r="A111" s="13"/>
      <c r="B111" s="185"/>
      <c r="C111" s="13"/>
      <c r="D111" s="186" t="s">
        <v>145</v>
      </c>
      <c r="E111" s="13"/>
      <c r="F111" s="188" t="s">
        <v>164</v>
      </c>
      <c r="G111" s="13"/>
      <c r="H111" s="189">
        <v>92.335</v>
      </c>
      <c r="I111" s="190"/>
      <c r="J111" s="13"/>
      <c r="K111" s="13"/>
      <c r="L111" s="185"/>
      <c r="M111" s="191"/>
      <c r="N111" s="192"/>
      <c r="O111" s="192"/>
      <c r="P111" s="192"/>
      <c r="Q111" s="192"/>
      <c r="R111" s="192"/>
      <c r="S111" s="192"/>
      <c r="T111" s="19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7" t="s">
        <v>145</v>
      </c>
      <c r="AU111" s="187" t="s">
        <v>84</v>
      </c>
      <c r="AV111" s="13" t="s">
        <v>84</v>
      </c>
      <c r="AW111" s="13" t="s">
        <v>4</v>
      </c>
      <c r="AX111" s="13" t="s">
        <v>82</v>
      </c>
      <c r="AY111" s="187" t="s">
        <v>134</v>
      </c>
    </row>
    <row r="112" spans="1:65" s="2" customFormat="1" ht="37.8" customHeight="1">
      <c r="A112" s="40"/>
      <c r="B112" s="166"/>
      <c r="C112" s="167" t="s">
        <v>165</v>
      </c>
      <c r="D112" s="167" t="s">
        <v>136</v>
      </c>
      <c r="E112" s="168" t="s">
        <v>166</v>
      </c>
      <c r="F112" s="169" t="s">
        <v>167</v>
      </c>
      <c r="G112" s="170" t="s">
        <v>139</v>
      </c>
      <c r="H112" s="171">
        <v>51.297</v>
      </c>
      <c r="I112" s="172"/>
      <c r="J112" s="173">
        <f>ROUND(I112*H112,2)</f>
        <v>0</v>
      </c>
      <c r="K112" s="169" t="s">
        <v>140</v>
      </c>
      <c r="L112" s="41"/>
      <c r="M112" s="174" t="s">
        <v>3</v>
      </c>
      <c r="N112" s="175" t="s">
        <v>45</v>
      </c>
      <c r="O112" s="7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78" t="s">
        <v>141</v>
      </c>
      <c r="AT112" s="178" t="s">
        <v>136</v>
      </c>
      <c r="AU112" s="178" t="s">
        <v>84</v>
      </c>
      <c r="AY112" s="21" t="s">
        <v>134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1" t="s">
        <v>82</v>
      </c>
      <c r="BK112" s="179">
        <f>ROUND(I112*H112,2)</f>
        <v>0</v>
      </c>
      <c r="BL112" s="21" t="s">
        <v>141</v>
      </c>
      <c r="BM112" s="178" t="s">
        <v>168</v>
      </c>
    </row>
    <row r="113" spans="1:47" s="2" customFormat="1" ht="12">
      <c r="A113" s="40"/>
      <c r="B113" s="41"/>
      <c r="C113" s="40"/>
      <c r="D113" s="180" t="s">
        <v>143</v>
      </c>
      <c r="E113" s="40"/>
      <c r="F113" s="181" t="s">
        <v>169</v>
      </c>
      <c r="G113" s="40"/>
      <c r="H113" s="40"/>
      <c r="I113" s="182"/>
      <c r="J113" s="40"/>
      <c r="K113" s="40"/>
      <c r="L113" s="41"/>
      <c r="M113" s="183"/>
      <c r="N113" s="184"/>
      <c r="O113" s="74"/>
      <c r="P113" s="74"/>
      <c r="Q113" s="74"/>
      <c r="R113" s="74"/>
      <c r="S113" s="74"/>
      <c r="T113" s="75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21" t="s">
        <v>143</v>
      </c>
      <c r="AU113" s="21" t="s">
        <v>84</v>
      </c>
    </row>
    <row r="114" spans="1:65" s="2" customFormat="1" ht="44.25" customHeight="1">
      <c r="A114" s="40"/>
      <c r="B114" s="166"/>
      <c r="C114" s="167" t="s">
        <v>170</v>
      </c>
      <c r="D114" s="167" t="s">
        <v>136</v>
      </c>
      <c r="E114" s="168" t="s">
        <v>171</v>
      </c>
      <c r="F114" s="169" t="s">
        <v>172</v>
      </c>
      <c r="G114" s="170" t="s">
        <v>139</v>
      </c>
      <c r="H114" s="171">
        <v>41.97</v>
      </c>
      <c r="I114" s="172"/>
      <c r="J114" s="173">
        <f>ROUND(I114*H114,2)</f>
        <v>0</v>
      </c>
      <c r="K114" s="169" t="s">
        <v>140</v>
      </c>
      <c r="L114" s="41"/>
      <c r="M114" s="174" t="s">
        <v>3</v>
      </c>
      <c r="N114" s="175" t="s">
        <v>45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141</v>
      </c>
      <c r="AT114" s="178" t="s">
        <v>136</v>
      </c>
      <c r="AU114" s="178" t="s">
        <v>84</v>
      </c>
      <c r="AY114" s="21" t="s">
        <v>134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1" t="s">
        <v>82</v>
      </c>
      <c r="BK114" s="179">
        <f>ROUND(I114*H114,2)</f>
        <v>0</v>
      </c>
      <c r="BL114" s="21" t="s">
        <v>141</v>
      </c>
      <c r="BM114" s="178" t="s">
        <v>173</v>
      </c>
    </row>
    <row r="115" spans="1:47" s="2" customFormat="1" ht="12">
      <c r="A115" s="40"/>
      <c r="B115" s="41"/>
      <c r="C115" s="40"/>
      <c r="D115" s="180" t="s">
        <v>143</v>
      </c>
      <c r="E115" s="40"/>
      <c r="F115" s="181" t="s">
        <v>174</v>
      </c>
      <c r="G115" s="40"/>
      <c r="H115" s="40"/>
      <c r="I115" s="182"/>
      <c r="J115" s="40"/>
      <c r="K115" s="40"/>
      <c r="L115" s="41"/>
      <c r="M115" s="183"/>
      <c r="N115" s="184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1" t="s">
        <v>143</v>
      </c>
      <c r="AU115" s="21" t="s">
        <v>84</v>
      </c>
    </row>
    <row r="116" spans="1:51" s="15" customFormat="1" ht="12">
      <c r="A116" s="15"/>
      <c r="B116" s="202"/>
      <c r="C116" s="15"/>
      <c r="D116" s="186" t="s">
        <v>145</v>
      </c>
      <c r="E116" s="203" t="s">
        <v>3</v>
      </c>
      <c r="F116" s="204" t="s">
        <v>175</v>
      </c>
      <c r="G116" s="15"/>
      <c r="H116" s="203" t="s">
        <v>3</v>
      </c>
      <c r="I116" s="205"/>
      <c r="J116" s="15"/>
      <c r="K116" s="15"/>
      <c r="L116" s="202"/>
      <c r="M116" s="206"/>
      <c r="N116" s="207"/>
      <c r="O116" s="207"/>
      <c r="P116" s="207"/>
      <c r="Q116" s="207"/>
      <c r="R116" s="207"/>
      <c r="S116" s="207"/>
      <c r="T116" s="208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03" t="s">
        <v>145</v>
      </c>
      <c r="AU116" s="203" t="s">
        <v>84</v>
      </c>
      <c r="AV116" s="15" t="s">
        <v>82</v>
      </c>
      <c r="AW116" s="15" t="s">
        <v>35</v>
      </c>
      <c r="AX116" s="15" t="s">
        <v>74</v>
      </c>
      <c r="AY116" s="203" t="s">
        <v>134</v>
      </c>
    </row>
    <row r="117" spans="1:51" s="13" customFormat="1" ht="12">
      <c r="A117" s="13"/>
      <c r="B117" s="185"/>
      <c r="C117" s="13"/>
      <c r="D117" s="186" t="s">
        <v>145</v>
      </c>
      <c r="E117" s="187" t="s">
        <v>3</v>
      </c>
      <c r="F117" s="188" t="s">
        <v>176</v>
      </c>
      <c r="G117" s="13"/>
      <c r="H117" s="189">
        <v>41.97</v>
      </c>
      <c r="I117" s="190"/>
      <c r="J117" s="13"/>
      <c r="K117" s="13"/>
      <c r="L117" s="185"/>
      <c r="M117" s="191"/>
      <c r="N117" s="192"/>
      <c r="O117" s="192"/>
      <c r="P117" s="192"/>
      <c r="Q117" s="192"/>
      <c r="R117" s="192"/>
      <c r="S117" s="192"/>
      <c r="T117" s="19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7" t="s">
        <v>145</v>
      </c>
      <c r="AU117" s="187" t="s">
        <v>84</v>
      </c>
      <c r="AV117" s="13" t="s">
        <v>84</v>
      </c>
      <c r="AW117" s="13" t="s">
        <v>35</v>
      </c>
      <c r="AX117" s="13" t="s">
        <v>82</v>
      </c>
      <c r="AY117" s="187" t="s">
        <v>134</v>
      </c>
    </row>
    <row r="118" spans="1:65" s="2" customFormat="1" ht="33" customHeight="1">
      <c r="A118" s="40"/>
      <c r="B118" s="166"/>
      <c r="C118" s="167" t="s">
        <v>177</v>
      </c>
      <c r="D118" s="167" t="s">
        <v>136</v>
      </c>
      <c r="E118" s="168" t="s">
        <v>178</v>
      </c>
      <c r="F118" s="169" t="s">
        <v>179</v>
      </c>
      <c r="G118" s="170" t="s">
        <v>180</v>
      </c>
      <c r="H118" s="171">
        <v>267.718</v>
      </c>
      <c r="I118" s="172"/>
      <c r="J118" s="173">
        <f>ROUND(I118*H118,2)</f>
        <v>0</v>
      </c>
      <c r="K118" s="169" t="s">
        <v>140</v>
      </c>
      <c r="L118" s="41"/>
      <c r="M118" s="174" t="s">
        <v>3</v>
      </c>
      <c r="N118" s="175" t="s">
        <v>45</v>
      </c>
      <c r="O118" s="7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141</v>
      </c>
      <c r="AT118" s="178" t="s">
        <v>136</v>
      </c>
      <c r="AU118" s="178" t="s">
        <v>84</v>
      </c>
      <c r="AY118" s="21" t="s">
        <v>134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1" t="s">
        <v>82</v>
      </c>
      <c r="BK118" s="179">
        <f>ROUND(I118*H118,2)</f>
        <v>0</v>
      </c>
      <c r="BL118" s="21" t="s">
        <v>141</v>
      </c>
      <c r="BM118" s="178" t="s">
        <v>181</v>
      </c>
    </row>
    <row r="119" spans="1:47" s="2" customFormat="1" ht="12">
      <c r="A119" s="40"/>
      <c r="B119" s="41"/>
      <c r="C119" s="40"/>
      <c r="D119" s="180" t="s">
        <v>143</v>
      </c>
      <c r="E119" s="40"/>
      <c r="F119" s="181" t="s">
        <v>182</v>
      </c>
      <c r="G119" s="40"/>
      <c r="H119" s="40"/>
      <c r="I119" s="182"/>
      <c r="J119" s="40"/>
      <c r="K119" s="40"/>
      <c r="L119" s="41"/>
      <c r="M119" s="183"/>
      <c r="N119" s="184"/>
      <c r="O119" s="74"/>
      <c r="P119" s="74"/>
      <c r="Q119" s="74"/>
      <c r="R119" s="74"/>
      <c r="S119" s="74"/>
      <c r="T119" s="75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21" t="s">
        <v>143</v>
      </c>
      <c r="AU119" s="21" t="s">
        <v>84</v>
      </c>
    </row>
    <row r="120" spans="1:51" s="13" customFormat="1" ht="12">
      <c r="A120" s="13"/>
      <c r="B120" s="185"/>
      <c r="C120" s="13"/>
      <c r="D120" s="186" t="s">
        <v>145</v>
      </c>
      <c r="E120" s="187" t="s">
        <v>3</v>
      </c>
      <c r="F120" s="188" t="s">
        <v>183</v>
      </c>
      <c r="G120" s="13"/>
      <c r="H120" s="189">
        <v>267.718</v>
      </c>
      <c r="I120" s="190"/>
      <c r="J120" s="13"/>
      <c r="K120" s="13"/>
      <c r="L120" s="185"/>
      <c r="M120" s="191"/>
      <c r="N120" s="192"/>
      <c r="O120" s="192"/>
      <c r="P120" s="192"/>
      <c r="Q120" s="192"/>
      <c r="R120" s="192"/>
      <c r="S120" s="192"/>
      <c r="T120" s="19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145</v>
      </c>
      <c r="AU120" s="187" t="s">
        <v>84</v>
      </c>
      <c r="AV120" s="13" t="s">
        <v>84</v>
      </c>
      <c r="AW120" s="13" t="s">
        <v>35</v>
      </c>
      <c r="AX120" s="13" t="s">
        <v>82</v>
      </c>
      <c r="AY120" s="187" t="s">
        <v>134</v>
      </c>
    </row>
    <row r="121" spans="1:63" s="12" customFormat="1" ht="22.8" customHeight="1">
      <c r="A121" s="12"/>
      <c r="B121" s="153"/>
      <c r="C121" s="12"/>
      <c r="D121" s="154" t="s">
        <v>73</v>
      </c>
      <c r="E121" s="164" t="s">
        <v>84</v>
      </c>
      <c r="F121" s="164" t="s">
        <v>184</v>
      </c>
      <c r="G121" s="12"/>
      <c r="H121" s="12"/>
      <c r="I121" s="156"/>
      <c r="J121" s="165">
        <f>BK121</f>
        <v>0</v>
      </c>
      <c r="K121" s="12"/>
      <c r="L121" s="153"/>
      <c r="M121" s="158"/>
      <c r="N121" s="159"/>
      <c r="O121" s="159"/>
      <c r="P121" s="160">
        <f>SUM(P122:P145)</f>
        <v>0</v>
      </c>
      <c r="Q121" s="159"/>
      <c r="R121" s="160">
        <f>SUM(R122:R145)</f>
        <v>178.61708247</v>
      </c>
      <c r="S121" s="159"/>
      <c r="T121" s="161">
        <f>SUM(T122:T145)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4" t="s">
        <v>82</v>
      </c>
      <c r="AT121" s="162" t="s">
        <v>73</v>
      </c>
      <c r="AU121" s="162" t="s">
        <v>82</v>
      </c>
      <c r="AY121" s="154" t="s">
        <v>134</v>
      </c>
      <c r="BK121" s="163">
        <f>SUM(BK122:BK145)</f>
        <v>0</v>
      </c>
    </row>
    <row r="122" spans="1:65" s="2" customFormat="1" ht="24.15" customHeight="1">
      <c r="A122" s="40"/>
      <c r="B122" s="166"/>
      <c r="C122" s="167" t="s">
        <v>185</v>
      </c>
      <c r="D122" s="167" t="s">
        <v>136</v>
      </c>
      <c r="E122" s="168" t="s">
        <v>186</v>
      </c>
      <c r="F122" s="169" t="s">
        <v>187</v>
      </c>
      <c r="G122" s="170" t="s">
        <v>139</v>
      </c>
      <c r="H122" s="171">
        <v>40.471</v>
      </c>
      <c r="I122" s="172"/>
      <c r="J122" s="173">
        <f>ROUND(I122*H122,2)</f>
        <v>0</v>
      </c>
      <c r="K122" s="169" t="s">
        <v>140</v>
      </c>
      <c r="L122" s="41"/>
      <c r="M122" s="174" t="s">
        <v>3</v>
      </c>
      <c r="N122" s="175" t="s">
        <v>45</v>
      </c>
      <c r="O122" s="74"/>
      <c r="P122" s="176">
        <f>O122*H122</f>
        <v>0</v>
      </c>
      <c r="Q122" s="176">
        <v>2.16</v>
      </c>
      <c r="R122" s="176">
        <f>Q122*H122</f>
        <v>87.41736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141</v>
      </c>
      <c r="AT122" s="178" t="s">
        <v>136</v>
      </c>
      <c r="AU122" s="178" t="s">
        <v>84</v>
      </c>
      <c r="AY122" s="21" t="s">
        <v>134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1" t="s">
        <v>82</v>
      </c>
      <c r="BK122" s="179">
        <f>ROUND(I122*H122,2)</f>
        <v>0</v>
      </c>
      <c r="BL122" s="21" t="s">
        <v>141</v>
      </c>
      <c r="BM122" s="178" t="s">
        <v>188</v>
      </c>
    </row>
    <row r="123" spans="1:47" s="2" customFormat="1" ht="12">
      <c r="A123" s="40"/>
      <c r="B123" s="41"/>
      <c r="C123" s="40"/>
      <c r="D123" s="180" t="s">
        <v>143</v>
      </c>
      <c r="E123" s="40"/>
      <c r="F123" s="181" t="s">
        <v>189</v>
      </c>
      <c r="G123" s="40"/>
      <c r="H123" s="40"/>
      <c r="I123" s="182"/>
      <c r="J123" s="40"/>
      <c r="K123" s="40"/>
      <c r="L123" s="41"/>
      <c r="M123" s="183"/>
      <c r="N123" s="184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1" t="s">
        <v>143</v>
      </c>
      <c r="AU123" s="21" t="s">
        <v>84</v>
      </c>
    </row>
    <row r="124" spans="1:51" s="13" customFormat="1" ht="12">
      <c r="A124" s="13"/>
      <c r="B124" s="185"/>
      <c r="C124" s="13"/>
      <c r="D124" s="186" t="s">
        <v>145</v>
      </c>
      <c r="E124" s="187" t="s">
        <v>3</v>
      </c>
      <c r="F124" s="188" t="s">
        <v>190</v>
      </c>
      <c r="G124" s="13"/>
      <c r="H124" s="189">
        <v>80.315</v>
      </c>
      <c r="I124" s="190"/>
      <c r="J124" s="13"/>
      <c r="K124" s="13"/>
      <c r="L124" s="185"/>
      <c r="M124" s="191"/>
      <c r="N124" s="192"/>
      <c r="O124" s="192"/>
      <c r="P124" s="192"/>
      <c r="Q124" s="192"/>
      <c r="R124" s="192"/>
      <c r="S124" s="192"/>
      <c r="T124" s="19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7" t="s">
        <v>145</v>
      </c>
      <c r="AU124" s="187" t="s">
        <v>84</v>
      </c>
      <c r="AV124" s="13" t="s">
        <v>84</v>
      </c>
      <c r="AW124" s="13" t="s">
        <v>35</v>
      </c>
      <c r="AX124" s="13" t="s">
        <v>74</v>
      </c>
      <c r="AY124" s="187" t="s">
        <v>134</v>
      </c>
    </row>
    <row r="125" spans="1:51" s="13" customFormat="1" ht="12">
      <c r="A125" s="13"/>
      <c r="B125" s="185"/>
      <c r="C125" s="13"/>
      <c r="D125" s="186" t="s">
        <v>145</v>
      </c>
      <c r="E125" s="187" t="s">
        <v>3</v>
      </c>
      <c r="F125" s="188" t="s">
        <v>191</v>
      </c>
      <c r="G125" s="13"/>
      <c r="H125" s="189">
        <v>-5.04</v>
      </c>
      <c r="I125" s="190"/>
      <c r="J125" s="13"/>
      <c r="K125" s="13"/>
      <c r="L125" s="185"/>
      <c r="M125" s="191"/>
      <c r="N125" s="192"/>
      <c r="O125" s="192"/>
      <c r="P125" s="192"/>
      <c r="Q125" s="192"/>
      <c r="R125" s="192"/>
      <c r="S125" s="192"/>
      <c r="T125" s="19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7" t="s">
        <v>145</v>
      </c>
      <c r="AU125" s="187" t="s">
        <v>84</v>
      </c>
      <c r="AV125" s="13" t="s">
        <v>84</v>
      </c>
      <c r="AW125" s="13" t="s">
        <v>35</v>
      </c>
      <c r="AX125" s="13" t="s">
        <v>74</v>
      </c>
      <c r="AY125" s="187" t="s">
        <v>134</v>
      </c>
    </row>
    <row r="126" spans="1:51" s="13" customFormat="1" ht="12">
      <c r="A126" s="13"/>
      <c r="B126" s="185"/>
      <c r="C126" s="13"/>
      <c r="D126" s="186" t="s">
        <v>145</v>
      </c>
      <c r="E126" s="187" t="s">
        <v>3</v>
      </c>
      <c r="F126" s="188" t="s">
        <v>192</v>
      </c>
      <c r="G126" s="13"/>
      <c r="H126" s="189">
        <v>-34.804</v>
      </c>
      <c r="I126" s="190"/>
      <c r="J126" s="13"/>
      <c r="K126" s="13"/>
      <c r="L126" s="185"/>
      <c r="M126" s="191"/>
      <c r="N126" s="192"/>
      <c r="O126" s="192"/>
      <c r="P126" s="192"/>
      <c r="Q126" s="192"/>
      <c r="R126" s="192"/>
      <c r="S126" s="192"/>
      <c r="T126" s="19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7" t="s">
        <v>145</v>
      </c>
      <c r="AU126" s="187" t="s">
        <v>84</v>
      </c>
      <c r="AV126" s="13" t="s">
        <v>84</v>
      </c>
      <c r="AW126" s="13" t="s">
        <v>35</v>
      </c>
      <c r="AX126" s="13" t="s">
        <v>74</v>
      </c>
      <c r="AY126" s="187" t="s">
        <v>134</v>
      </c>
    </row>
    <row r="127" spans="1:51" s="14" customFormat="1" ht="12">
      <c r="A127" s="14"/>
      <c r="B127" s="194"/>
      <c r="C127" s="14"/>
      <c r="D127" s="186" t="s">
        <v>145</v>
      </c>
      <c r="E127" s="195" t="s">
        <v>3</v>
      </c>
      <c r="F127" s="196" t="s">
        <v>148</v>
      </c>
      <c r="G127" s="14"/>
      <c r="H127" s="197">
        <v>40.47099999999999</v>
      </c>
      <c r="I127" s="198"/>
      <c r="J127" s="14"/>
      <c r="K127" s="14"/>
      <c r="L127" s="194"/>
      <c r="M127" s="199"/>
      <c r="N127" s="200"/>
      <c r="O127" s="200"/>
      <c r="P127" s="200"/>
      <c r="Q127" s="200"/>
      <c r="R127" s="200"/>
      <c r="S127" s="200"/>
      <c r="T127" s="20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195" t="s">
        <v>145</v>
      </c>
      <c r="AU127" s="195" t="s">
        <v>84</v>
      </c>
      <c r="AV127" s="14" t="s">
        <v>141</v>
      </c>
      <c r="AW127" s="14" t="s">
        <v>35</v>
      </c>
      <c r="AX127" s="14" t="s">
        <v>82</v>
      </c>
      <c r="AY127" s="195" t="s">
        <v>134</v>
      </c>
    </row>
    <row r="128" spans="1:65" s="2" customFormat="1" ht="24.15" customHeight="1">
      <c r="A128" s="40"/>
      <c r="B128" s="166"/>
      <c r="C128" s="167" t="s">
        <v>193</v>
      </c>
      <c r="D128" s="167" t="s">
        <v>136</v>
      </c>
      <c r="E128" s="168" t="s">
        <v>194</v>
      </c>
      <c r="F128" s="169" t="s">
        <v>195</v>
      </c>
      <c r="G128" s="170" t="s">
        <v>139</v>
      </c>
      <c r="H128" s="171">
        <v>34.804</v>
      </c>
      <c r="I128" s="172"/>
      <c r="J128" s="173">
        <f>ROUND(I128*H128,2)</f>
        <v>0</v>
      </c>
      <c r="K128" s="169" t="s">
        <v>140</v>
      </c>
      <c r="L128" s="41"/>
      <c r="M128" s="174" t="s">
        <v>3</v>
      </c>
      <c r="N128" s="175" t="s">
        <v>45</v>
      </c>
      <c r="O128" s="74"/>
      <c r="P128" s="176">
        <f>O128*H128</f>
        <v>0</v>
      </c>
      <c r="Q128" s="176">
        <v>2.16</v>
      </c>
      <c r="R128" s="176">
        <f>Q128*H128</f>
        <v>75.17664</v>
      </c>
      <c r="S128" s="176">
        <v>0</v>
      </c>
      <c r="T128" s="17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78" t="s">
        <v>141</v>
      </c>
      <c r="AT128" s="178" t="s">
        <v>136</v>
      </c>
      <c r="AU128" s="178" t="s">
        <v>84</v>
      </c>
      <c r="AY128" s="21" t="s">
        <v>134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1" t="s">
        <v>82</v>
      </c>
      <c r="BK128" s="179">
        <f>ROUND(I128*H128,2)</f>
        <v>0</v>
      </c>
      <c r="BL128" s="21" t="s">
        <v>141</v>
      </c>
      <c r="BM128" s="178" t="s">
        <v>196</v>
      </c>
    </row>
    <row r="129" spans="1:47" s="2" customFormat="1" ht="12">
      <c r="A129" s="40"/>
      <c r="B129" s="41"/>
      <c r="C129" s="40"/>
      <c r="D129" s="180" t="s">
        <v>143</v>
      </c>
      <c r="E129" s="40"/>
      <c r="F129" s="181" t="s">
        <v>197</v>
      </c>
      <c r="G129" s="40"/>
      <c r="H129" s="40"/>
      <c r="I129" s="182"/>
      <c r="J129" s="40"/>
      <c r="K129" s="40"/>
      <c r="L129" s="41"/>
      <c r="M129" s="183"/>
      <c r="N129" s="184"/>
      <c r="O129" s="74"/>
      <c r="P129" s="74"/>
      <c r="Q129" s="74"/>
      <c r="R129" s="74"/>
      <c r="S129" s="74"/>
      <c r="T129" s="75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21" t="s">
        <v>143</v>
      </c>
      <c r="AU129" s="21" t="s">
        <v>84</v>
      </c>
    </row>
    <row r="130" spans="1:51" s="15" customFormat="1" ht="12">
      <c r="A130" s="15"/>
      <c r="B130" s="202"/>
      <c r="C130" s="15"/>
      <c r="D130" s="186" t="s">
        <v>145</v>
      </c>
      <c r="E130" s="203" t="s">
        <v>3</v>
      </c>
      <c r="F130" s="204" t="s">
        <v>198</v>
      </c>
      <c r="G130" s="15"/>
      <c r="H130" s="203" t="s">
        <v>3</v>
      </c>
      <c r="I130" s="205"/>
      <c r="J130" s="15"/>
      <c r="K130" s="15"/>
      <c r="L130" s="202"/>
      <c r="M130" s="206"/>
      <c r="N130" s="207"/>
      <c r="O130" s="207"/>
      <c r="P130" s="207"/>
      <c r="Q130" s="207"/>
      <c r="R130" s="207"/>
      <c r="S130" s="207"/>
      <c r="T130" s="208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03" t="s">
        <v>145</v>
      </c>
      <c r="AU130" s="203" t="s">
        <v>84</v>
      </c>
      <c r="AV130" s="15" t="s">
        <v>82</v>
      </c>
      <c r="AW130" s="15" t="s">
        <v>35</v>
      </c>
      <c r="AX130" s="15" t="s">
        <v>74</v>
      </c>
      <c r="AY130" s="203" t="s">
        <v>134</v>
      </c>
    </row>
    <row r="131" spans="1:51" s="13" customFormat="1" ht="12">
      <c r="A131" s="13"/>
      <c r="B131" s="185"/>
      <c r="C131" s="13"/>
      <c r="D131" s="186" t="s">
        <v>145</v>
      </c>
      <c r="E131" s="187" t="s">
        <v>3</v>
      </c>
      <c r="F131" s="188" t="s">
        <v>199</v>
      </c>
      <c r="G131" s="13"/>
      <c r="H131" s="189">
        <v>34.804</v>
      </c>
      <c r="I131" s="190"/>
      <c r="J131" s="13"/>
      <c r="K131" s="13"/>
      <c r="L131" s="185"/>
      <c r="M131" s="191"/>
      <c r="N131" s="192"/>
      <c r="O131" s="192"/>
      <c r="P131" s="192"/>
      <c r="Q131" s="192"/>
      <c r="R131" s="192"/>
      <c r="S131" s="192"/>
      <c r="T131" s="19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7" t="s">
        <v>145</v>
      </c>
      <c r="AU131" s="187" t="s">
        <v>84</v>
      </c>
      <c r="AV131" s="13" t="s">
        <v>84</v>
      </c>
      <c r="AW131" s="13" t="s">
        <v>35</v>
      </c>
      <c r="AX131" s="13" t="s">
        <v>82</v>
      </c>
      <c r="AY131" s="187" t="s">
        <v>134</v>
      </c>
    </row>
    <row r="132" spans="1:65" s="2" customFormat="1" ht="33" customHeight="1">
      <c r="A132" s="40"/>
      <c r="B132" s="166"/>
      <c r="C132" s="167" t="s">
        <v>200</v>
      </c>
      <c r="D132" s="167" t="s">
        <v>136</v>
      </c>
      <c r="E132" s="168" t="s">
        <v>201</v>
      </c>
      <c r="F132" s="169" t="s">
        <v>202</v>
      </c>
      <c r="G132" s="170" t="s">
        <v>139</v>
      </c>
      <c r="H132" s="171">
        <v>6.347</v>
      </c>
      <c r="I132" s="172"/>
      <c r="J132" s="173">
        <f>ROUND(I132*H132,2)</f>
        <v>0</v>
      </c>
      <c r="K132" s="169" t="s">
        <v>140</v>
      </c>
      <c r="L132" s="41"/>
      <c r="M132" s="174" t="s">
        <v>3</v>
      </c>
      <c r="N132" s="175" t="s">
        <v>45</v>
      </c>
      <c r="O132" s="74"/>
      <c r="P132" s="176">
        <f>O132*H132</f>
        <v>0</v>
      </c>
      <c r="Q132" s="176">
        <v>2.50187</v>
      </c>
      <c r="R132" s="176">
        <f>Q132*H132</f>
        <v>15.87936889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141</v>
      </c>
      <c r="AT132" s="178" t="s">
        <v>136</v>
      </c>
      <c r="AU132" s="178" t="s">
        <v>84</v>
      </c>
      <c r="AY132" s="21" t="s">
        <v>134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1" t="s">
        <v>82</v>
      </c>
      <c r="BK132" s="179">
        <f>ROUND(I132*H132,2)</f>
        <v>0</v>
      </c>
      <c r="BL132" s="21" t="s">
        <v>141</v>
      </c>
      <c r="BM132" s="178" t="s">
        <v>203</v>
      </c>
    </row>
    <row r="133" spans="1:47" s="2" customFormat="1" ht="12">
      <c r="A133" s="40"/>
      <c r="B133" s="41"/>
      <c r="C133" s="40"/>
      <c r="D133" s="180" t="s">
        <v>143</v>
      </c>
      <c r="E133" s="40"/>
      <c r="F133" s="181" t="s">
        <v>204</v>
      </c>
      <c r="G133" s="40"/>
      <c r="H133" s="40"/>
      <c r="I133" s="182"/>
      <c r="J133" s="40"/>
      <c r="K133" s="40"/>
      <c r="L133" s="41"/>
      <c r="M133" s="183"/>
      <c r="N133" s="184"/>
      <c r="O133" s="74"/>
      <c r="P133" s="74"/>
      <c r="Q133" s="74"/>
      <c r="R133" s="74"/>
      <c r="S133" s="74"/>
      <c r="T133" s="75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21" t="s">
        <v>143</v>
      </c>
      <c r="AU133" s="21" t="s">
        <v>84</v>
      </c>
    </row>
    <row r="134" spans="1:51" s="13" customFormat="1" ht="12">
      <c r="A134" s="13"/>
      <c r="B134" s="185"/>
      <c r="C134" s="13"/>
      <c r="D134" s="186" t="s">
        <v>145</v>
      </c>
      <c r="E134" s="187" t="s">
        <v>3</v>
      </c>
      <c r="F134" s="188" t="s">
        <v>205</v>
      </c>
      <c r="G134" s="13"/>
      <c r="H134" s="189">
        <v>6.045</v>
      </c>
      <c r="I134" s="190"/>
      <c r="J134" s="13"/>
      <c r="K134" s="13"/>
      <c r="L134" s="185"/>
      <c r="M134" s="191"/>
      <c r="N134" s="192"/>
      <c r="O134" s="192"/>
      <c r="P134" s="192"/>
      <c r="Q134" s="192"/>
      <c r="R134" s="192"/>
      <c r="S134" s="192"/>
      <c r="T134" s="19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7" t="s">
        <v>145</v>
      </c>
      <c r="AU134" s="187" t="s">
        <v>84</v>
      </c>
      <c r="AV134" s="13" t="s">
        <v>84</v>
      </c>
      <c r="AW134" s="13" t="s">
        <v>35</v>
      </c>
      <c r="AX134" s="13" t="s">
        <v>82</v>
      </c>
      <c r="AY134" s="187" t="s">
        <v>134</v>
      </c>
    </row>
    <row r="135" spans="1:51" s="13" customFormat="1" ht="12">
      <c r="A135" s="13"/>
      <c r="B135" s="185"/>
      <c r="C135" s="13"/>
      <c r="D135" s="186" t="s">
        <v>145</v>
      </c>
      <c r="E135" s="13"/>
      <c r="F135" s="188" t="s">
        <v>206</v>
      </c>
      <c r="G135" s="13"/>
      <c r="H135" s="189">
        <v>6.347</v>
      </c>
      <c r="I135" s="190"/>
      <c r="J135" s="13"/>
      <c r="K135" s="13"/>
      <c r="L135" s="185"/>
      <c r="M135" s="191"/>
      <c r="N135" s="192"/>
      <c r="O135" s="192"/>
      <c r="P135" s="192"/>
      <c r="Q135" s="192"/>
      <c r="R135" s="192"/>
      <c r="S135" s="192"/>
      <c r="T135" s="19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7" t="s">
        <v>145</v>
      </c>
      <c r="AU135" s="187" t="s">
        <v>84</v>
      </c>
      <c r="AV135" s="13" t="s">
        <v>84</v>
      </c>
      <c r="AW135" s="13" t="s">
        <v>4</v>
      </c>
      <c r="AX135" s="13" t="s">
        <v>82</v>
      </c>
      <c r="AY135" s="187" t="s">
        <v>134</v>
      </c>
    </row>
    <row r="136" spans="1:65" s="2" customFormat="1" ht="16.5" customHeight="1">
      <c r="A136" s="40"/>
      <c r="B136" s="166"/>
      <c r="C136" s="167" t="s">
        <v>207</v>
      </c>
      <c r="D136" s="167" t="s">
        <v>136</v>
      </c>
      <c r="E136" s="168" t="s">
        <v>208</v>
      </c>
      <c r="F136" s="169" t="s">
        <v>209</v>
      </c>
      <c r="G136" s="170" t="s">
        <v>180</v>
      </c>
      <c r="H136" s="171">
        <v>4.83</v>
      </c>
      <c r="I136" s="172"/>
      <c r="J136" s="173">
        <f>ROUND(I136*H136,2)</f>
        <v>0</v>
      </c>
      <c r="K136" s="169" t="s">
        <v>140</v>
      </c>
      <c r="L136" s="41"/>
      <c r="M136" s="174" t="s">
        <v>3</v>
      </c>
      <c r="N136" s="175" t="s">
        <v>45</v>
      </c>
      <c r="O136" s="74"/>
      <c r="P136" s="176">
        <f>O136*H136</f>
        <v>0</v>
      </c>
      <c r="Q136" s="176">
        <v>0.00247</v>
      </c>
      <c r="R136" s="176">
        <f>Q136*H136</f>
        <v>0.0119301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141</v>
      </c>
      <c r="AT136" s="178" t="s">
        <v>136</v>
      </c>
      <c r="AU136" s="178" t="s">
        <v>84</v>
      </c>
      <c r="AY136" s="21" t="s">
        <v>134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1" t="s">
        <v>82</v>
      </c>
      <c r="BK136" s="179">
        <f>ROUND(I136*H136,2)</f>
        <v>0</v>
      </c>
      <c r="BL136" s="21" t="s">
        <v>141</v>
      </c>
      <c r="BM136" s="178" t="s">
        <v>210</v>
      </c>
    </row>
    <row r="137" spans="1:47" s="2" customFormat="1" ht="12">
      <c r="A137" s="40"/>
      <c r="B137" s="41"/>
      <c r="C137" s="40"/>
      <c r="D137" s="180" t="s">
        <v>143</v>
      </c>
      <c r="E137" s="40"/>
      <c r="F137" s="181" t="s">
        <v>211</v>
      </c>
      <c r="G137" s="40"/>
      <c r="H137" s="40"/>
      <c r="I137" s="182"/>
      <c r="J137" s="40"/>
      <c r="K137" s="40"/>
      <c r="L137" s="41"/>
      <c r="M137" s="183"/>
      <c r="N137" s="184"/>
      <c r="O137" s="74"/>
      <c r="P137" s="74"/>
      <c r="Q137" s="74"/>
      <c r="R137" s="74"/>
      <c r="S137" s="74"/>
      <c r="T137" s="75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21" t="s">
        <v>143</v>
      </c>
      <c r="AU137" s="21" t="s">
        <v>84</v>
      </c>
    </row>
    <row r="138" spans="1:51" s="13" customFormat="1" ht="12">
      <c r="A138" s="13"/>
      <c r="B138" s="185"/>
      <c r="C138" s="13"/>
      <c r="D138" s="186" t="s">
        <v>145</v>
      </c>
      <c r="E138" s="187" t="s">
        <v>3</v>
      </c>
      <c r="F138" s="188" t="s">
        <v>212</v>
      </c>
      <c r="G138" s="13"/>
      <c r="H138" s="189">
        <v>4.83</v>
      </c>
      <c r="I138" s="190"/>
      <c r="J138" s="13"/>
      <c r="K138" s="13"/>
      <c r="L138" s="185"/>
      <c r="M138" s="191"/>
      <c r="N138" s="192"/>
      <c r="O138" s="192"/>
      <c r="P138" s="192"/>
      <c r="Q138" s="192"/>
      <c r="R138" s="192"/>
      <c r="S138" s="192"/>
      <c r="T138" s="19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7" t="s">
        <v>145</v>
      </c>
      <c r="AU138" s="187" t="s">
        <v>84</v>
      </c>
      <c r="AV138" s="13" t="s">
        <v>84</v>
      </c>
      <c r="AW138" s="13" t="s">
        <v>35</v>
      </c>
      <c r="AX138" s="13" t="s">
        <v>82</v>
      </c>
      <c r="AY138" s="187" t="s">
        <v>134</v>
      </c>
    </row>
    <row r="139" spans="1:65" s="2" customFormat="1" ht="16.5" customHeight="1">
      <c r="A139" s="40"/>
      <c r="B139" s="166"/>
      <c r="C139" s="167" t="s">
        <v>9</v>
      </c>
      <c r="D139" s="167" t="s">
        <v>136</v>
      </c>
      <c r="E139" s="168" t="s">
        <v>213</v>
      </c>
      <c r="F139" s="169" t="s">
        <v>214</v>
      </c>
      <c r="G139" s="170" t="s">
        <v>180</v>
      </c>
      <c r="H139" s="171">
        <v>4.83</v>
      </c>
      <c r="I139" s="172"/>
      <c r="J139" s="173">
        <f>ROUND(I139*H139,2)</f>
        <v>0</v>
      </c>
      <c r="K139" s="169" t="s">
        <v>140</v>
      </c>
      <c r="L139" s="41"/>
      <c r="M139" s="174" t="s">
        <v>3</v>
      </c>
      <c r="N139" s="175" t="s">
        <v>45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141</v>
      </c>
      <c r="AT139" s="178" t="s">
        <v>136</v>
      </c>
      <c r="AU139" s="178" t="s">
        <v>84</v>
      </c>
      <c r="AY139" s="21" t="s">
        <v>134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1" t="s">
        <v>82</v>
      </c>
      <c r="BK139" s="179">
        <f>ROUND(I139*H139,2)</f>
        <v>0</v>
      </c>
      <c r="BL139" s="21" t="s">
        <v>141</v>
      </c>
      <c r="BM139" s="178" t="s">
        <v>215</v>
      </c>
    </row>
    <row r="140" spans="1:47" s="2" customFormat="1" ht="12">
      <c r="A140" s="40"/>
      <c r="B140" s="41"/>
      <c r="C140" s="40"/>
      <c r="D140" s="180" t="s">
        <v>143</v>
      </c>
      <c r="E140" s="40"/>
      <c r="F140" s="181" t="s">
        <v>216</v>
      </c>
      <c r="G140" s="40"/>
      <c r="H140" s="40"/>
      <c r="I140" s="182"/>
      <c r="J140" s="40"/>
      <c r="K140" s="40"/>
      <c r="L140" s="41"/>
      <c r="M140" s="183"/>
      <c r="N140" s="184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1" t="s">
        <v>143</v>
      </c>
      <c r="AU140" s="21" t="s">
        <v>84</v>
      </c>
    </row>
    <row r="141" spans="1:65" s="2" customFormat="1" ht="24.15" customHeight="1">
      <c r="A141" s="40"/>
      <c r="B141" s="166"/>
      <c r="C141" s="167" t="s">
        <v>217</v>
      </c>
      <c r="D141" s="167" t="s">
        <v>136</v>
      </c>
      <c r="E141" s="168" t="s">
        <v>218</v>
      </c>
      <c r="F141" s="169" t="s">
        <v>219</v>
      </c>
      <c r="G141" s="170" t="s">
        <v>161</v>
      </c>
      <c r="H141" s="171">
        <v>0.124</v>
      </c>
      <c r="I141" s="172"/>
      <c r="J141" s="173">
        <f>ROUND(I141*H141,2)</f>
        <v>0</v>
      </c>
      <c r="K141" s="169" t="s">
        <v>140</v>
      </c>
      <c r="L141" s="41"/>
      <c r="M141" s="174" t="s">
        <v>3</v>
      </c>
      <c r="N141" s="175" t="s">
        <v>45</v>
      </c>
      <c r="O141" s="74"/>
      <c r="P141" s="176">
        <f>O141*H141</f>
        <v>0</v>
      </c>
      <c r="Q141" s="176">
        <v>1.06277</v>
      </c>
      <c r="R141" s="176">
        <f>Q141*H141</f>
        <v>0.13178348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141</v>
      </c>
      <c r="AT141" s="178" t="s">
        <v>136</v>
      </c>
      <c r="AU141" s="178" t="s">
        <v>84</v>
      </c>
      <c r="AY141" s="21" t="s">
        <v>134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1" t="s">
        <v>82</v>
      </c>
      <c r="BK141" s="179">
        <f>ROUND(I141*H141,2)</f>
        <v>0</v>
      </c>
      <c r="BL141" s="21" t="s">
        <v>141</v>
      </c>
      <c r="BM141" s="178" t="s">
        <v>220</v>
      </c>
    </row>
    <row r="142" spans="1:47" s="2" customFormat="1" ht="12">
      <c r="A142" s="40"/>
      <c r="B142" s="41"/>
      <c r="C142" s="40"/>
      <c r="D142" s="180" t="s">
        <v>143</v>
      </c>
      <c r="E142" s="40"/>
      <c r="F142" s="181" t="s">
        <v>221</v>
      </c>
      <c r="G142" s="40"/>
      <c r="H142" s="40"/>
      <c r="I142" s="182"/>
      <c r="J142" s="40"/>
      <c r="K142" s="40"/>
      <c r="L142" s="41"/>
      <c r="M142" s="183"/>
      <c r="N142" s="184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1" t="s">
        <v>143</v>
      </c>
      <c r="AU142" s="21" t="s">
        <v>84</v>
      </c>
    </row>
    <row r="143" spans="1:51" s="15" customFormat="1" ht="12">
      <c r="A143" s="15"/>
      <c r="B143" s="202"/>
      <c r="C143" s="15"/>
      <c r="D143" s="186" t="s">
        <v>145</v>
      </c>
      <c r="E143" s="203" t="s">
        <v>3</v>
      </c>
      <c r="F143" s="204" t="s">
        <v>222</v>
      </c>
      <c r="G143" s="15"/>
      <c r="H143" s="203" t="s">
        <v>3</v>
      </c>
      <c r="I143" s="205"/>
      <c r="J143" s="15"/>
      <c r="K143" s="15"/>
      <c r="L143" s="202"/>
      <c r="M143" s="206"/>
      <c r="N143" s="207"/>
      <c r="O143" s="207"/>
      <c r="P143" s="207"/>
      <c r="Q143" s="207"/>
      <c r="R143" s="207"/>
      <c r="S143" s="207"/>
      <c r="T143" s="208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3" t="s">
        <v>145</v>
      </c>
      <c r="AU143" s="203" t="s">
        <v>84</v>
      </c>
      <c r="AV143" s="15" t="s">
        <v>82</v>
      </c>
      <c r="AW143" s="15" t="s">
        <v>35</v>
      </c>
      <c r="AX143" s="15" t="s">
        <v>74</v>
      </c>
      <c r="AY143" s="203" t="s">
        <v>134</v>
      </c>
    </row>
    <row r="144" spans="1:51" s="13" customFormat="1" ht="12">
      <c r="A144" s="13"/>
      <c r="B144" s="185"/>
      <c r="C144" s="13"/>
      <c r="D144" s="186" t="s">
        <v>145</v>
      </c>
      <c r="E144" s="187" t="s">
        <v>3</v>
      </c>
      <c r="F144" s="188" t="s">
        <v>223</v>
      </c>
      <c r="G144" s="13"/>
      <c r="H144" s="189">
        <v>0.122</v>
      </c>
      <c r="I144" s="190"/>
      <c r="J144" s="13"/>
      <c r="K144" s="13"/>
      <c r="L144" s="185"/>
      <c r="M144" s="191"/>
      <c r="N144" s="192"/>
      <c r="O144" s="192"/>
      <c r="P144" s="192"/>
      <c r="Q144" s="192"/>
      <c r="R144" s="192"/>
      <c r="S144" s="192"/>
      <c r="T144" s="19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145</v>
      </c>
      <c r="AU144" s="187" t="s">
        <v>84</v>
      </c>
      <c r="AV144" s="13" t="s">
        <v>84</v>
      </c>
      <c r="AW144" s="13" t="s">
        <v>35</v>
      </c>
      <c r="AX144" s="13" t="s">
        <v>82</v>
      </c>
      <c r="AY144" s="187" t="s">
        <v>134</v>
      </c>
    </row>
    <row r="145" spans="1:51" s="13" customFormat="1" ht="12">
      <c r="A145" s="13"/>
      <c r="B145" s="185"/>
      <c r="C145" s="13"/>
      <c r="D145" s="186" t="s">
        <v>145</v>
      </c>
      <c r="E145" s="13"/>
      <c r="F145" s="188" t="s">
        <v>224</v>
      </c>
      <c r="G145" s="13"/>
      <c r="H145" s="189">
        <v>0.124</v>
      </c>
      <c r="I145" s="190"/>
      <c r="J145" s="13"/>
      <c r="K145" s="13"/>
      <c r="L145" s="185"/>
      <c r="M145" s="191"/>
      <c r="N145" s="192"/>
      <c r="O145" s="192"/>
      <c r="P145" s="192"/>
      <c r="Q145" s="192"/>
      <c r="R145" s="192"/>
      <c r="S145" s="192"/>
      <c r="T145" s="19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7" t="s">
        <v>145</v>
      </c>
      <c r="AU145" s="187" t="s">
        <v>84</v>
      </c>
      <c r="AV145" s="13" t="s">
        <v>84</v>
      </c>
      <c r="AW145" s="13" t="s">
        <v>4</v>
      </c>
      <c r="AX145" s="13" t="s">
        <v>82</v>
      </c>
      <c r="AY145" s="187" t="s">
        <v>134</v>
      </c>
    </row>
    <row r="146" spans="1:63" s="12" customFormat="1" ht="22.8" customHeight="1">
      <c r="A146" s="12"/>
      <c r="B146" s="153"/>
      <c r="C146" s="12"/>
      <c r="D146" s="154" t="s">
        <v>73</v>
      </c>
      <c r="E146" s="164" t="s">
        <v>154</v>
      </c>
      <c r="F146" s="164" t="s">
        <v>225</v>
      </c>
      <c r="G146" s="12"/>
      <c r="H146" s="12"/>
      <c r="I146" s="156"/>
      <c r="J146" s="165">
        <f>BK146</f>
        <v>0</v>
      </c>
      <c r="K146" s="12"/>
      <c r="L146" s="153"/>
      <c r="M146" s="158"/>
      <c r="N146" s="159"/>
      <c r="O146" s="159"/>
      <c r="P146" s="160">
        <f>SUM(P147:P160)</f>
        <v>0</v>
      </c>
      <c r="Q146" s="159"/>
      <c r="R146" s="160">
        <f>SUM(R147:R160)</f>
        <v>37.0847088</v>
      </c>
      <c r="S146" s="159"/>
      <c r="T146" s="161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4" t="s">
        <v>82</v>
      </c>
      <c r="AT146" s="162" t="s">
        <v>73</v>
      </c>
      <c r="AU146" s="162" t="s">
        <v>82</v>
      </c>
      <c r="AY146" s="154" t="s">
        <v>134</v>
      </c>
      <c r="BK146" s="163">
        <f>SUM(BK147:BK160)</f>
        <v>0</v>
      </c>
    </row>
    <row r="147" spans="1:65" s="2" customFormat="1" ht="24.15" customHeight="1">
      <c r="A147" s="40"/>
      <c r="B147" s="166"/>
      <c r="C147" s="167" t="s">
        <v>226</v>
      </c>
      <c r="D147" s="167" t="s">
        <v>136</v>
      </c>
      <c r="E147" s="168" t="s">
        <v>227</v>
      </c>
      <c r="F147" s="169" t="s">
        <v>228</v>
      </c>
      <c r="G147" s="170" t="s">
        <v>161</v>
      </c>
      <c r="H147" s="171">
        <v>0.057</v>
      </c>
      <c r="I147" s="172"/>
      <c r="J147" s="173">
        <f>ROUND(I147*H147,2)</f>
        <v>0</v>
      </c>
      <c r="K147" s="169" t="s">
        <v>140</v>
      </c>
      <c r="L147" s="41"/>
      <c r="M147" s="174" t="s">
        <v>3</v>
      </c>
      <c r="N147" s="175" t="s">
        <v>45</v>
      </c>
      <c r="O147" s="74"/>
      <c r="P147" s="176">
        <f>O147*H147</f>
        <v>0</v>
      </c>
      <c r="Q147" s="176">
        <v>1.0384</v>
      </c>
      <c r="R147" s="176">
        <f>Q147*H147</f>
        <v>0.0591888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141</v>
      </c>
      <c r="AT147" s="178" t="s">
        <v>136</v>
      </c>
      <c r="AU147" s="178" t="s">
        <v>84</v>
      </c>
      <c r="AY147" s="21" t="s">
        <v>134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1" t="s">
        <v>82</v>
      </c>
      <c r="BK147" s="179">
        <f>ROUND(I147*H147,2)</f>
        <v>0</v>
      </c>
      <c r="BL147" s="21" t="s">
        <v>141</v>
      </c>
      <c r="BM147" s="178" t="s">
        <v>229</v>
      </c>
    </row>
    <row r="148" spans="1:47" s="2" customFormat="1" ht="12">
      <c r="A148" s="40"/>
      <c r="B148" s="41"/>
      <c r="C148" s="40"/>
      <c r="D148" s="180" t="s">
        <v>143</v>
      </c>
      <c r="E148" s="40"/>
      <c r="F148" s="181" t="s">
        <v>230</v>
      </c>
      <c r="G148" s="40"/>
      <c r="H148" s="40"/>
      <c r="I148" s="182"/>
      <c r="J148" s="40"/>
      <c r="K148" s="40"/>
      <c r="L148" s="41"/>
      <c r="M148" s="183"/>
      <c r="N148" s="184"/>
      <c r="O148" s="74"/>
      <c r="P148" s="74"/>
      <c r="Q148" s="74"/>
      <c r="R148" s="74"/>
      <c r="S148" s="74"/>
      <c r="T148" s="75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21" t="s">
        <v>143</v>
      </c>
      <c r="AU148" s="21" t="s">
        <v>84</v>
      </c>
    </row>
    <row r="149" spans="1:51" s="15" customFormat="1" ht="12">
      <c r="A149" s="15"/>
      <c r="B149" s="202"/>
      <c r="C149" s="15"/>
      <c r="D149" s="186" t="s">
        <v>145</v>
      </c>
      <c r="E149" s="203" t="s">
        <v>3</v>
      </c>
      <c r="F149" s="204" t="s">
        <v>231</v>
      </c>
      <c r="G149" s="15"/>
      <c r="H149" s="203" t="s">
        <v>3</v>
      </c>
      <c r="I149" s="205"/>
      <c r="J149" s="15"/>
      <c r="K149" s="15"/>
      <c r="L149" s="202"/>
      <c r="M149" s="206"/>
      <c r="N149" s="207"/>
      <c r="O149" s="207"/>
      <c r="P149" s="207"/>
      <c r="Q149" s="207"/>
      <c r="R149" s="207"/>
      <c r="S149" s="207"/>
      <c r="T149" s="20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03" t="s">
        <v>145</v>
      </c>
      <c r="AU149" s="203" t="s">
        <v>84</v>
      </c>
      <c r="AV149" s="15" t="s">
        <v>82</v>
      </c>
      <c r="AW149" s="15" t="s">
        <v>35</v>
      </c>
      <c r="AX149" s="15" t="s">
        <v>74</v>
      </c>
      <c r="AY149" s="203" t="s">
        <v>134</v>
      </c>
    </row>
    <row r="150" spans="1:51" s="13" customFormat="1" ht="12">
      <c r="A150" s="13"/>
      <c r="B150" s="185"/>
      <c r="C150" s="13"/>
      <c r="D150" s="186" t="s">
        <v>145</v>
      </c>
      <c r="E150" s="187" t="s">
        <v>3</v>
      </c>
      <c r="F150" s="188" t="s">
        <v>232</v>
      </c>
      <c r="G150" s="13"/>
      <c r="H150" s="189">
        <v>0.057</v>
      </c>
      <c r="I150" s="190"/>
      <c r="J150" s="13"/>
      <c r="K150" s="13"/>
      <c r="L150" s="185"/>
      <c r="M150" s="191"/>
      <c r="N150" s="192"/>
      <c r="O150" s="192"/>
      <c r="P150" s="192"/>
      <c r="Q150" s="192"/>
      <c r="R150" s="192"/>
      <c r="S150" s="192"/>
      <c r="T150" s="19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7" t="s">
        <v>145</v>
      </c>
      <c r="AU150" s="187" t="s">
        <v>84</v>
      </c>
      <c r="AV150" s="13" t="s">
        <v>84</v>
      </c>
      <c r="AW150" s="13" t="s">
        <v>35</v>
      </c>
      <c r="AX150" s="13" t="s">
        <v>82</v>
      </c>
      <c r="AY150" s="187" t="s">
        <v>134</v>
      </c>
    </row>
    <row r="151" spans="1:65" s="2" customFormat="1" ht="16.5" customHeight="1">
      <c r="A151" s="40"/>
      <c r="B151" s="166"/>
      <c r="C151" s="167" t="s">
        <v>233</v>
      </c>
      <c r="D151" s="167" t="s">
        <v>136</v>
      </c>
      <c r="E151" s="168" t="s">
        <v>234</v>
      </c>
      <c r="F151" s="169" t="s">
        <v>235</v>
      </c>
      <c r="G151" s="170" t="s">
        <v>139</v>
      </c>
      <c r="H151" s="171">
        <v>14</v>
      </c>
      <c r="I151" s="172"/>
      <c r="J151" s="173">
        <f>ROUND(I151*H151,2)</f>
        <v>0</v>
      </c>
      <c r="K151" s="169" t="s">
        <v>140</v>
      </c>
      <c r="L151" s="41"/>
      <c r="M151" s="174" t="s">
        <v>3</v>
      </c>
      <c r="N151" s="175" t="s">
        <v>45</v>
      </c>
      <c r="O151" s="74"/>
      <c r="P151" s="176">
        <f>O151*H151</f>
        <v>0</v>
      </c>
      <c r="Q151" s="176">
        <v>2.64468</v>
      </c>
      <c r="R151" s="176">
        <f>Q151*H151</f>
        <v>37.02552</v>
      </c>
      <c r="S151" s="176">
        <v>0</v>
      </c>
      <c r="T151" s="17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78" t="s">
        <v>141</v>
      </c>
      <c r="AT151" s="178" t="s">
        <v>136</v>
      </c>
      <c r="AU151" s="178" t="s">
        <v>84</v>
      </c>
      <c r="AY151" s="21" t="s">
        <v>134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1" t="s">
        <v>82</v>
      </c>
      <c r="BK151" s="179">
        <f>ROUND(I151*H151,2)</f>
        <v>0</v>
      </c>
      <c r="BL151" s="21" t="s">
        <v>141</v>
      </c>
      <c r="BM151" s="178" t="s">
        <v>236</v>
      </c>
    </row>
    <row r="152" spans="1:47" s="2" customFormat="1" ht="12">
      <c r="A152" s="40"/>
      <c r="B152" s="41"/>
      <c r="C152" s="40"/>
      <c r="D152" s="180" t="s">
        <v>143</v>
      </c>
      <c r="E152" s="40"/>
      <c r="F152" s="181" t="s">
        <v>237</v>
      </c>
      <c r="G152" s="40"/>
      <c r="H152" s="40"/>
      <c r="I152" s="182"/>
      <c r="J152" s="40"/>
      <c r="K152" s="40"/>
      <c r="L152" s="41"/>
      <c r="M152" s="183"/>
      <c r="N152" s="184"/>
      <c r="O152" s="74"/>
      <c r="P152" s="74"/>
      <c r="Q152" s="74"/>
      <c r="R152" s="74"/>
      <c r="S152" s="74"/>
      <c r="T152" s="75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21" t="s">
        <v>143</v>
      </c>
      <c r="AU152" s="21" t="s">
        <v>84</v>
      </c>
    </row>
    <row r="153" spans="1:51" s="15" customFormat="1" ht="12">
      <c r="A153" s="15"/>
      <c r="B153" s="202"/>
      <c r="C153" s="15"/>
      <c r="D153" s="186" t="s">
        <v>145</v>
      </c>
      <c r="E153" s="203" t="s">
        <v>3</v>
      </c>
      <c r="F153" s="204" t="s">
        <v>238</v>
      </c>
      <c r="G153" s="15"/>
      <c r="H153" s="203" t="s">
        <v>3</v>
      </c>
      <c r="I153" s="205"/>
      <c r="J153" s="15"/>
      <c r="K153" s="15"/>
      <c r="L153" s="202"/>
      <c r="M153" s="206"/>
      <c r="N153" s="207"/>
      <c r="O153" s="207"/>
      <c r="P153" s="207"/>
      <c r="Q153" s="207"/>
      <c r="R153" s="207"/>
      <c r="S153" s="207"/>
      <c r="T153" s="20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03" t="s">
        <v>145</v>
      </c>
      <c r="AU153" s="203" t="s">
        <v>84</v>
      </c>
      <c r="AV153" s="15" t="s">
        <v>82</v>
      </c>
      <c r="AW153" s="15" t="s">
        <v>35</v>
      </c>
      <c r="AX153" s="15" t="s">
        <v>74</v>
      </c>
      <c r="AY153" s="203" t="s">
        <v>134</v>
      </c>
    </row>
    <row r="154" spans="1:51" s="15" customFormat="1" ht="12">
      <c r="A154" s="15"/>
      <c r="B154" s="202"/>
      <c r="C154" s="15"/>
      <c r="D154" s="186" t="s">
        <v>145</v>
      </c>
      <c r="E154" s="203" t="s">
        <v>3</v>
      </c>
      <c r="F154" s="204" t="s">
        <v>239</v>
      </c>
      <c r="G154" s="15"/>
      <c r="H154" s="203" t="s">
        <v>3</v>
      </c>
      <c r="I154" s="205"/>
      <c r="J154" s="15"/>
      <c r="K154" s="15"/>
      <c r="L154" s="202"/>
      <c r="M154" s="206"/>
      <c r="N154" s="207"/>
      <c r="O154" s="207"/>
      <c r="P154" s="207"/>
      <c r="Q154" s="207"/>
      <c r="R154" s="207"/>
      <c r="S154" s="207"/>
      <c r="T154" s="20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03" t="s">
        <v>145</v>
      </c>
      <c r="AU154" s="203" t="s">
        <v>84</v>
      </c>
      <c r="AV154" s="15" t="s">
        <v>82</v>
      </c>
      <c r="AW154" s="15" t="s">
        <v>35</v>
      </c>
      <c r="AX154" s="15" t="s">
        <v>74</v>
      </c>
      <c r="AY154" s="203" t="s">
        <v>134</v>
      </c>
    </row>
    <row r="155" spans="1:51" s="13" customFormat="1" ht="12">
      <c r="A155" s="13"/>
      <c r="B155" s="185"/>
      <c r="C155" s="13"/>
      <c r="D155" s="186" t="s">
        <v>145</v>
      </c>
      <c r="E155" s="187" t="s">
        <v>3</v>
      </c>
      <c r="F155" s="188" t="s">
        <v>240</v>
      </c>
      <c r="G155" s="13"/>
      <c r="H155" s="189">
        <v>4</v>
      </c>
      <c r="I155" s="190"/>
      <c r="J155" s="13"/>
      <c r="K155" s="13"/>
      <c r="L155" s="185"/>
      <c r="M155" s="191"/>
      <c r="N155" s="192"/>
      <c r="O155" s="192"/>
      <c r="P155" s="192"/>
      <c r="Q155" s="192"/>
      <c r="R155" s="192"/>
      <c r="S155" s="192"/>
      <c r="T155" s="19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7" t="s">
        <v>145</v>
      </c>
      <c r="AU155" s="187" t="s">
        <v>84</v>
      </c>
      <c r="AV155" s="13" t="s">
        <v>84</v>
      </c>
      <c r="AW155" s="13" t="s">
        <v>35</v>
      </c>
      <c r="AX155" s="13" t="s">
        <v>74</v>
      </c>
      <c r="AY155" s="187" t="s">
        <v>134</v>
      </c>
    </row>
    <row r="156" spans="1:51" s="13" customFormat="1" ht="12">
      <c r="A156" s="13"/>
      <c r="B156" s="185"/>
      <c r="C156" s="13"/>
      <c r="D156" s="186" t="s">
        <v>145</v>
      </c>
      <c r="E156" s="187" t="s">
        <v>3</v>
      </c>
      <c r="F156" s="188" t="s">
        <v>241</v>
      </c>
      <c r="G156" s="13"/>
      <c r="H156" s="189">
        <v>0.5</v>
      </c>
      <c r="I156" s="190"/>
      <c r="J156" s="13"/>
      <c r="K156" s="13"/>
      <c r="L156" s="185"/>
      <c r="M156" s="191"/>
      <c r="N156" s="192"/>
      <c r="O156" s="192"/>
      <c r="P156" s="192"/>
      <c r="Q156" s="192"/>
      <c r="R156" s="192"/>
      <c r="S156" s="192"/>
      <c r="T156" s="19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7" t="s">
        <v>145</v>
      </c>
      <c r="AU156" s="187" t="s">
        <v>84</v>
      </c>
      <c r="AV156" s="13" t="s">
        <v>84</v>
      </c>
      <c r="AW156" s="13" t="s">
        <v>35</v>
      </c>
      <c r="AX156" s="13" t="s">
        <v>74</v>
      </c>
      <c r="AY156" s="187" t="s">
        <v>134</v>
      </c>
    </row>
    <row r="157" spans="1:51" s="15" customFormat="1" ht="12">
      <c r="A157" s="15"/>
      <c r="B157" s="202"/>
      <c r="C157" s="15"/>
      <c r="D157" s="186" t="s">
        <v>145</v>
      </c>
      <c r="E157" s="203" t="s">
        <v>3</v>
      </c>
      <c r="F157" s="204" t="s">
        <v>242</v>
      </c>
      <c r="G157" s="15"/>
      <c r="H157" s="203" t="s">
        <v>3</v>
      </c>
      <c r="I157" s="205"/>
      <c r="J157" s="15"/>
      <c r="K157" s="15"/>
      <c r="L157" s="202"/>
      <c r="M157" s="206"/>
      <c r="N157" s="207"/>
      <c r="O157" s="207"/>
      <c r="P157" s="207"/>
      <c r="Q157" s="207"/>
      <c r="R157" s="207"/>
      <c r="S157" s="207"/>
      <c r="T157" s="20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03" t="s">
        <v>145</v>
      </c>
      <c r="AU157" s="203" t="s">
        <v>84</v>
      </c>
      <c r="AV157" s="15" t="s">
        <v>82</v>
      </c>
      <c r="AW157" s="15" t="s">
        <v>35</v>
      </c>
      <c r="AX157" s="15" t="s">
        <v>74</v>
      </c>
      <c r="AY157" s="203" t="s">
        <v>134</v>
      </c>
    </row>
    <row r="158" spans="1:51" s="13" customFormat="1" ht="12">
      <c r="A158" s="13"/>
      <c r="B158" s="185"/>
      <c r="C158" s="13"/>
      <c r="D158" s="186" t="s">
        <v>145</v>
      </c>
      <c r="E158" s="187" t="s">
        <v>3</v>
      </c>
      <c r="F158" s="188" t="s">
        <v>243</v>
      </c>
      <c r="G158" s="13"/>
      <c r="H158" s="189">
        <v>8</v>
      </c>
      <c r="I158" s="190"/>
      <c r="J158" s="13"/>
      <c r="K158" s="13"/>
      <c r="L158" s="185"/>
      <c r="M158" s="191"/>
      <c r="N158" s="192"/>
      <c r="O158" s="192"/>
      <c r="P158" s="192"/>
      <c r="Q158" s="192"/>
      <c r="R158" s="192"/>
      <c r="S158" s="192"/>
      <c r="T158" s="19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7" t="s">
        <v>145</v>
      </c>
      <c r="AU158" s="187" t="s">
        <v>84</v>
      </c>
      <c r="AV158" s="13" t="s">
        <v>84</v>
      </c>
      <c r="AW158" s="13" t="s">
        <v>35</v>
      </c>
      <c r="AX158" s="13" t="s">
        <v>74</v>
      </c>
      <c r="AY158" s="187" t="s">
        <v>134</v>
      </c>
    </row>
    <row r="159" spans="1:51" s="13" customFormat="1" ht="12">
      <c r="A159" s="13"/>
      <c r="B159" s="185"/>
      <c r="C159" s="13"/>
      <c r="D159" s="186" t="s">
        <v>145</v>
      </c>
      <c r="E159" s="187" t="s">
        <v>3</v>
      </c>
      <c r="F159" s="188" t="s">
        <v>244</v>
      </c>
      <c r="G159" s="13"/>
      <c r="H159" s="189">
        <v>1.5</v>
      </c>
      <c r="I159" s="190"/>
      <c r="J159" s="13"/>
      <c r="K159" s="13"/>
      <c r="L159" s="185"/>
      <c r="M159" s="191"/>
      <c r="N159" s="192"/>
      <c r="O159" s="192"/>
      <c r="P159" s="192"/>
      <c r="Q159" s="192"/>
      <c r="R159" s="192"/>
      <c r="S159" s="192"/>
      <c r="T159" s="19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7" t="s">
        <v>145</v>
      </c>
      <c r="AU159" s="187" t="s">
        <v>84</v>
      </c>
      <c r="AV159" s="13" t="s">
        <v>84</v>
      </c>
      <c r="AW159" s="13" t="s">
        <v>35</v>
      </c>
      <c r="AX159" s="13" t="s">
        <v>74</v>
      </c>
      <c r="AY159" s="187" t="s">
        <v>134</v>
      </c>
    </row>
    <row r="160" spans="1:51" s="14" customFormat="1" ht="12">
      <c r="A160" s="14"/>
      <c r="B160" s="194"/>
      <c r="C160" s="14"/>
      <c r="D160" s="186" t="s">
        <v>145</v>
      </c>
      <c r="E160" s="195" t="s">
        <v>3</v>
      </c>
      <c r="F160" s="196" t="s">
        <v>148</v>
      </c>
      <c r="G160" s="14"/>
      <c r="H160" s="197">
        <v>14</v>
      </c>
      <c r="I160" s="198"/>
      <c r="J160" s="14"/>
      <c r="K160" s="14"/>
      <c r="L160" s="194"/>
      <c r="M160" s="199"/>
      <c r="N160" s="200"/>
      <c r="O160" s="200"/>
      <c r="P160" s="200"/>
      <c r="Q160" s="200"/>
      <c r="R160" s="200"/>
      <c r="S160" s="200"/>
      <c r="T160" s="20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195" t="s">
        <v>145</v>
      </c>
      <c r="AU160" s="195" t="s">
        <v>84</v>
      </c>
      <c r="AV160" s="14" t="s">
        <v>141</v>
      </c>
      <c r="AW160" s="14" t="s">
        <v>35</v>
      </c>
      <c r="AX160" s="14" t="s">
        <v>82</v>
      </c>
      <c r="AY160" s="195" t="s">
        <v>134</v>
      </c>
    </row>
    <row r="161" spans="1:63" s="12" customFormat="1" ht="22.8" customHeight="1">
      <c r="A161" s="12"/>
      <c r="B161" s="153"/>
      <c r="C161" s="12"/>
      <c r="D161" s="154" t="s">
        <v>73</v>
      </c>
      <c r="E161" s="164" t="s">
        <v>170</v>
      </c>
      <c r="F161" s="164" t="s">
        <v>245</v>
      </c>
      <c r="G161" s="12"/>
      <c r="H161" s="12"/>
      <c r="I161" s="156"/>
      <c r="J161" s="165">
        <f>BK161</f>
        <v>0</v>
      </c>
      <c r="K161" s="12"/>
      <c r="L161" s="153"/>
      <c r="M161" s="158"/>
      <c r="N161" s="159"/>
      <c r="O161" s="159"/>
      <c r="P161" s="160">
        <f>SUM(P162:P217)</f>
        <v>0</v>
      </c>
      <c r="Q161" s="159"/>
      <c r="R161" s="160">
        <f>SUM(R162:R217)</f>
        <v>260.42985553</v>
      </c>
      <c r="S161" s="159"/>
      <c r="T161" s="161">
        <f>SUM(T162:T217)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4" t="s">
        <v>82</v>
      </c>
      <c r="AT161" s="162" t="s">
        <v>73</v>
      </c>
      <c r="AU161" s="162" t="s">
        <v>82</v>
      </c>
      <c r="AY161" s="154" t="s">
        <v>134</v>
      </c>
      <c r="BK161" s="163">
        <f>SUM(BK162:BK217)</f>
        <v>0</v>
      </c>
    </row>
    <row r="162" spans="1:65" s="2" customFormat="1" ht="33" customHeight="1">
      <c r="A162" s="40"/>
      <c r="B162" s="166"/>
      <c r="C162" s="167" t="s">
        <v>246</v>
      </c>
      <c r="D162" s="167" t="s">
        <v>136</v>
      </c>
      <c r="E162" s="168" t="s">
        <v>247</v>
      </c>
      <c r="F162" s="169" t="s">
        <v>248</v>
      </c>
      <c r="G162" s="170" t="s">
        <v>139</v>
      </c>
      <c r="H162" s="171">
        <v>45.673</v>
      </c>
      <c r="I162" s="172"/>
      <c r="J162" s="173">
        <f>ROUND(I162*H162,2)</f>
        <v>0</v>
      </c>
      <c r="K162" s="169" t="s">
        <v>140</v>
      </c>
      <c r="L162" s="41"/>
      <c r="M162" s="174" t="s">
        <v>3</v>
      </c>
      <c r="N162" s="175" t="s">
        <v>45</v>
      </c>
      <c r="O162" s="74"/>
      <c r="P162" s="176">
        <f>O162*H162</f>
        <v>0</v>
      </c>
      <c r="Q162" s="176">
        <v>2.50187</v>
      </c>
      <c r="R162" s="176">
        <f>Q162*H162</f>
        <v>114.26790851</v>
      </c>
      <c r="S162" s="176">
        <v>0</v>
      </c>
      <c r="T162" s="17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78" t="s">
        <v>141</v>
      </c>
      <c r="AT162" s="178" t="s">
        <v>136</v>
      </c>
      <c r="AU162" s="178" t="s">
        <v>84</v>
      </c>
      <c r="AY162" s="21" t="s">
        <v>134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1" t="s">
        <v>82</v>
      </c>
      <c r="BK162" s="179">
        <f>ROUND(I162*H162,2)</f>
        <v>0</v>
      </c>
      <c r="BL162" s="21" t="s">
        <v>141</v>
      </c>
      <c r="BM162" s="178" t="s">
        <v>249</v>
      </c>
    </row>
    <row r="163" spans="1:47" s="2" customFormat="1" ht="12">
      <c r="A163" s="40"/>
      <c r="B163" s="41"/>
      <c r="C163" s="40"/>
      <c r="D163" s="180" t="s">
        <v>143</v>
      </c>
      <c r="E163" s="40"/>
      <c r="F163" s="181" t="s">
        <v>250</v>
      </c>
      <c r="G163" s="40"/>
      <c r="H163" s="40"/>
      <c r="I163" s="182"/>
      <c r="J163" s="40"/>
      <c r="K163" s="40"/>
      <c r="L163" s="41"/>
      <c r="M163" s="183"/>
      <c r="N163" s="184"/>
      <c r="O163" s="74"/>
      <c r="P163" s="74"/>
      <c r="Q163" s="74"/>
      <c r="R163" s="74"/>
      <c r="S163" s="74"/>
      <c r="T163" s="75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21" t="s">
        <v>143</v>
      </c>
      <c r="AU163" s="21" t="s">
        <v>84</v>
      </c>
    </row>
    <row r="164" spans="1:51" s="13" customFormat="1" ht="12">
      <c r="A164" s="13"/>
      <c r="B164" s="185"/>
      <c r="C164" s="13"/>
      <c r="D164" s="186" t="s">
        <v>145</v>
      </c>
      <c r="E164" s="187" t="s">
        <v>3</v>
      </c>
      <c r="F164" s="188" t="s">
        <v>251</v>
      </c>
      <c r="G164" s="13"/>
      <c r="H164" s="189">
        <v>37.249</v>
      </c>
      <c r="I164" s="190"/>
      <c r="J164" s="13"/>
      <c r="K164" s="13"/>
      <c r="L164" s="185"/>
      <c r="M164" s="191"/>
      <c r="N164" s="192"/>
      <c r="O164" s="192"/>
      <c r="P164" s="192"/>
      <c r="Q164" s="192"/>
      <c r="R164" s="192"/>
      <c r="S164" s="192"/>
      <c r="T164" s="19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7" t="s">
        <v>145</v>
      </c>
      <c r="AU164" s="187" t="s">
        <v>84</v>
      </c>
      <c r="AV164" s="13" t="s">
        <v>84</v>
      </c>
      <c r="AW164" s="13" t="s">
        <v>35</v>
      </c>
      <c r="AX164" s="13" t="s">
        <v>74</v>
      </c>
      <c r="AY164" s="187" t="s">
        <v>134</v>
      </c>
    </row>
    <row r="165" spans="1:51" s="13" customFormat="1" ht="12">
      <c r="A165" s="13"/>
      <c r="B165" s="185"/>
      <c r="C165" s="13"/>
      <c r="D165" s="186" t="s">
        <v>145</v>
      </c>
      <c r="E165" s="187" t="s">
        <v>3</v>
      </c>
      <c r="F165" s="188" t="s">
        <v>252</v>
      </c>
      <c r="G165" s="13"/>
      <c r="H165" s="189">
        <v>8.424</v>
      </c>
      <c r="I165" s="190"/>
      <c r="J165" s="13"/>
      <c r="K165" s="13"/>
      <c r="L165" s="185"/>
      <c r="M165" s="191"/>
      <c r="N165" s="192"/>
      <c r="O165" s="192"/>
      <c r="P165" s="192"/>
      <c r="Q165" s="192"/>
      <c r="R165" s="192"/>
      <c r="S165" s="192"/>
      <c r="T165" s="19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7" t="s">
        <v>145</v>
      </c>
      <c r="AU165" s="187" t="s">
        <v>84</v>
      </c>
      <c r="AV165" s="13" t="s">
        <v>84</v>
      </c>
      <c r="AW165" s="13" t="s">
        <v>35</v>
      </c>
      <c r="AX165" s="13" t="s">
        <v>74</v>
      </c>
      <c r="AY165" s="187" t="s">
        <v>134</v>
      </c>
    </row>
    <row r="166" spans="1:51" s="14" customFormat="1" ht="12">
      <c r="A166" s="14"/>
      <c r="B166" s="194"/>
      <c r="C166" s="14"/>
      <c r="D166" s="186" t="s">
        <v>145</v>
      </c>
      <c r="E166" s="195" t="s">
        <v>3</v>
      </c>
      <c r="F166" s="196" t="s">
        <v>148</v>
      </c>
      <c r="G166" s="14"/>
      <c r="H166" s="197">
        <v>45.673</v>
      </c>
      <c r="I166" s="198"/>
      <c r="J166" s="14"/>
      <c r="K166" s="14"/>
      <c r="L166" s="194"/>
      <c r="M166" s="199"/>
      <c r="N166" s="200"/>
      <c r="O166" s="200"/>
      <c r="P166" s="200"/>
      <c r="Q166" s="200"/>
      <c r="R166" s="200"/>
      <c r="S166" s="200"/>
      <c r="T166" s="20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5" t="s">
        <v>145</v>
      </c>
      <c r="AU166" s="195" t="s">
        <v>84</v>
      </c>
      <c r="AV166" s="14" t="s">
        <v>141</v>
      </c>
      <c r="AW166" s="14" t="s">
        <v>35</v>
      </c>
      <c r="AX166" s="14" t="s">
        <v>82</v>
      </c>
      <c r="AY166" s="195" t="s">
        <v>134</v>
      </c>
    </row>
    <row r="167" spans="1:65" s="2" customFormat="1" ht="33" customHeight="1">
      <c r="A167" s="40"/>
      <c r="B167" s="166"/>
      <c r="C167" s="167" t="s">
        <v>253</v>
      </c>
      <c r="D167" s="167" t="s">
        <v>136</v>
      </c>
      <c r="E167" s="168" t="s">
        <v>254</v>
      </c>
      <c r="F167" s="169" t="s">
        <v>255</v>
      </c>
      <c r="G167" s="170" t="s">
        <v>139</v>
      </c>
      <c r="H167" s="171">
        <v>55.356</v>
      </c>
      <c r="I167" s="172"/>
      <c r="J167" s="173">
        <f>ROUND(I167*H167,2)</f>
        <v>0</v>
      </c>
      <c r="K167" s="169" t="s">
        <v>140</v>
      </c>
      <c r="L167" s="41"/>
      <c r="M167" s="174" t="s">
        <v>3</v>
      </c>
      <c r="N167" s="175" t="s">
        <v>45</v>
      </c>
      <c r="O167" s="74"/>
      <c r="P167" s="176">
        <f>O167*H167</f>
        <v>0</v>
      </c>
      <c r="Q167" s="176">
        <v>2.50187</v>
      </c>
      <c r="R167" s="176">
        <f>Q167*H167</f>
        <v>138.49351572</v>
      </c>
      <c r="S167" s="176">
        <v>0</v>
      </c>
      <c r="T167" s="17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78" t="s">
        <v>141</v>
      </c>
      <c r="AT167" s="178" t="s">
        <v>136</v>
      </c>
      <c r="AU167" s="178" t="s">
        <v>84</v>
      </c>
      <c r="AY167" s="21" t="s">
        <v>134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1" t="s">
        <v>82</v>
      </c>
      <c r="BK167" s="179">
        <f>ROUND(I167*H167,2)</f>
        <v>0</v>
      </c>
      <c r="BL167" s="21" t="s">
        <v>141</v>
      </c>
      <c r="BM167" s="178" t="s">
        <v>256</v>
      </c>
    </row>
    <row r="168" spans="1:47" s="2" customFormat="1" ht="12">
      <c r="A168" s="40"/>
      <c r="B168" s="41"/>
      <c r="C168" s="40"/>
      <c r="D168" s="180" t="s">
        <v>143</v>
      </c>
      <c r="E168" s="40"/>
      <c r="F168" s="181" t="s">
        <v>257</v>
      </c>
      <c r="G168" s="40"/>
      <c r="H168" s="40"/>
      <c r="I168" s="182"/>
      <c r="J168" s="40"/>
      <c r="K168" s="40"/>
      <c r="L168" s="41"/>
      <c r="M168" s="183"/>
      <c r="N168" s="184"/>
      <c r="O168" s="74"/>
      <c r="P168" s="74"/>
      <c r="Q168" s="74"/>
      <c r="R168" s="74"/>
      <c r="S168" s="74"/>
      <c r="T168" s="75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21" t="s">
        <v>143</v>
      </c>
      <c r="AU168" s="21" t="s">
        <v>84</v>
      </c>
    </row>
    <row r="169" spans="1:51" s="13" customFormat="1" ht="12">
      <c r="A169" s="13"/>
      <c r="B169" s="185"/>
      <c r="C169" s="13"/>
      <c r="D169" s="186" t="s">
        <v>145</v>
      </c>
      <c r="E169" s="187" t="s">
        <v>3</v>
      </c>
      <c r="F169" s="188" t="s">
        <v>258</v>
      </c>
      <c r="G169" s="13"/>
      <c r="H169" s="189">
        <v>53.544</v>
      </c>
      <c r="I169" s="190"/>
      <c r="J169" s="13"/>
      <c r="K169" s="13"/>
      <c r="L169" s="185"/>
      <c r="M169" s="191"/>
      <c r="N169" s="192"/>
      <c r="O169" s="192"/>
      <c r="P169" s="192"/>
      <c r="Q169" s="192"/>
      <c r="R169" s="192"/>
      <c r="S169" s="192"/>
      <c r="T169" s="19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7" t="s">
        <v>145</v>
      </c>
      <c r="AU169" s="187" t="s">
        <v>84</v>
      </c>
      <c r="AV169" s="13" t="s">
        <v>84</v>
      </c>
      <c r="AW169" s="13" t="s">
        <v>35</v>
      </c>
      <c r="AX169" s="13" t="s">
        <v>74</v>
      </c>
      <c r="AY169" s="187" t="s">
        <v>134</v>
      </c>
    </row>
    <row r="170" spans="1:51" s="13" customFormat="1" ht="12">
      <c r="A170" s="13"/>
      <c r="B170" s="185"/>
      <c r="C170" s="13"/>
      <c r="D170" s="186" t="s">
        <v>145</v>
      </c>
      <c r="E170" s="187" t="s">
        <v>3</v>
      </c>
      <c r="F170" s="188" t="s">
        <v>259</v>
      </c>
      <c r="G170" s="13"/>
      <c r="H170" s="189">
        <v>-0.336</v>
      </c>
      <c r="I170" s="190"/>
      <c r="J170" s="13"/>
      <c r="K170" s="13"/>
      <c r="L170" s="185"/>
      <c r="M170" s="191"/>
      <c r="N170" s="192"/>
      <c r="O170" s="192"/>
      <c r="P170" s="192"/>
      <c r="Q170" s="192"/>
      <c r="R170" s="192"/>
      <c r="S170" s="192"/>
      <c r="T170" s="19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7" t="s">
        <v>145</v>
      </c>
      <c r="AU170" s="187" t="s">
        <v>84</v>
      </c>
      <c r="AV170" s="13" t="s">
        <v>84</v>
      </c>
      <c r="AW170" s="13" t="s">
        <v>35</v>
      </c>
      <c r="AX170" s="13" t="s">
        <v>74</v>
      </c>
      <c r="AY170" s="187" t="s">
        <v>134</v>
      </c>
    </row>
    <row r="171" spans="1:51" s="13" customFormat="1" ht="12">
      <c r="A171" s="13"/>
      <c r="B171" s="185"/>
      <c r="C171" s="13"/>
      <c r="D171" s="186" t="s">
        <v>145</v>
      </c>
      <c r="E171" s="187" t="s">
        <v>3</v>
      </c>
      <c r="F171" s="188" t="s">
        <v>260</v>
      </c>
      <c r="G171" s="13"/>
      <c r="H171" s="189">
        <v>2.232</v>
      </c>
      <c r="I171" s="190"/>
      <c r="J171" s="13"/>
      <c r="K171" s="13"/>
      <c r="L171" s="185"/>
      <c r="M171" s="191"/>
      <c r="N171" s="192"/>
      <c r="O171" s="192"/>
      <c r="P171" s="192"/>
      <c r="Q171" s="192"/>
      <c r="R171" s="192"/>
      <c r="S171" s="192"/>
      <c r="T171" s="19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7" t="s">
        <v>145</v>
      </c>
      <c r="AU171" s="187" t="s">
        <v>84</v>
      </c>
      <c r="AV171" s="13" t="s">
        <v>84</v>
      </c>
      <c r="AW171" s="13" t="s">
        <v>35</v>
      </c>
      <c r="AX171" s="13" t="s">
        <v>74</v>
      </c>
      <c r="AY171" s="187" t="s">
        <v>134</v>
      </c>
    </row>
    <row r="172" spans="1:51" s="13" customFormat="1" ht="12">
      <c r="A172" s="13"/>
      <c r="B172" s="185"/>
      <c r="C172" s="13"/>
      <c r="D172" s="186" t="s">
        <v>145</v>
      </c>
      <c r="E172" s="187" t="s">
        <v>3</v>
      </c>
      <c r="F172" s="188" t="s">
        <v>261</v>
      </c>
      <c r="G172" s="13"/>
      <c r="H172" s="189">
        <v>-0.084</v>
      </c>
      <c r="I172" s="190"/>
      <c r="J172" s="13"/>
      <c r="K172" s="13"/>
      <c r="L172" s="185"/>
      <c r="M172" s="191"/>
      <c r="N172" s="192"/>
      <c r="O172" s="192"/>
      <c r="P172" s="192"/>
      <c r="Q172" s="192"/>
      <c r="R172" s="192"/>
      <c r="S172" s="192"/>
      <c r="T172" s="19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7" t="s">
        <v>145</v>
      </c>
      <c r="AU172" s="187" t="s">
        <v>84</v>
      </c>
      <c r="AV172" s="13" t="s">
        <v>84</v>
      </c>
      <c r="AW172" s="13" t="s">
        <v>35</v>
      </c>
      <c r="AX172" s="13" t="s">
        <v>74</v>
      </c>
      <c r="AY172" s="187" t="s">
        <v>134</v>
      </c>
    </row>
    <row r="173" spans="1:51" s="14" customFormat="1" ht="12">
      <c r="A173" s="14"/>
      <c r="B173" s="194"/>
      <c r="C173" s="14"/>
      <c r="D173" s="186" t="s">
        <v>145</v>
      </c>
      <c r="E173" s="195" t="s">
        <v>3</v>
      </c>
      <c r="F173" s="196" t="s">
        <v>148</v>
      </c>
      <c r="G173" s="14"/>
      <c r="H173" s="197">
        <v>55.355999999999995</v>
      </c>
      <c r="I173" s="198"/>
      <c r="J173" s="14"/>
      <c r="K173" s="14"/>
      <c r="L173" s="194"/>
      <c r="M173" s="199"/>
      <c r="N173" s="200"/>
      <c r="O173" s="200"/>
      <c r="P173" s="200"/>
      <c r="Q173" s="200"/>
      <c r="R173" s="200"/>
      <c r="S173" s="200"/>
      <c r="T173" s="20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5" t="s">
        <v>145</v>
      </c>
      <c r="AU173" s="195" t="s">
        <v>84</v>
      </c>
      <c r="AV173" s="14" t="s">
        <v>141</v>
      </c>
      <c r="AW173" s="14" t="s">
        <v>35</v>
      </c>
      <c r="AX173" s="14" t="s">
        <v>82</v>
      </c>
      <c r="AY173" s="195" t="s">
        <v>134</v>
      </c>
    </row>
    <row r="174" spans="1:65" s="2" customFormat="1" ht="37.8" customHeight="1">
      <c r="A174" s="40"/>
      <c r="B174" s="166"/>
      <c r="C174" s="167" t="s">
        <v>262</v>
      </c>
      <c r="D174" s="167" t="s">
        <v>136</v>
      </c>
      <c r="E174" s="168" t="s">
        <v>263</v>
      </c>
      <c r="F174" s="169" t="s">
        <v>264</v>
      </c>
      <c r="G174" s="170" t="s">
        <v>139</v>
      </c>
      <c r="H174" s="171">
        <v>101.029</v>
      </c>
      <c r="I174" s="172"/>
      <c r="J174" s="173">
        <f>ROUND(I174*H174,2)</f>
        <v>0</v>
      </c>
      <c r="K174" s="169" t="s">
        <v>140</v>
      </c>
      <c r="L174" s="41"/>
      <c r="M174" s="174" t="s">
        <v>3</v>
      </c>
      <c r="N174" s="175" t="s">
        <v>45</v>
      </c>
      <c r="O174" s="74"/>
      <c r="P174" s="176">
        <f>O174*H174</f>
        <v>0</v>
      </c>
      <c r="Q174" s="176">
        <v>0.02525</v>
      </c>
      <c r="R174" s="176">
        <f>Q174*H174</f>
        <v>2.55098225</v>
      </c>
      <c r="S174" s="176">
        <v>0</v>
      </c>
      <c r="T174" s="17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178" t="s">
        <v>141</v>
      </c>
      <c r="AT174" s="178" t="s">
        <v>136</v>
      </c>
      <c r="AU174" s="178" t="s">
        <v>84</v>
      </c>
      <c r="AY174" s="21" t="s">
        <v>134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1" t="s">
        <v>82</v>
      </c>
      <c r="BK174" s="179">
        <f>ROUND(I174*H174,2)</f>
        <v>0</v>
      </c>
      <c r="BL174" s="21" t="s">
        <v>141</v>
      </c>
      <c r="BM174" s="178" t="s">
        <v>265</v>
      </c>
    </row>
    <row r="175" spans="1:47" s="2" customFormat="1" ht="12">
      <c r="A175" s="40"/>
      <c r="B175" s="41"/>
      <c r="C175" s="40"/>
      <c r="D175" s="180" t="s">
        <v>143</v>
      </c>
      <c r="E175" s="40"/>
      <c r="F175" s="181" t="s">
        <v>266</v>
      </c>
      <c r="G175" s="40"/>
      <c r="H175" s="40"/>
      <c r="I175" s="182"/>
      <c r="J175" s="40"/>
      <c r="K175" s="40"/>
      <c r="L175" s="41"/>
      <c r="M175" s="183"/>
      <c r="N175" s="184"/>
      <c r="O175" s="74"/>
      <c r="P175" s="74"/>
      <c r="Q175" s="74"/>
      <c r="R175" s="74"/>
      <c r="S175" s="74"/>
      <c r="T175" s="75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21" t="s">
        <v>143</v>
      </c>
      <c r="AU175" s="21" t="s">
        <v>84</v>
      </c>
    </row>
    <row r="176" spans="1:51" s="13" customFormat="1" ht="12">
      <c r="A176" s="13"/>
      <c r="B176" s="185"/>
      <c r="C176" s="13"/>
      <c r="D176" s="186" t="s">
        <v>145</v>
      </c>
      <c r="E176" s="187" t="s">
        <v>3</v>
      </c>
      <c r="F176" s="188" t="s">
        <v>267</v>
      </c>
      <c r="G176" s="13"/>
      <c r="H176" s="189">
        <v>101.029</v>
      </c>
      <c r="I176" s="190"/>
      <c r="J176" s="13"/>
      <c r="K176" s="13"/>
      <c r="L176" s="185"/>
      <c r="M176" s="191"/>
      <c r="N176" s="192"/>
      <c r="O176" s="192"/>
      <c r="P176" s="192"/>
      <c r="Q176" s="192"/>
      <c r="R176" s="192"/>
      <c r="S176" s="192"/>
      <c r="T176" s="19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7" t="s">
        <v>145</v>
      </c>
      <c r="AU176" s="187" t="s">
        <v>84</v>
      </c>
      <c r="AV176" s="13" t="s">
        <v>84</v>
      </c>
      <c r="AW176" s="13" t="s">
        <v>35</v>
      </c>
      <c r="AX176" s="13" t="s">
        <v>82</v>
      </c>
      <c r="AY176" s="187" t="s">
        <v>134</v>
      </c>
    </row>
    <row r="177" spans="1:65" s="2" customFormat="1" ht="16.5" customHeight="1">
      <c r="A177" s="40"/>
      <c r="B177" s="166"/>
      <c r="C177" s="167" t="s">
        <v>268</v>
      </c>
      <c r="D177" s="167" t="s">
        <v>136</v>
      </c>
      <c r="E177" s="168" t="s">
        <v>269</v>
      </c>
      <c r="F177" s="169" t="s">
        <v>270</v>
      </c>
      <c r="G177" s="170" t="s">
        <v>139</v>
      </c>
      <c r="H177" s="171">
        <v>6.05</v>
      </c>
      <c r="I177" s="172"/>
      <c r="J177" s="173">
        <f>ROUND(I177*H177,2)</f>
        <v>0</v>
      </c>
      <c r="K177" s="169" t="s">
        <v>271</v>
      </c>
      <c r="L177" s="41"/>
      <c r="M177" s="174" t="s">
        <v>3</v>
      </c>
      <c r="N177" s="175" t="s">
        <v>45</v>
      </c>
      <c r="O177" s="74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178" t="s">
        <v>141</v>
      </c>
      <c r="AT177" s="178" t="s">
        <v>136</v>
      </c>
      <c r="AU177" s="178" t="s">
        <v>84</v>
      </c>
      <c r="AY177" s="21" t="s">
        <v>134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21" t="s">
        <v>82</v>
      </c>
      <c r="BK177" s="179">
        <f>ROUND(I177*H177,2)</f>
        <v>0</v>
      </c>
      <c r="BL177" s="21" t="s">
        <v>141</v>
      </c>
      <c r="BM177" s="178" t="s">
        <v>272</v>
      </c>
    </row>
    <row r="178" spans="1:51" s="13" customFormat="1" ht="12">
      <c r="A178" s="13"/>
      <c r="B178" s="185"/>
      <c r="C178" s="13"/>
      <c r="D178" s="186" t="s">
        <v>145</v>
      </c>
      <c r="E178" s="187" t="s">
        <v>3</v>
      </c>
      <c r="F178" s="188" t="s">
        <v>273</v>
      </c>
      <c r="G178" s="13"/>
      <c r="H178" s="189">
        <v>6.05</v>
      </c>
      <c r="I178" s="190"/>
      <c r="J178" s="13"/>
      <c r="K178" s="13"/>
      <c r="L178" s="185"/>
      <c r="M178" s="191"/>
      <c r="N178" s="192"/>
      <c r="O178" s="192"/>
      <c r="P178" s="192"/>
      <c r="Q178" s="192"/>
      <c r="R178" s="192"/>
      <c r="S178" s="192"/>
      <c r="T178" s="19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7" t="s">
        <v>145</v>
      </c>
      <c r="AU178" s="187" t="s">
        <v>84</v>
      </c>
      <c r="AV178" s="13" t="s">
        <v>84</v>
      </c>
      <c r="AW178" s="13" t="s">
        <v>35</v>
      </c>
      <c r="AX178" s="13" t="s">
        <v>82</v>
      </c>
      <c r="AY178" s="187" t="s">
        <v>134</v>
      </c>
    </row>
    <row r="179" spans="1:65" s="2" customFormat="1" ht="16.5" customHeight="1">
      <c r="A179" s="40"/>
      <c r="B179" s="166"/>
      <c r="C179" s="167" t="s">
        <v>274</v>
      </c>
      <c r="D179" s="167" t="s">
        <v>136</v>
      </c>
      <c r="E179" s="168" t="s">
        <v>275</v>
      </c>
      <c r="F179" s="169" t="s">
        <v>276</v>
      </c>
      <c r="G179" s="170" t="s">
        <v>180</v>
      </c>
      <c r="H179" s="171">
        <v>267.85</v>
      </c>
      <c r="I179" s="172"/>
      <c r="J179" s="173">
        <f>ROUND(I179*H179,2)</f>
        <v>0</v>
      </c>
      <c r="K179" s="169" t="s">
        <v>271</v>
      </c>
      <c r="L179" s="41"/>
      <c r="M179" s="174" t="s">
        <v>3</v>
      </c>
      <c r="N179" s="175" t="s">
        <v>45</v>
      </c>
      <c r="O179" s="74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178" t="s">
        <v>141</v>
      </c>
      <c r="AT179" s="178" t="s">
        <v>136</v>
      </c>
      <c r="AU179" s="178" t="s">
        <v>84</v>
      </c>
      <c r="AY179" s="21" t="s">
        <v>134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1" t="s">
        <v>82</v>
      </c>
      <c r="BK179" s="179">
        <f>ROUND(I179*H179,2)</f>
        <v>0</v>
      </c>
      <c r="BL179" s="21" t="s">
        <v>141</v>
      </c>
      <c r="BM179" s="178" t="s">
        <v>277</v>
      </c>
    </row>
    <row r="180" spans="1:65" s="2" customFormat="1" ht="21.75" customHeight="1">
      <c r="A180" s="40"/>
      <c r="B180" s="166"/>
      <c r="C180" s="167" t="s">
        <v>8</v>
      </c>
      <c r="D180" s="167" t="s">
        <v>136</v>
      </c>
      <c r="E180" s="168" t="s">
        <v>278</v>
      </c>
      <c r="F180" s="169" t="s">
        <v>279</v>
      </c>
      <c r="G180" s="170" t="s">
        <v>161</v>
      </c>
      <c r="H180" s="171">
        <v>0.44</v>
      </c>
      <c r="I180" s="172"/>
      <c r="J180" s="173">
        <f>ROUND(I180*H180,2)</f>
        <v>0</v>
      </c>
      <c r="K180" s="169" t="s">
        <v>140</v>
      </c>
      <c r="L180" s="41"/>
      <c r="M180" s="174" t="s">
        <v>3</v>
      </c>
      <c r="N180" s="175" t="s">
        <v>45</v>
      </c>
      <c r="O180" s="74"/>
      <c r="P180" s="176">
        <f>O180*H180</f>
        <v>0</v>
      </c>
      <c r="Q180" s="176">
        <v>1.06277</v>
      </c>
      <c r="R180" s="176">
        <f>Q180*H180</f>
        <v>0.4676188</v>
      </c>
      <c r="S180" s="176">
        <v>0</v>
      </c>
      <c r="T180" s="17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178" t="s">
        <v>141</v>
      </c>
      <c r="AT180" s="178" t="s">
        <v>136</v>
      </c>
      <c r="AU180" s="178" t="s">
        <v>84</v>
      </c>
      <c r="AY180" s="21" t="s">
        <v>134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1" t="s">
        <v>82</v>
      </c>
      <c r="BK180" s="179">
        <f>ROUND(I180*H180,2)</f>
        <v>0</v>
      </c>
      <c r="BL180" s="21" t="s">
        <v>141</v>
      </c>
      <c r="BM180" s="178" t="s">
        <v>280</v>
      </c>
    </row>
    <row r="181" spans="1:47" s="2" customFormat="1" ht="12">
      <c r="A181" s="40"/>
      <c r="B181" s="41"/>
      <c r="C181" s="40"/>
      <c r="D181" s="180" t="s">
        <v>143</v>
      </c>
      <c r="E181" s="40"/>
      <c r="F181" s="181" t="s">
        <v>281</v>
      </c>
      <c r="G181" s="40"/>
      <c r="H181" s="40"/>
      <c r="I181" s="182"/>
      <c r="J181" s="40"/>
      <c r="K181" s="40"/>
      <c r="L181" s="41"/>
      <c r="M181" s="183"/>
      <c r="N181" s="184"/>
      <c r="O181" s="74"/>
      <c r="P181" s="74"/>
      <c r="Q181" s="74"/>
      <c r="R181" s="74"/>
      <c r="S181" s="74"/>
      <c r="T181" s="75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21" t="s">
        <v>143</v>
      </c>
      <c r="AU181" s="21" t="s">
        <v>84</v>
      </c>
    </row>
    <row r="182" spans="1:51" s="15" customFormat="1" ht="12">
      <c r="A182" s="15"/>
      <c r="B182" s="202"/>
      <c r="C182" s="15"/>
      <c r="D182" s="186" t="s">
        <v>145</v>
      </c>
      <c r="E182" s="203" t="s">
        <v>3</v>
      </c>
      <c r="F182" s="204" t="s">
        <v>282</v>
      </c>
      <c r="G182" s="15"/>
      <c r="H182" s="203" t="s">
        <v>3</v>
      </c>
      <c r="I182" s="205"/>
      <c r="J182" s="15"/>
      <c r="K182" s="15"/>
      <c r="L182" s="202"/>
      <c r="M182" s="206"/>
      <c r="N182" s="207"/>
      <c r="O182" s="207"/>
      <c r="P182" s="207"/>
      <c r="Q182" s="207"/>
      <c r="R182" s="207"/>
      <c r="S182" s="207"/>
      <c r="T182" s="208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03" t="s">
        <v>145</v>
      </c>
      <c r="AU182" s="203" t="s">
        <v>84</v>
      </c>
      <c r="AV182" s="15" t="s">
        <v>82</v>
      </c>
      <c r="AW182" s="15" t="s">
        <v>35</v>
      </c>
      <c r="AX182" s="15" t="s">
        <v>74</v>
      </c>
      <c r="AY182" s="203" t="s">
        <v>134</v>
      </c>
    </row>
    <row r="183" spans="1:51" s="13" customFormat="1" ht="12">
      <c r="A183" s="13"/>
      <c r="B183" s="185"/>
      <c r="C183" s="13"/>
      <c r="D183" s="186" t="s">
        <v>145</v>
      </c>
      <c r="E183" s="187" t="s">
        <v>3</v>
      </c>
      <c r="F183" s="188" t="s">
        <v>283</v>
      </c>
      <c r="G183" s="13"/>
      <c r="H183" s="189">
        <v>0.077</v>
      </c>
      <c r="I183" s="190"/>
      <c r="J183" s="13"/>
      <c r="K183" s="13"/>
      <c r="L183" s="185"/>
      <c r="M183" s="191"/>
      <c r="N183" s="192"/>
      <c r="O183" s="192"/>
      <c r="P183" s="192"/>
      <c r="Q183" s="192"/>
      <c r="R183" s="192"/>
      <c r="S183" s="192"/>
      <c r="T183" s="19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7" t="s">
        <v>145</v>
      </c>
      <c r="AU183" s="187" t="s">
        <v>84</v>
      </c>
      <c r="AV183" s="13" t="s">
        <v>84</v>
      </c>
      <c r="AW183" s="13" t="s">
        <v>35</v>
      </c>
      <c r="AX183" s="13" t="s">
        <v>74</v>
      </c>
      <c r="AY183" s="187" t="s">
        <v>134</v>
      </c>
    </row>
    <row r="184" spans="1:51" s="13" customFormat="1" ht="12">
      <c r="A184" s="13"/>
      <c r="B184" s="185"/>
      <c r="C184" s="13"/>
      <c r="D184" s="186" t="s">
        <v>145</v>
      </c>
      <c r="E184" s="187" t="s">
        <v>3</v>
      </c>
      <c r="F184" s="188" t="s">
        <v>284</v>
      </c>
      <c r="G184" s="13"/>
      <c r="H184" s="189">
        <v>0.271</v>
      </c>
      <c r="I184" s="190"/>
      <c r="J184" s="13"/>
      <c r="K184" s="13"/>
      <c r="L184" s="185"/>
      <c r="M184" s="191"/>
      <c r="N184" s="192"/>
      <c r="O184" s="192"/>
      <c r="P184" s="192"/>
      <c r="Q184" s="192"/>
      <c r="R184" s="192"/>
      <c r="S184" s="192"/>
      <c r="T184" s="19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7" t="s">
        <v>145</v>
      </c>
      <c r="AU184" s="187" t="s">
        <v>84</v>
      </c>
      <c r="AV184" s="13" t="s">
        <v>84</v>
      </c>
      <c r="AW184" s="13" t="s">
        <v>35</v>
      </c>
      <c r="AX184" s="13" t="s">
        <v>74</v>
      </c>
      <c r="AY184" s="187" t="s">
        <v>134</v>
      </c>
    </row>
    <row r="185" spans="1:51" s="13" customFormat="1" ht="12">
      <c r="A185" s="13"/>
      <c r="B185" s="185"/>
      <c r="C185" s="13"/>
      <c r="D185" s="186" t="s">
        <v>145</v>
      </c>
      <c r="E185" s="187" t="s">
        <v>3</v>
      </c>
      <c r="F185" s="188" t="s">
        <v>285</v>
      </c>
      <c r="G185" s="13"/>
      <c r="H185" s="189">
        <v>-0.102</v>
      </c>
      <c r="I185" s="190"/>
      <c r="J185" s="13"/>
      <c r="K185" s="13"/>
      <c r="L185" s="185"/>
      <c r="M185" s="191"/>
      <c r="N185" s="192"/>
      <c r="O185" s="192"/>
      <c r="P185" s="192"/>
      <c r="Q185" s="192"/>
      <c r="R185" s="192"/>
      <c r="S185" s="192"/>
      <c r="T185" s="19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7" t="s">
        <v>145</v>
      </c>
      <c r="AU185" s="187" t="s">
        <v>84</v>
      </c>
      <c r="AV185" s="13" t="s">
        <v>84</v>
      </c>
      <c r="AW185" s="13" t="s">
        <v>35</v>
      </c>
      <c r="AX185" s="13" t="s">
        <v>74</v>
      </c>
      <c r="AY185" s="187" t="s">
        <v>134</v>
      </c>
    </row>
    <row r="186" spans="1:51" s="13" customFormat="1" ht="12">
      <c r="A186" s="13"/>
      <c r="B186" s="185"/>
      <c r="C186" s="13"/>
      <c r="D186" s="186" t="s">
        <v>145</v>
      </c>
      <c r="E186" s="187" t="s">
        <v>3</v>
      </c>
      <c r="F186" s="188" t="s">
        <v>286</v>
      </c>
      <c r="G186" s="13"/>
      <c r="H186" s="189">
        <v>0.042</v>
      </c>
      <c r="I186" s="190"/>
      <c r="J186" s="13"/>
      <c r="K186" s="13"/>
      <c r="L186" s="185"/>
      <c r="M186" s="191"/>
      <c r="N186" s="192"/>
      <c r="O186" s="192"/>
      <c r="P186" s="192"/>
      <c r="Q186" s="192"/>
      <c r="R186" s="192"/>
      <c r="S186" s="192"/>
      <c r="T186" s="19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7" t="s">
        <v>145</v>
      </c>
      <c r="AU186" s="187" t="s">
        <v>84</v>
      </c>
      <c r="AV186" s="13" t="s">
        <v>84</v>
      </c>
      <c r="AW186" s="13" t="s">
        <v>35</v>
      </c>
      <c r="AX186" s="13" t="s">
        <v>74</v>
      </c>
      <c r="AY186" s="187" t="s">
        <v>134</v>
      </c>
    </row>
    <row r="187" spans="1:51" s="13" customFormat="1" ht="12">
      <c r="A187" s="13"/>
      <c r="B187" s="185"/>
      <c r="C187" s="13"/>
      <c r="D187" s="186" t="s">
        <v>145</v>
      </c>
      <c r="E187" s="187" t="s">
        <v>3</v>
      </c>
      <c r="F187" s="188" t="s">
        <v>287</v>
      </c>
      <c r="G187" s="13"/>
      <c r="H187" s="189">
        <v>0.143</v>
      </c>
      <c r="I187" s="190"/>
      <c r="J187" s="13"/>
      <c r="K187" s="13"/>
      <c r="L187" s="185"/>
      <c r="M187" s="191"/>
      <c r="N187" s="192"/>
      <c r="O187" s="192"/>
      <c r="P187" s="192"/>
      <c r="Q187" s="192"/>
      <c r="R187" s="192"/>
      <c r="S187" s="192"/>
      <c r="T187" s="19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7" t="s">
        <v>145</v>
      </c>
      <c r="AU187" s="187" t="s">
        <v>84</v>
      </c>
      <c r="AV187" s="13" t="s">
        <v>84</v>
      </c>
      <c r="AW187" s="13" t="s">
        <v>35</v>
      </c>
      <c r="AX187" s="13" t="s">
        <v>74</v>
      </c>
      <c r="AY187" s="187" t="s">
        <v>134</v>
      </c>
    </row>
    <row r="188" spans="1:51" s="14" customFormat="1" ht="12">
      <c r="A188" s="14"/>
      <c r="B188" s="194"/>
      <c r="C188" s="14"/>
      <c r="D188" s="186" t="s">
        <v>145</v>
      </c>
      <c r="E188" s="195" t="s">
        <v>3</v>
      </c>
      <c r="F188" s="196" t="s">
        <v>148</v>
      </c>
      <c r="G188" s="14"/>
      <c r="H188" s="197">
        <v>0.43100000000000005</v>
      </c>
      <c r="I188" s="198"/>
      <c r="J188" s="14"/>
      <c r="K188" s="14"/>
      <c r="L188" s="194"/>
      <c r="M188" s="199"/>
      <c r="N188" s="200"/>
      <c r="O188" s="200"/>
      <c r="P188" s="200"/>
      <c r="Q188" s="200"/>
      <c r="R188" s="200"/>
      <c r="S188" s="200"/>
      <c r="T188" s="20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5" t="s">
        <v>145</v>
      </c>
      <c r="AU188" s="195" t="s">
        <v>84</v>
      </c>
      <c r="AV188" s="14" t="s">
        <v>141</v>
      </c>
      <c r="AW188" s="14" t="s">
        <v>35</v>
      </c>
      <c r="AX188" s="14" t="s">
        <v>82</v>
      </c>
      <c r="AY188" s="195" t="s">
        <v>134</v>
      </c>
    </row>
    <row r="189" spans="1:51" s="13" customFormat="1" ht="12">
      <c r="A189" s="13"/>
      <c r="B189" s="185"/>
      <c r="C189" s="13"/>
      <c r="D189" s="186" t="s">
        <v>145</v>
      </c>
      <c r="E189" s="13"/>
      <c r="F189" s="188" t="s">
        <v>288</v>
      </c>
      <c r="G189" s="13"/>
      <c r="H189" s="189">
        <v>0.44</v>
      </c>
      <c r="I189" s="190"/>
      <c r="J189" s="13"/>
      <c r="K189" s="13"/>
      <c r="L189" s="185"/>
      <c r="M189" s="191"/>
      <c r="N189" s="192"/>
      <c r="O189" s="192"/>
      <c r="P189" s="192"/>
      <c r="Q189" s="192"/>
      <c r="R189" s="192"/>
      <c r="S189" s="192"/>
      <c r="T189" s="19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7" t="s">
        <v>145</v>
      </c>
      <c r="AU189" s="187" t="s">
        <v>84</v>
      </c>
      <c r="AV189" s="13" t="s">
        <v>84</v>
      </c>
      <c r="AW189" s="13" t="s">
        <v>4</v>
      </c>
      <c r="AX189" s="13" t="s">
        <v>82</v>
      </c>
      <c r="AY189" s="187" t="s">
        <v>134</v>
      </c>
    </row>
    <row r="190" spans="1:65" s="2" customFormat="1" ht="24.15" customHeight="1">
      <c r="A190" s="40"/>
      <c r="B190" s="166"/>
      <c r="C190" s="167" t="s">
        <v>289</v>
      </c>
      <c r="D190" s="167" t="s">
        <v>136</v>
      </c>
      <c r="E190" s="168" t="s">
        <v>290</v>
      </c>
      <c r="F190" s="169" t="s">
        <v>291</v>
      </c>
      <c r="G190" s="170" t="s">
        <v>180</v>
      </c>
      <c r="H190" s="171">
        <v>456.728</v>
      </c>
      <c r="I190" s="172"/>
      <c r="J190" s="173">
        <f>ROUND(I190*H190,2)</f>
        <v>0</v>
      </c>
      <c r="K190" s="169" t="s">
        <v>140</v>
      </c>
      <c r="L190" s="41"/>
      <c r="M190" s="174" t="s">
        <v>3</v>
      </c>
      <c r="N190" s="175" t="s">
        <v>45</v>
      </c>
      <c r="O190" s="74"/>
      <c r="P190" s="176">
        <f>O190*H190</f>
        <v>0</v>
      </c>
      <c r="Q190" s="176">
        <v>0.00013</v>
      </c>
      <c r="R190" s="176">
        <f>Q190*H190</f>
        <v>0.05937464</v>
      </c>
      <c r="S190" s="176">
        <v>0</v>
      </c>
      <c r="T190" s="17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178" t="s">
        <v>141</v>
      </c>
      <c r="AT190" s="178" t="s">
        <v>136</v>
      </c>
      <c r="AU190" s="178" t="s">
        <v>84</v>
      </c>
      <c r="AY190" s="21" t="s">
        <v>134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21" t="s">
        <v>82</v>
      </c>
      <c r="BK190" s="179">
        <f>ROUND(I190*H190,2)</f>
        <v>0</v>
      </c>
      <c r="BL190" s="21" t="s">
        <v>141</v>
      </c>
      <c r="BM190" s="178" t="s">
        <v>292</v>
      </c>
    </row>
    <row r="191" spans="1:47" s="2" customFormat="1" ht="12">
      <c r="A191" s="40"/>
      <c r="B191" s="41"/>
      <c r="C191" s="40"/>
      <c r="D191" s="180" t="s">
        <v>143</v>
      </c>
      <c r="E191" s="40"/>
      <c r="F191" s="181" t="s">
        <v>293</v>
      </c>
      <c r="G191" s="40"/>
      <c r="H191" s="40"/>
      <c r="I191" s="182"/>
      <c r="J191" s="40"/>
      <c r="K191" s="40"/>
      <c r="L191" s="41"/>
      <c r="M191" s="183"/>
      <c r="N191" s="184"/>
      <c r="O191" s="74"/>
      <c r="P191" s="74"/>
      <c r="Q191" s="74"/>
      <c r="R191" s="74"/>
      <c r="S191" s="74"/>
      <c r="T191" s="75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21" t="s">
        <v>143</v>
      </c>
      <c r="AU191" s="21" t="s">
        <v>84</v>
      </c>
    </row>
    <row r="192" spans="1:51" s="15" customFormat="1" ht="12">
      <c r="A192" s="15"/>
      <c r="B192" s="202"/>
      <c r="C192" s="15"/>
      <c r="D192" s="186" t="s">
        <v>145</v>
      </c>
      <c r="E192" s="203" t="s">
        <v>3</v>
      </c>
      <c r="F192" s="204" t="s">
        <v>294</v>
      </c>
      <c r="G192" s="15"/>
      <c r="H192" s="203" t="s">
        <v>3</v>
      </c>
      <c r="I192" s="205"/>
      <c r="J192" s="15"/>
      <c r="K192" s="15"/>
      <c r="L192" s="202"/>
      <c r="M192" s="206"/>
      <c r="N192" s="207"/>
      <c r="O192" s="207"/>
      <c r="P192" s="207"/>
      <c r="Q192" s="207"/>
      <c r="R192" s="207"/>
      <c r="S192" s="207"/>
      <c r="T192" s="208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03" t="s">
        <v>145</v>
      </c>
      <c r="AU192" s="203" t="s">
        <v>84</v>
      </c>
      <c r="AV192" s="15" t="s">
        <v>82</v>
      </c>
      <c r="AW192" s="15" t="s">
        <v>35</v>
      </c>
      <c r="AX192" s="15" t="s">
        <v>74</v>
      </c>
      <c r="AY192" s="203" t="s">
        <v>134</v>
      </c>
    </row>
    <row r="193" spans="1:51" s="13" customFormat="1" ht="12">
      <c r="A193" s="13"/>
      <c r="B193" s="185"/>
      <c r="C193" s="13"/>
      <c r="D193" s="186" t="s">
        <v>145</v>
      </c>
      <c r="E193" s="187" t="s">
        <v>3</v>
      </c>
      <c r="F193" s="188" t="s">
        <v>295</v>
      </c>
      <c r="G193" s="13"/>
      <c r="H193" s="189">
        <v>372.488</v>
      </c>
      <c r="I193" s="190"/>
      <c r="J193" s="13"/>
      <c r="K193" s="13"/>
      <c r="L193" s="185"/>
      <c r="M193" s="191"/>
      <c r="N193" s="192"/>
      <c r="O193" s="192"/>
      <c r="P193" s="192"/>
      <c r="Q193" s="192"/>
      <c r="R193" s="192"/>
      <c r="S193" s="192"/>
      <c r="T193" s="19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7" t="s">
        <v>145</v>
      </c>
      <c r="AU193" s="187" t="s">
        <v>84</v>
      </c>
      <c r="AV193" s="13" t="s">
        <v>84</v>
      </c>
      <c r="AW193" s="13" t="s">
        <v>35</v>
      </c>
      <c r="AX193" s="13" t="s">
        <v>74</v>
      </c>
      <c r="AY193" s="187" t="s">
        <v>134</v>
      </c>
    </row>
    <row r="194" spans="1:51" s="13" customFormat="1" ht="12">
      <c r="A194" s="13"/>
      <c r="B194" s="185"/>
      <c r="C194" s="13"/>
      <c r="D194" s="186" t="s">
        <v>145</v>
      </c>
      <c r="E194" s="187" t="s">
        <v>3</v>
      </c>
      <c r="F194" s="188" t="s">
        <v>296</v>
      </c>
      <c r="G194" s="13"/>
      <c r="H194" s="189">
        <v>84.24</v>
      </c>
      <c r="I194" s="190"/>
      <c r="J194" s="13"/>
      <c r="K194" s="13"/>
      <c r="L194" s="185"/>
      <c r="M194" s="191"/>
      <c r="N194" s="192"/>
      <c r="O194" s="192"/>
      <c r="P194" s="192"/>
      <c r="Q194" s="192"/>
      <c r="R194" s="192"/>
      <c r="S194" s="192"/>
      <c r="T194" s="19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7" t="s">
        <v>145</v>
      </c>
      <c r="AU194" s="187" t="s">
        <v>84</v>
      </c>
      <c r="AV194" s="13" t="s">
        <v>84</v>
      </c>
      <c r="AW194" s="13" t="s">
        <v>35</v>
      </c>
      <c r="AX194" s="13" t="s">
        <v>74</v>
      </c>
      <c r="AY194" s="187" t="s">
        <v>134</v>
      </c>
    </row>
    <row r="195" spans="1:51" s="14" customFormat="1" ht="12">
      <c r="A195" s="14"/>
      <c r="B195" s="194"/>
      <c r="C195" s="14"/>
      <c r="D195" s="186" t="s">
        <v>145</v>
      </c>
      <c r="E195" s="195" t="s">
        <v>3</v>
      </c>
      <c r="F195" s="196" t="s">
        <v>148</v>
      </c>
      <c r="G195" s="14"/>
      <c r="H195" s="197">
        <v>456.728</v>
      </c>
      <c r="I195" s="198"/>
      <c r="J195" s="14"/>
      <c r="K195" s="14"/>
      <c r="L195" s="194"/>
      <c r="M195" s="199"/>
      <c r="N195" s="200"/>
      <c r="O195" s="200"/>
      <c r="P195" s="200"/>
      <c r="Q195" s="200"/>
      <c r="R195" s="200"/>
      <c r="S195" s="200"/>
      <c r="T195" s="20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95" t="s">
        <v>145</v>
      </c>
      <c r="AU195" s="195" t="s">
        <v>84</v>
      </c>
      <c r="AV195" s="14" t="s">
        <v>141</v>
      </c>
      <c r="AW195" s="14" t="s">
        <v>35</v>
      </c>
      <c r="AX195" s="14" t="s">
        <v>82</v>
      </c>
      <c r="AY195" s="195" t="s">
        <v>134</v>
      </c>
    </row>
    <row r="196" spans="1:65" s="2" customFormat="1" ht="37.8" customHeight="1">
      <c r="A196" s="40"/>
      <c r="B196" s="166"/>
      <c r="C196" s="167" t="s">
        <v>297</v>
      </c>
      <c r="D196" s="167" t="s">
        <v>136</v>
      </c>
      <c r="E196" s="168" t="s">
        <v>298</v>
      </c>
      <c r="F196" s="169" t="s">
        <v>299</v>
      </c>
      <c r="G196" s="170" t="s">
        <v>180</v>
      </c>
      <c r="H196" s="171">
        <v>722.766</v>
      </c>
      <c r="I196" s="172"/>
      <c r="J196" s="173">
        <f>ROUND(I196*H196,2)</f>
        <v>0</v>
      </c>
      <c r="K196" s="169" t="s">
        <v>140</v>
      </c>
      <c r="L196" s="41"/>
      <c r="M196" s="174" t="s">
        <v>3</v>
      </c>
      <c r="N196" s="175" t="s">
        <v>45</v>
      </c>
      <c r="O196" s="74"/>
      <c r="P196" s="176">
        <f>O196*H196</f>
        <v>0</v>
      </c>
      <c r="Q196" s="176">
        <v>0.00524</v>
      </c>
      <c r="R196" s="176">
        <f>Q196*H196</f>
        <v>3.78729384</v>
      </c>
      <c r="S196" s="176">
        <v>0</v>
      </c>
      <c r="T196" s="17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178" t="s">
        <v>141</v>
      </c>
      <c r="AT196" s="178" t="s">
        <v>136</v>
      </c>
      <c r="AU196" s="178" t="s">
        <v>84</v>
      </c>
      <c r="AY196" s="21" t="s">
        <v>134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1" t="s">
        <v>82</v>
      </c>
      <c r="BK196" s="179">
        <f>ROUND(I196*H196,2)</f>
        <v>0</v>
      </c>
      <c r="BL196" s="21" t="s">
        <v>141</v>
      </c>
      <c r="BM196" s="178" t="s">
        <v>300</v>
      </c>
    </row>
    <row r="197" spans="1:47" s="2" customFormat="1" ht="12">
      <c r="A197" s="40"/>
      <c r="B197" s="41"/>
      <c r="C197" s="40"/>
      <c r="D197" s="180" t="s">
        <v>143</v>
      </c>
      <c r="E197" s="40"/>
      <c r="F197" s="181" t="s">
        <v>301</v>
      </c>
      <c r="G197" s="40"/>
      <c r="H197" s="40"/>
      <c r="I197" s="182"/>
      <c r="J197" s="40"/>
      <c r="K197" s="40"/>
      <c r="L197" s="41"/>
      <c r="M197" s="183"/>
      <c r="N197" s="184"/>
      <c r="O197" s="74"/>
      <c r="P197" s="74"/>
      <c r="Q197" s="74"/>
      <c r="R197" s="74"/>
      <c r="S197" s="74"/>
      <c r="T197" s="75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21" t="s">
        <v>143</v>
      </c>
      <c r="AU197" s="21" t="s">
        <v>84</v>
      </c>
    </row>
    <row r="198" spans="1:51" s="13" customFormat="1" ht="12">
      <c r="A198" s="13"/>
      <c r="B198" s="185"/>
      <c r="C198" s="13"/>
      <c r="D198" s="186" t="s">
        <v>145</v>
      </c>
      <c r="E198" s="187" t="s">
        <v>3</v>
      </c>
      <c r="F198" s="188" t="s">
        <v>183</v>
      </c>
      <c r="G198" s="13"/>
      <c r="H198" s="189">
        <v>267.718</v>
      </c>
      <c r="I198" s="190"/>
      <c r="J198" s="13"/>
      <c r="K198" s="13"/>
      <c r="L198" s="185"/>
      <c r="M198" s="191"/>
      <c r="N198" s="192"/>
      <c r="O198" s="192"/>
      <c r="P198" s="192"/>
      <c r="Q198" s="192"/>
      <c r="R198" s="192"/>
      <c r="S198" s="192"/>
      <c r="T198" s="19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7" t="s">
        <v>145</v>
      </c>
      <c r="AU198" s="187" t="s">
        <v>84</v>
      </c>
      <c r="AV198" s="13" t="s">
        <v>84</v>
      </c>
      <c r="AW198" s="13" t="s">
        <v>35</v>
      </c>
      <c r="AX198" s="13" t="s">
        <v>74</v>
      </c>
      <c r="AY198" s="187" t="s">
        <v>134</v>
      </c>
    </row>
    <row r="199" spans="1:51" s="13" customFormat="1" ht="12">
      <c r="A199" s="13"/>
      <c r="B199" s="185"/>
      <c r="C199" s="13"/>
      <c r="D199" s="186" t="s">
        <v>145</v>
      </c>
      <c r="E199" s="187" t="s">
        <v>3</v>
      </c>
      <c r="F199" s="188" t="s">
        <v>302</v>
      </c>
      <c r="G199" s="13"/>
      <c r="H199" s="189">
        <v>-1.68</v>
      </c>
      <c r="I199" s="190"/>
      <c r="J199" s="13"/>
      <c r="K199" s="13"/>
      <c r="L199" s="185"/>
      <c r="M199" s="191"/>
      <c r="N199" s="192"/>
      <c r="O199" s="192"/>
      <c r="P199" s="192"/>
      <c r="Q199" s="192"/>
      <c r="R199" s="192"/>
      <c r="S199" s="192"/>
      <c r="T199" s="19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7" t="s">
        <v>145</v>
      </c>
      <c r="AU199" s="187" t="s">
        <v>84</v>
      </c>
      <c r="AV199" s="13" t="s">
        <v>84</v>
      </c>
      <c r="AW199" s="13" t="s">
        <v>35</v>
      </c>
      <c r="AX199" s="13" t="s">
        <v>74</v>
      </c>
      <c r="AY199" s="187" t="s">
        <v>134</v>
      </c>
    </row>
    <row r="200" spans="1:51" s="13" customFormat="1" ht="12">
      <c r="A200" s="13"/>
      <c r="B200" s="185"/>
      <c r="C200" s="13"/>
      <c r="D200" s="186" t="s">
        <v>145</v>
      </c>
      <c r="E200" s="187" t="s">
        <v>3</v>
      </c>
      <c r="F200" s="188" t="s">
        <v>295</v>
      </c>
      <c r="G200" s="13"/>
      <c r="H200" s="189">
        <v>372.488</v>
      </c>
      <c r="I200" s="190"/>
      <c r="J200" s="13"/>
      <c r="K200" s="13"/>
      <c r="L200" s="185"/>
      <c r="M200" s="191"/>
      <c r="N200" s="192"/>
      <c r="O200" s="192"/>
      <c r="P200" s="192"/>
      <c r="Q200" s="192"/>
      <c r="R200" s="192"/>
      <c r="S200" s="192"/>
      <c r="T200" s="19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7" t="s">
        <v>145</v>
      </c>
      <c r="AU200" s="187" t="s">
        <v>84</v>
      </c>
      <c r="AV200" s="13" t="s">
        <v>84</v>
      </c>
      <c r="AW200" s="13" t="s">
        <v>35</v>
      </c>
      <c r="AX200" s="13" t="s">
        <v>74</v>
      </c>
      <c r="AY200" s="187" t="s">
        <v>134</v>
      </c>
    </row>
    <row r="201" spans="1:51" s="13" customFormat="1" ht="12">
      <c r="A201" s="13"/>
      <c r="B201" s="185"/>
      <c r="C201" s="13"/>
      <c r="D201" s="186" t="s">
        <v>145</v>
      </c>
      <c r="E201" s="187" t="s">
        <v>3</v>
      </c>
      <c r="F201" s="188" t="s">
        <v>303</v>
      </c>
      <c r="G201" s="13"/>
      <c r="H201" s="189">
        <v>84.24</v>
      </c>
      <c r="I201" s="190"/>
      <c r="J201" s="13"/>
      <c r="K201" s="13"/>
      <c r="L201" s="185"/>
      <c r="M201" s="191"/>
      <c r="N201" s="192"/>
      <c r="O201" s="192"/>
      <c r="P201" s="192"/>
      <c r="Q201" s="192"/>
      <c r="R201" s="192"/>
      <c r="S201" s="192"/>
      <c r="T201" s="19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7" t="s">
        <v>145</v>
      </c>
      <c r="AU201" s="187" t="s">
        <v>84</v>
      </c>
      <c r="AV201" s="13" t="s">
        <v>84</v>
      </c>
      <c r="AW201" s="13" t="s">
        <v>35</v>
      </c>
      <c r="AX201" s="13" t="s">
        <v>74</v>
      </c>
      <c r="AY201" s="187" t="s">
        <v>134</v>
      </c>
    </row>
    <row r="202" spans="1:51" s="14" customFormat="1" ht="12">
      <c r="A202" s="14"/>
      <c r="B202" s="194"/>
      <c r="C202" s="14"/>
      <c r="D202" s="186" t="s">
        <v>145</v>
      </c>
      <c r="E202" s="195" t="s">
        <v>3</v>
      </c>
      <c r="F202" s="196" t="s">
        <v>148</v>
      </c>
      <c r="G202" s="14"/>
      <c r="H202" s="197">
        <v>722.7660000000001</v>
      </c>
      <c r="I202" s="198"/>
      <c r="J202" s="14"/>
      <c r="K202" s="14"/>
      <c r="L202" s="194"/>
      <c r="M202" s="199"/>
      <c r="N202" s="200"/>
      <c r="O202" s="200"/>
      <c r="P202" s="200"/>
      <c r="Q202" s="200"/>
      <c r="R202" s="200"/>
      <c r="S202" s="200"/>
      <c r="T202" s="20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5" t="s">
        <v>145</v>
      </c>
      <c r="AU202" s="195" t="s">
        <v>84</v>
      </c>
      <c r="AV202" s="14" t="s">
        <v>141</v>
      </c>
      <c r="AW202" s="14" t="s">
        <v>35</v>
      </c>
      <c r="AX202" s="14" t="s">
        <v>82</v>
      </c>
      <c r="AY202" s="195" t="s">
        <v>134</v>
      </c>
    </row>
    <row r="203" spans="1:65" s="2" customFormat="1" ht="24.15" customHeight="1">
      <c r="A203" s="40"/>
      <c r="B203" s="166"/>
      <c r="C203" s="167" t="s">
        <v>304</v>
      </c>
      <c r="D203" s="167" t="s">
        <v>136</v>
      </c>
      <c r="E203" s="168" t="s">
        <v>305</v>
      </c>
      <c r="F203" s="169" t="s">
        <v>306</v>
      </c>
      <c r="G203" s="170" t="s">
        <v>180</v>
      </c>
      <c r="H203" s="171">
        <v>722.766</v>
      </c>
      <c r="I203" s="172"/>
      <c r="J203" s="173">
        <f>ROUND(I203*H203,2)</f>
        <v>0</v>
      </c>
      <c r="K203" s="169" t="s">
        <v>140</v>
      </c>
      <c r="L203" s="41"/>
      <c r="M203" s="174" t="s">
        <v>3</v>
      </c>
      <c r="N203" s="175" t="s">
        <v>45</v>
      </c>
      <c r="O203" s="74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178" t="s">
        <v>141</v>
      </c>
      <c r="AT203" s="178" t="s">
        <v>136</v>
      </c>
      <c r="AU203" s="178" t="s">
        <v>84</v>
      </c>
      <c r="AY203" s="21" t="s">
        <v>134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21" t="s">
        <v>82</v>
      </c>
      <c r="BK203" s="179">
        <f>ROUND(I203*H203,2)</f>
        <v>0</v>
      </c>
      <c r="BL203" s="21" t="s">
        <v>141</v>
      </c>
      <c r="BM203" s="178" t="s">
        <v>307</v>
      </c>
    </row>
    <row r="204" spans="1:47" s="2" customFormat="1" ht="12">
      <c r="A204" s="40"/>
      <c r="B204" s="41"/>
      <c r="C204" s="40"/>
      <c r="D204" s="180" t="s">
        <v>143</v>
      </c>
      <c r="E204" s="40"/>
      <c r="F204" s="181" t="s">
        <v>308</v>
      </c>
      <c r="G204" s="40"/>
      <c r="H204" s="40"/>
      <c r="I204" s="182"/>
      <c r="J204" s="40"/>
      <c r="K204" s="40"/>
      <c r="L204" s="41"/>
      <c r="M204" s="183"/>
      <c r="N204" s="184"/>
      <c r="O204" s="74"/>
      <c r="P204" s="74"/>
      <c r="Q204" s="74"/>
      <c r="R204" s="74"/>
      <c r="S204" s="74"/>
      <c r="T204" s="75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21" t="s">
        <v>143</v>
      </c>
      <c r="AU204" s="21" t="s">
        <v>84</v>
      </c>
    </row>
    <row r="205" spans="1:65" s="2" customFormat="1" ht="16.5" customHeight="1">
      <c r="A205" s="40"/>
      <c r="B205" s="166"/>
      <c r="C205" s="167" t="s">
        <v>309</v>
      </c>
      <c r="D205" s="167" t="s">
        <v>136</v>
      </c>
      <c r="E205" s="168" t="s">
        <v>310</v>
      </c>
      <c r="F205" s="169" t="s">
        <v>311</v>
      </c>
      <c r="G205" s="170" t="s">
        <v>180</v>
      </c>
      <c r="H205" s="171">
        <v>722.766</v>
      </c>
      <c r="I205" s="172"/>
      <c r="J205" s="173">
        <f>ROUND(I205*H205,2)</f>
        <v>0</v>
      </c>
      <c r="K205" s="169" t="s">
        <v>140</v>
      </c>
      <c r="L205" s="41"/>
      <c r="M205" s="174" t="s">
        <v>3</v>
      </c>
      <c r="N205" s="175" t="s">
        <v>45</v>
      </c>
      <c r="O205" s="74"/>
      <c r="P205" s="176">
        <f>O205*H205</f>
        <v>0</v>
      </c>
      <c r="Q205" s="176">
        <v>0.00022</v>
      </c>
      <c r="R205" s="176">
        <f>Q205*H205</f>
        <v>0.15900852</v>
      </c>
      <c r="S205" s="176">
        <v>0</v>
      </c>
      <c r="T205" s="17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178" t="s">
        <v>141</v>
      </c>
      <c r="AT205" s="178" t="s">
        <v>136</v>
      </c>
      <c r="AU205" s="178" t="s">
        <v>84</v>
      </c>
      <c r="AY205" s="21" t="s">
        <v>134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21" t="s">
        <v>82</v>
      </c>
      <c r="BK205" s="179">
        <f>ROUND(I205*H205,2)</f>
        <v>0</v>
      </c>
      <c r="BL205" s="21" t="s">
        <v>141</v>
      </c>
      <c r="BM205" s="178" t="s">
        <v>312</v>
      </c>
    </row>
    <row r="206" spans="1:47" s="2" customFormat="1" ht="12">
      <c r="A206" s="40"/>
      <c r="B206" s="41"/>
      <c r="C206" s="40"/>
      <c r="D206" s="180" t="s">
        <v>143</v>
      </c>
      <c r="E206" s="40"/>
      <c r="F206" s="181" t="s">
        <v>313</v>
      </c>
      <c r="G206" s="40"/>
      <c r="H206" s="40"/>
      <c r="I206" s="182"/>
      <c r="J206" s="40"/>
      <c r="K206" s="40"/>
      <c r="L206" s="41"/>
      <c r="M206" s="183"/>
      <c r="N206" s="184"/>
      <c r="O206" s="74"/>
      <c r="P206" s="74"/>
      <c r="Q206" s="74"/>
      <c r="R206" s="74"/>
      <c r="S206" s="74"/>
      <c r="T206" s="75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21" t="s">
        <v>143</v>
      </c>
      <c r="AU206" s="21" t="s">
        <v>84</v>
      </c>
    </row>
    <row r="207" spans="1:65" s="2" customFormat="1" ht="33" customHeight="1">
      <c r="A207" s="40"/>
      <c r="B207" s="166"/>
      <c r="C207" s="167" t="s">
        <v>314</v>
      </c>
      <c r="D207" s="167" t="s">
        <v>136</v>
      </c>
      <c r="E207" s="168" t="s">
        <v>315</v>
      </c>
      <c r="F207" s="169" t="s">
        <v>316</v>
      </c>
      <c r="G207" s="170" t="s">
        <v>317</v>
      </c>
      <c r="H207" s="171">
        <v>333.525</v>
      </c>
      <c r="I207" s="172"/>
      <c r="J207" s="173">
        <f>ROUND(I207*H207,2)</f>
        <v>0</v>
      </c>
      <c r="K207" s="169" t="s">
        <v>140</v>
      </c>
      <c r="L207" s="41"/>
      <c r="M207" s="174" t="s">
        <v>3</v>
      </c>
      <c r="N207" s="175" t="s">
        <v>45</v>
      </c>
      <c r="O207" s="74"/>
      <c r="P207" s="176">
        <f>O207*H207</f>
        <v>0</v>
      </c>
      <c r="Q207" s="176">
        <v>0.0019</v>
      </c>
      <c r="R207" s="176">
        <f>Q207*H207</f>
        <v>0.6336974999999999</v>
      </c>
      <c r="S207" s="176">
        <v>0</v>
      </c>
      <c r="T207" s="17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178" t="s">
        <v>141</v>
      </c>
      <c r="AT207" s="178" t="s">
        <v>136</v>
      </c>
      <c r="AU207" s="178" t="s">
        <v>84</v>
      </c>
      <c r="AY207" s="21" t="s">
        <v>134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21" t="s">
        <v>82</v>
      </c>
      <c r="BK207" s="179">
        <f>ROUND(I207*H207,2)</f>
        <v>0</v>
      </c>
      <c r="BL207" s="21" t="s">
        <v>141</v>
      </c>
      <c r="BM207" s="178" t="s">
        <v>318</v>
      </c>
    </row>
    <row r="208" spans="1:47" s="2" customFormat="1" ht="12">
      <c r="A208" s="40"/>
      <c r="B208" s="41"/>
      <c r="C208" s="40"/>
      <c r="D208" s="180" t="s">
        <v>143</v>
      </c>
      <c r="E208" s="40"/>
      <c r="F208" s="181" t="s">
        <v>319</v>
      </c>
      <c r="G208" s="40"/>
      <c r="H208" s="40"/>
      <c r="I208" s="182"/>
      <c r="J208" s="40"/>
      <c r="K208" s="40"/>
      <c r="L208" s="41"/>
      <c r="M208" s="183"/>
      <c r="N208" s="184"/>
      <c r="O208" s="74"/>
      <c r="P208" s="74"/>
      <c r="Q208" s="74"/>
      <c r="R208" s="74"/>
      <c r="S208" s="74"/>
      <c r="T208" s="75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21" t="s">
        <v>143</v>
      </c>
      <c r="AU208" s="21" t="s">
        <v>84</v>
      </c>
    </row>
    <row r="209" spans="1:65" s="2" customFormat="1" ht="44.25" customHeight="1">
      <c r="A209" s="40"/>
      <c r="B209" s="166"/>
      <c r="C209" s="167" t="s">
        <v>320</v>
      </c>
      <c r="D209" s="167" t="s">
        <v>136</v>
      </c>
      <c r="E209" s="168" t="s">
        <v>321</v>
      </c>
      <c r="F209" s="169" t="s">
        <v>322</v>
      </c>
      <c r="G209" s="170" t="s">
        <v>317</v>
      </c>
      <c r="H209" s="171">
        <v>333.525</v>
      </c>
      <c r="I209" s="172"/>
      <c r="J209" s="173">
        <f>ROUND(I209*H209,2)</f>
        <v>0</v>
      </c>
      <c r="K209" s="169" t="s">
        <v>140</v>
      </c>
      <c r="L209" s="41"/>
      <c r="M209" s="174" t="s">
        <v>3</v>
      </c>
      <c r="N209" s="175" t="s">
        <v>45</v>
      </c>
      <c r="O209" s="74"/>
      <c r="P209" s="176">
        <f>O209*H209</f>
        <v>0</v>
      </c>
      <c r="Q209" s="176">
        <v>3E-05</v>
      </c>
      <c r="R209" s="176">
        <f>Q209*H209</f>
        <v>0.010005749999999999</v>
      </c>
      <c r="S209" s="176">
        <v>0</v>
      </c>
      <c r="T209" s="17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178" t="s">
        <v>141</v>
      </c>
      <c r="AT209" s="178" t="s">
        <v>136</v>
      </c>
      <c r="AU209" s="178" t="s">
        <v>84</v>
      </c>
      <c r="AY209" s="21" t="s">
        <v>134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21" t="s">
        <v>82</v>
      </c>
      <c r="BK209" s="179">
        <f>ROUND(I209*H209,2)</f>
        <v>0</v>
      </c>
      <c r="BL209" s="21" t="s">
        <v>141</v>
      </c>
      <c r="BM209" s="178" t="s">
        <v>323</v>
      </c>
    </row>
    <row r="210" spans="1:47" s="2" customFormat="1" ht="12">
      <c r="A210" s="40"/>
      <c r="B210" s="41"/>
      <c r="C210" s="40"/>
      <c r="D210" s="180" t="s">
        <v>143</v>
      </c>
      <c r="E210" s="40"/>
      <c r="F210" s="181" t="s">
        <v>324</v>
      </c>
      <c r="G210" s="40"/>
      <c r="H210" s="40"/>
      <c r="I210" s="182"/>
      <c r="J210" s="40"/>
      <c r="K210" s="40"/>
      <c r="L210" s="41"/>
      <c r="M210" s="183"/>
      <c r="N210" s="184"/>
      <c r="O210" s="74"/>
      <c r="P210" s="74"/>
      <c r="Q210" s="74"/>
      <c r="R210" s="74"/>
      <c r="S210" s="74"/>
      <c r="T210" s="75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21" t="s">
        <v>143</v>
      </c>
      <c r="AU210" s="21" t="s">
        <v>84</v>
      </c>
    </row>
    <row r="211" spans="1:51" s="13" customFormat="1" ht="12">
      <c r="A211" s="13"/>
      <c r="B211" s="185"/>
      <c r="C211" s="13"/>
      <c r="D211" s="186" t="s">
        <v>145</v>
      </c>
      <c r="E211" s="187" t="s">
        <v>3</v>
      </c>
      <c r="F211" s="188" t="s">
        <v>325</v>
      </c>
      <c r="G211" s="13"/>
      <c r="H211" s="189">
        <v>150.65</v>
      </c>
      <c r="I211" s="190"/>
      <c r="J211" s="13"/>
      <c r="K211" s="13"/>
      <c r="L211" s="185"/>
      <c r="M211" s="191"/>
      <c r="N211" s="192"/>
      <c r="O211" s="192"/>
      <c r="P211" s="192"/>
      <c r="Q211" s="192"/>
      <c r="R211" s="192"/>
      <c r="S211" s="192"/>
      <c r="T211" s="19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145</v>
      </c>
      <c r="AU211" s="187" t="s">
        <v>84</v>
      </c>
      <c r="AV211" s="13" t="s">
        <v>84</v>
      </c>
      <c r="AW211" s="13" t="s">
        <v>35</v>
      </c>
      <c r="AX211" s="13" t="s">
        <v>74</v>
      </c>
      <c r="AY211" s="187" t="s">
        <v>134</v>
      </c>
    </row>
    <row r="212" spans="1:51" s="13" customFormat="1" ht="12">
      <c r="A212" s="13"/>
      <c r="B212" s="185"/>
      <c r="C212" s="13"/>
      <c r="D212" s="186" t="s">
        <v>145</v>
      </c>
      <c r="E212" s="187" t="s">
        <v>3</v>
      </c>
      <c r="F212" s="188" t="s">
        <v>326</v>
      </c>
      <c r="G212" s="13"/>
      <c r="H212" s="189">
        <v>88.93</v>
      </c>
      <c r="I212" s="190"/>
      <c r="J212" s="13"/>
      <c r="K212" s="13"/>
      <c r="L212" s="185"/>
      <c r="M212" s="191"/>
      <c r="N212" s="192"/>
      <c r="O212" s="192"/>
      <c r="P212" s="192"/>
      <c r="Q212" s="192"/>
      <c r="R212" s="192"/>
      <c r="S212" s="192"/>
      <c r="T212" s="19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7" t="s">
        <v>145</v>
      </c>
      <c r="AU212" s="187" t="s">
        <v>84</v>
      </c>
      <c r="AV212" s="13" t="s">
        <v>84</v>
      </c>
      <c r="AW212" s="13" t="s">
        <v>35</v>
      </c>
      <c r="AX212" s="13" t="s">
        <v>74</v>
      </c>
      <c r="AY212" s="187" t="s">
        <v>134</v>
      </c>
    </row>
    <row r="213" spans="1:51" s="13" customFormat="1" ht="12">
      <c r="A213" s="13"/>
      <c r="B213" s="185"/>
      <c r="C213" s="13"/>
      <c r="D213" s="186" t="s">
        <v>145</v>
      </c>
      <c r="E213" s="187" t="s">
        <v>3</v>
      </c>
      <c r="F213" s="188" t="s">
        <v>327</v>
      </c>
      <c r="G213" s="13"/>
      <c r="H213" s="189">
        <v>66.585</v>
      </c>
      <c r="I213" s="190"/>
      <c r="J213" s="13"/>
      <c r="K213" s="13"/>
      <c r="L213" s="185"/>
      <c r="M213" s="191"/>
      <c r="N213" s="192"/>
      <c r="O213" s="192"/>
      <c r="P213" s="192"/>
      <c r="Q213" s="192"/>
      <c r="R213" s="192"/>
      <c r="S213" s="192"/>
      <c r="T213" s="19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7" t="s">
        <v>145</v>
      </c>
      <c r="AU213" s="187" t="s">
        <v>84</v>
      </c>
      <c r="AV213" s="13" t="s">
        <v>84</v>
      </c>
      <c r="AW213" s="13" t="s">
        <v>35</v>
      </c>
      <c r="AX213" s="13" t="s">
        <v>74</v>
      </c>
      <c r="AY213" s="187" t="s">
        <v>134</v>
      </c>
    </row>
    <row r="214" spans="1:51" s="13" customFormat="1" ht="12">
      <c r="A214" s="13"/>
      <c r="B214" s="185"/>
      <c r="C214" s="13"/>
      <c r="D214" s="186" t="s">
        <v>145</v>
      </c>
      <c r="E214" s="187" t="s">
        <v>3</v>
      </c>
      <c r="F214" s="188" t="s">
        <v>328</v>
      </c>
      <c r="G214" s="13"/>
      <c r="H214" s="189">
        <v>27.36</v>
      </c>
      <c r="I214" s="190"/>
      <c r="J214" s="13"/>
      <c r="K214" s="13"/>
      <c r="L214" s="185"/>
      <c r="M214" s="191"/>
      <c r="N214" s="192"/>
      <c r="O214" s="192"/>
      <c r="P214" s="192"/>
      <c r="Q214" s="192"/>
      <c r="R214" s="192"/>
      <c r="S214" s="192"/>
      <c r="T214" s="19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7" t="s">
        <v>145</v>
      </c>
      <c r="AU214" s="187" t="s">
        <v>84</v>
      </c>
      <c r="AV214" s="13" t="s">
        <v>84</v>
      </c>
      <c r="AW214" s="13" t="s">
        <v>35</v>
      </c>
      <c r="AX214" s="13" t="s">
        <v>74</v>
      </c>
      <c r="AY214" s="187" t="s">
        <v>134</v>
      </c>
    </row>
    <row r="215" spans="1:51" s="14" customFormat="1" ht="12">
      <c r="A215" s="14"/>
      <c r="B215" s="194"/>
      <c r="C215" s="14"/>
      <c r="D215" s="186" t="s">
        <v>145</v>
      </c>
      <c r="E215" s="195" t="s">
        <v>3</v>
      </c>
      <c r="F215" s="196" t="s">
        <v>148</v>
      </c>
      <c r="G215" s="14"/>
      <c r="H215" s="197">
        <v>333.52500000000003</v>
      </c>
      <c r="I215" s="198"/>
      <c r="J215" s="14"/>
      <c r="K215" s="14"/>
      <c r="L215" s="194"/>
      <c r="M215" s="199"/>
      <c r="N215" s="200"/>
      <c r="O215" s="200"/>
      <c r="P215" s="200"/>
      <c r="Q215" s="200"/>
      <c r="R215" s="200"/>
      <c r="S215" s="200"/>
      <c r="T215" s="20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5" t="s">
        <v>145</v>
      </c>
      <c r="AU215" s="195" t="s">
        <v>84</v>
      </c>
      <c r="AV215" s="14" t="s">
        <v>141</v>
      </c>
      <c r="AW215" s="14" t="s">
        <v>35</v>
      </c>
      <c r="AX215" s="14" t="s">
        <v>82</v>
      </c>
      <c r="AY215" s="195" t="s">
        <v>134</v>
      </c>
    </row>
    <row r="216" spans="1:65" s="2" customFormat="1" ht="33" customHeight="1">
      <c r="A216" s="40"/>
      <c r="B216" s="166"/>
      <c r="C216" s="167" t="s">
        <v>329</v>
      </c>
      <c r="D216" s="167" t="s">
        <v>136</v>
      </c>
      <c r="E216" s="168" t="s">
        <v>330</v>
      </c>
      <c r="F216" s="169" t="s">
        <v>331</v>
      </c>
      <c r="G216" s="170" t="s">
        <v>317</v>
      </c>
      <c r="H216" s="171">
        <v>9</v>
      </c>
      <c r="I216" s="172"/>
      <c r="J216" s="173">
        <f>ROUND(I216*H216,2)</f>
        <v>0</v>
      </c>
      <c r="K216" s="169" t="s">
        <v>271</v>
      </c>
      <c r="L216" s="41"/>
      <c r="M216" s="174" t="s">
        <v>3</v>
      </c>
      <c r="N216" s="175" t="s">
        <v>45</v>
      </c>
      <c r="O216" s="74"/>
      <c r="P216" s="176">
        <f>O216*H216</f>
        <v>0</v>
      </c>
      <c r="Q216" s="176">
        <v>5E-05</v>
      </c>
      <c r="R216" s="176">
        <f>Q216*H216</f>
        <v>0.00045000000000000004</v>
      </c>
      <c r="S216" s="176">
        <v>0</v>
      </c>
      <c r="T216" s="17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178" t="s">
        <v>141</v>
      </c>
      <c r="AT216" s="178" t="s">
        <v>136</v>
      </c>
      <c r="AU216" s="178" t="s">
        <v>84</v>
      </c>
      <c r="AY216" s="21" t="s">
        <v>134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21" t="s">
        <v>82</v>
      </c>
      <c r="BK216" s="179">
        <f>ROUND(I216*H216,2)</f>
        <v>0</v>
      </c>
      <c r="BL216" s="21" t="s">
        <v>141</v>
      </c>
      <c r="BM216" s="178" t="s">
        <v>332</v>
      </c>
    </row>
    <row r="217" spans="1:51" s="13" customFormat="1" ht="12">
      <c r="A217" s="13"/>
      <c r="B217" s="185"/>
      <c r="C217" s="13"/>
      <c r="D217" s="186" t="s">
        <v>145</v>
      </c>
      <c r="E217" s="187" t="s">
        <v>3</v>
      </c>
      <c r="F217" s="188" t="s">
        <v>333</v>
      </c>
      <c r="G217" s="13"/>
      <c r="H217" s="189">
        <v>9</v>
      </c>
      <c r="I217" s="190"/>
      <c r="J217" s="13"/>
      <c r="K217" s="13"/>
      <c r="L217" s="185"/>
      <c r="M217" s="191"/>
      <c r="N217" s="192"/>
      <c r="O217" s="192"/>
      <c r="P217" s="192"/>
      <c r="Q217" s="192"/>
      <c r="R217" s="192"/>
      <c r="S217" s="192"/>
      <c r="T217" s="19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7" t="s">
        <v>145</v>
      </c>
      <c r="AU217" s="187" t="s">
        <v>84</v>
      </c>
      <c r="AV217" s="13" t="s">
        <v>84</v>
      </c>
      <c r="AW217" s="13" t="s">
        <v>35</v>
      </c>
      <c r="AX217" s="13" t="s">
        <v>82</v>
      </c>
      <c r="AY217" s="187" t="s">
        <v>134</v>
      </c>
    </row>
    <row r="218" spans="1:63" s="12" customFormat="1" ht="22.8" customHeight="1">
      <c r="A218" s="12"/>
      <c r="B218" s="153"/>
      <c r="C218" s="12"/>
      <c r="D218" s="154" t="s">
        <v>73</v>
      </c>
      <c r="E218" s="164" t="s">
        <v>193</v>
      </c>
      <c r="F218" s="164" t="s">
        <v>334</v>
      </c>
      <c r="G218" s="12"/>
      <c r="H218" s="12"/>
      <c r="I218" s="156"/>
      <c r="J218" s="165">
        <f>BK218</f>
        <v>0</v>
      </c>
      <c r="K218" s="12"/>
      <c r="L218" s="153"/>
      <c r="M218" s="158"/>
      <c r="N218" s="159"/>
      <c r="O218" s="159"/>
      <c r="P218" s="160">
        <f>SUM(P219:P259)</f>
        <v>0</v>
      </c>
      <c r="Q218" s="159"/>
      <c r="R218" s="160">
        <f>SUM(R219:R259)</f>
        <v>0.09059813</v>
      </c>
      <c r="S218" s="159"/>
      <c r="T218" s="161">
        <f>SUM(T219:T259)</f>
        <v>299.95795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54" t="s">
        <v>82</v>
      </c>
      <c r="AT218" s="162" t="s">
        <v>73</v>
      </c>
      <c r="AU218" s="162" t="s">
        <v>82</v>
      </c>
      <c r="AY218" s="154" t="s">
        <v>134</v>
      </c>
      <c r="BK218" s="163">
        <f>SUM(BK219:BK259)</f>
        <v>0</v>
      </c>
    </row>
    <row r="219" spans="1:65" s="2" customFormat="1" ht="16.5" customHeight="1">
      <c r="A219" s="40"/>
      <c r="B219" s="166"/>
      <c r="C219" s="167" t="s">
        <v>335</v>
      </c>
      <c r="D219" s="167" t="s">
        <v>136</v>
      </c>
      <c r="E219" s="168" t="s">
        <v>336</v>
      </c>
      <c r="F219" s="169" t="s">
        <v>337</v>
      </c>
      <c r="G219" s="170" t="s">
        <v>338</v>
      </c>
      <c r="H219" s="171">
        <v>1</v>
      </c>
      <c r="I219" s="172"/>
      <c r="J219" s="173">
        <f>ROUND(I219*H219,2)</f>
        <v>0</v>
      </c>
      <c r="K219" s="169" t="s">
        <v>271</v>
      </c>
      <c r="L219" s="41"/>
      <c r="M219" s="174" t="s">
        <v>3</v>
      </c>
      <c r="N219" s="175" t="s">
        <v>45</v>
      </c>
      <c r="O219" s="74"/>
      <c r="P219" s="176">
        <f>O219*H219</f>
        <v>0</v>
      </c>
      <c r="Q219" s="176">
        <v>0</v>
      </c>
      <c r="R219" s="176">
        <f>Q219*H219</f>
        <v>0</v>
      </c>
      <c r="S219" s="176">
        <v>0</v>
      </c>
      <c r="T219" s="17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178" t="s">
        <v>141</v>
      </c>
      <c r="AT219" s="178" t="s">
        <v>136</v>
      </c>
      <c r="AU219" s="178" t="s">
        <v>84</v>
      </c>
      <c r="AY219" s="21" t="s">
        <v>134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1" t="s">
        <v>82</v>
      </c>
      <c r="BK219" s="179">
        <f>ROUND(I219*H219,2)</f>
        <v>0</v>
      </c>
      <c r="BL219" s="21" t="s">
        <v>141</v>
      </c>
      <c r="BM219" s="178" t="s">
        <v>339</v>
      </c>
    </row>
    <row r="220" spans="1:65" s="2" customFormat="1" ht="24.15" customHeight="1">
      <c r="A220" s="40"/>
      <c r="B220" s="166"/>
      <c r="C220" s="167" t="s">
        <v>340</v>
      </c>
      <c r="D220" s="167" t="s">
        <v>136</v>
      </c>
      <c r="E220" s="168" t="s">
        <v>341</v>
      </c>
      <c r="F220" s="169" t="s">
        <v>342</v>
      </c>
      <c r="G220" s="170" t="s">
        <v>338</v>
      </c>
      <c r="H220" s="171">
        <v>1</v>
      </c>
      <c r="I220" s="172"/>
      <c r="J220" s="173">
        <f>ROUND(I220*H220,2)</f>
        <v>0</v>
      </c>
      <c r="K220" s="169" t="s">
        <v>271</v>
      </c>
      <c r="L220" s="41"/>
      <c r="M220" s="174" t="s">
        <v>3</v>
      </c>
      <c r="N220" s="175" t="s">
        <v>45</v>
      </c>
      <c r="O220" s="74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178" t="s">
        <v>141</v>
      </c>
      <c r="AT220" s="178" t="s">
        <v>136</v>
      </c>
      <c r="AU220" s="178" t="s">
        <v>84</v>
      </c>
      <c r="AY220" s="21" t="s">
        <v>134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1" t="s">
        <v>82</v>
      </c>
      <c r="BK220" s="179">
        <f>ROUND(I220*H220,2)</f>
        <v>0</v>
      </c>
      <c r="BL220" s="21" t="s">
        <v>141</v>
      </c>
      <c r="BM220" s="178" t="s">
        <v>343</v>
      </c>
    </row>
    <row r="221" spans="1:65" s="2" customFormat="1" ht="24.15" customHeight="1">
      <c r="A221" s="40"/>
      <c r="B221" s="166"/>
      <c r="C221" s="167" t="s">
        <v>344</v>
      </c>
      <c r="D221" s="167" t="s">
        <v>136</v>
      </c>
      <c r="E221" s="168" t="s">
        <v>345</v>
      </c>
      <c r="F221" s="169" t="s">
        <v>346</v>
      </c>
      <c r="G221" s="170" t="s">
        <v>338</v>
      </c>
      <c r="H221" s="171">
        <v>1</v>
      </c>
      <c r="I221" s="172"/>
      <c r="J221" s="173">
        <f>ROUND(I221*H221,2)</f>
        <v>0</v>
      </c>
      <c r="K221" s="169" t="s">
        <v>271</v>
      </c>
      <c r="L221" s="41"/>
      <c r="M221" s="174" t="s">
        <v>3</v>
      </c>
      <c r="N221" s="175" t="s">
        <v>45</v>
      </c>
      <c r="O221" s="74"/>
      <c r="P221" s="176">
        <f>O221*H221</f>
        <v>0</v>
      </c>
      <c r="Q221" s="176">
        <v>0</v>
      </c>
      <c r="R221" s="176">
        <f>Q221*H221</f>
        <v>0</v>
      </c>
      <c r="S221" s="176">
        <v>0</v>
      </c>
      <c r="T221" s="17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178" t="s">
        <v>141</v>
      </c>
      <c r="AT221" s="178" t="s">
        <v>136</v>
      </c>
      <c r="AU221" s="178" t="s">
        <v>84</v>
      </c>
      <c r="AY221" s="21" t="s">
        <v>134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21" t="s">
        <v>82</v>
      </c>
      <c r="BK221" s="179">
        <f>ROUND(I221*H221,2)</f>
        <v>0</v>
      </c>
      <c r="BL221" s="21" t="s">
        <v>141</v>
      </c>
      <c r="BM221" s="178" t="s">
        <v>347</v>
      </c>
    </row>
    <row r="222" spans="1:65" s="2" customFormat="1" ht="16.5" customHeight="1">
      <c r="A222" s="40"/>
      <c r="B222" s="166"/>
      <c r="C222" s="167" t="s">
        <v>348</v>
      </c>
      <c r="D222" s="167" t="s">
        <v>136</v>
      </c>
      <c r="E222" s="168" t="s">
        <v>349</v>
      </c>
      <c r="F222" s="169" t="s">
        <v>350</v>
      </c>
      <c r="G222" s="170" t="s">
        <v>338</v>
      </c>
      <c r="H222" s="171">
        <v>1</v>
      </c>
      <c r="I222" s="172"/>
      <c r="J222" s="173">
        <f>ROUND(I222*H222,2)</f>
        <v>0</v>
      </c>
      <c r="K222" s="169" t="s">
        <v>271</v>
      </c>
      <c r="L222" s="41"/>
      <c r="M222" s="174" t="s">
        <v>3</v>
      </c>
      <c r="N222" s="175" t="s">
        <v>45</v>
      </c>
      <c r="O222" s="74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178" t="s">
        <v>141</v>
      </c>
      <c r="AT222" s="178" t="s">
        <v>136</v>
      </c>
      <c r="AU222" s="178" t="s">
        <v>84</v>
      </c>
      <c r="AY222" s="21" t="s">
        <v>134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21" t="s">
        <v>82</v>
      </c>
      <c r="BK222" s="179">
        <f>ROUND(I222*H222,2)</f>
        <v>0</v>
      </c>
      <c r="BL222" s="21" t="s">
        <v>141</v>
      </c>
      <c r="BM222" s="178" t="s">
        <v>351</v>
      </c>
    </row>
    <row r="223" spans="1:65" s="2" customFormat="1" ht="33" customHeight="1">
      <c r="A223" s="40"/>
      <c r="B223" s="166"/>
      <c r="C223" s="167" t="s">
        <v>352</v>
      </c>
      <c r="D223" s="167" t="s">
        <v>136</v>
      </c>
      <c r="E223" s="168" t="s">
        <v>353</v>
      </c>
      <c r="F223" s="169" t="s">
        <v>354</v>
      </c>
      <c r="G223" s="170" t="s">
        <v>180</v>
      </c>
      <c r="H223" s="171">
        <v>330</v>
      </c>
      <c r="I223" s="172"/>
      <c r="J223" s="173">
        <f>ROUND(I223*H223,2)</f>
        <v>0</v>
      </c>
      <c r="K223" s="169" t="s">
        <v>140</v>
      </c>
      <c r="L223" s="41"/>
      <c r="M223" s="174" t="s">
        <v>3</v>
      </c>
      <c r="N223" s="175" t="s">
        <v>45</v>
      </c>
      <c r="O223" s="74"/>
      <c r="P223" s="176">
        <f>O223*H223</f>
        <v>0</v>
      </c>
      <c r="Q223" s="176">
        <v>0</v>
      </c>
      <c r="R223" s="176">
        <f>Q223*H223</f>
        <v>0</v>
      </c>
      <c r="S223" s="176">
        <v>0.01</v>
      </c>
      <c r="T223" s="177">
        <f>S223*H223</f>
        <v>3.3000000000000003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178" t="s">
        <v>141</v>
      </c>
      <c r="AT223" s="178" t="s">
        <v>136</v>
      </c>
      <c r="AU223" s="178" t="s">
        <v>84</v>
      </c>
      <c r="AY223" s="21" t="s">
        <v>134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21" t="s">
        <v>82</v>
      </c>
      <c r="BK223" s="179">
        <f>ROUND(I223*H223,2)</f>
        <v>0</v>
      </c>
      <c r="BL223" s="21" t="s">
        <v>141</v>
      </c>
      <c r="BM223" s="178" t="s">
        <v>355</v>
      </c>
    </row>
    <row r="224" spans="1:47" s="2" customFormat="1" ht="12">
      <c r="A224" s="40"/>
      <c r="B224" s="41"/>
      <c r="C224" s="40"/>
      <c r="D224" s="180" t="s">
        <v>143</v>
      </c>
      <c r="E224" s="40"/>
      <c r="F224" s="181" t="s">
        <v>356</v>
      </c>
      <c r="G224" s="40"/>
      <c r="H224" s="40"/>
      <c r="I224" s="182"/>
      <c r="J224" s="40"/>
      <c r="K224" s="40"/>
      <c r="L224" s="41"/>
      <c r="M224" s="183"/>
      <c r="N224" s="184"/>
      <c r="O224" s="74"/>
      <c r="P224" s="74"/>
      <c r="Q224" s="74"/>
      <c r="R224" s="74"/>
      <c r="S224" s="74"/>
      <c r="T224" s="75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21" t="s">
        <v>143</v>
      </c>
      <c r="AU224" s="21" t="s">
        <v>84</v>
      </c>
    </row>
    <row r="225" spans="1:51" s="15" customFormat="1" ht="12">
      <c r="A225" s="15"/>
      <c r="B225" s="202"/>
      <c r="C225" s="15"/>
      <c r="D225" s="186" t="s">
        <v>145</v>
      </c>
      <c r="E225" s="203" t="s">
        <v>3</v>
      </c>
      <c r="F225" s="204" t="s">
        <v>357</v>
      </c>
      <c r="G225" s="15"/>
      <c r="H225" s="203" t="s">
        <v>3</v>
      </c>
      <c r="I225" s="205"/>
      <c r="J225" s="15"/>
      <c r="K225" s="15"/>
      <c r="L225" s="202"/>
      <c r="M225" s="206"/>
      <c r="N225" s="207"/>
      <c r="O225" s="207"/>
      <c r="P225" s="207"/>
      <c r="Q225" s="207"/>
      <c r="R225" s="207"/>
      <c r="S225" s="207"/>
      <c r="T225" s="20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03" t="s">
        <v>145</v>
      </c>
      <c r="AU225" s="203" t="s">
        <v>84</v>
      </c>
      <c r="AV225" s="15" t="s">
        <v>82</v>
      </c>
      <c r="AW225" s="15" t="s">
        <v>35</v>
      </c>
      <c r="AX225" s="15" t="s">
        <v>74</v>
      </c>
      <c r="AY225" s="203" t="s">
        <v>134</v>
      </c>
    </row>
    <row r="226" spans="1:51" s="13" customFormat="1" ht="12">
      <c r="A226" s="13"/>
      <c r="B226" s="185"/>
      <c r="C226" s="13"/>
      <c r="D226" s="186" t="s">
        <v>145</v>
      </c>
      <c r="E226" s="187" t="s">
        <v>3</v>
      </c>
      <c r="F226" s="188" t="s">
        <v>358</v>
      </c>
      <c r="G226" s="13"/>
      <c r="H226" s="189">
        <v>330</v>
      </c>
      <c r="I226" s="190"/>
      <c r="J226" s="13"/>
      <c r="K226" s="13"/>
      <c r="L226" s="185"/>
      <c r="M226" s="191"/>
      <c r="N226" s="192"/>
      <c r="O226" s="192"/>
      <c r="P226" s="192"/>
      <c r="Q226" s="192"/>
      <c r="R226" s="192"/>
      <c r="S226" s="192"/>
      <c r="T226" s="19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7" t="s">
        <v>145</v>
      </c>
      <c r="AU226" s="187" t="s">
        <v>84</v>
      </c>
      <c r="AV226" s="13" t="s">
        <v>84</v>
      </c>
      <c r="AW226" s="13" t="s">
        <v>35</v>
      </c>
      <c r="AX226" s="13" t="s">
        <v>82</v>
      </c>
      <c r="AY226" s="187" t="s">
        <v>134</v>
      </c>
    </row>
    <row r="227" spans="1:65" s="2" customFormat="1" ht="62.7" customHeight="1">
      <c r="A227" s="40"/>
      <c r="B227" s="166"/>
      <c r="C227" s="167" t="s">
        <v>359</v>
      </c>
      <c r="D227" s="167" t="s">
        <v>136</v>
      </c>
      <c r="E227" s="168" t="s">
        <v>360</v>
      </c>
      <c r="F227" s="169" t="s">
        <v>361</v>
      </c>
      <c r="G227" s="170" t="s">
        <v>180</v>
      </c>
      <c r="H227" s="171">
        <v>330</v>
      </c>
      <c r="I227" s="172"/>
      <c r="J227" s="173">
        <f>ROUND(I227*H227,2)</f>
        <v>0</v>
      </c>
      <c r="K227" s="169" t="s">
        <v>140</v>
      </c>
      <c r="L227" s="41"/>
      <c r="M227" s="174" t="s">
        <v>3</v>
      </c>
      <c r="N227" s="175" t="s">
        <v>45</v>
      </c>
      <c r="O227" s="74"/>
      <c r="P227" s="176">
        <f>O227*H227</f>
        <v>0</v>
      </c>
      <c r="Q227" s="176">
        <v>0</v>
      </c>
      <c r="R227" s="176">
        <f>Q227*H227</f>
        <v>0</v>
      </c>
      <c r="S227" s="176">
        <v>0.02</v>
      </c>
      <c r="T227" s="177">
        <f>S227*H227</f>
        <v>6.6000000000000005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178" t="s">
        <v>141</v>
      </c>
      <c r="AT227" s="178" t="s">
        <v>136</v>
      </c>
      <c r="AU227" s="178" t="s">
        <v>84</v>
      </c>
      <c r="AY227" s="21" t="s">
        <v>134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21" t="s">
        <v>82</v>
      </c>
      <c r="BK227" s="179">
        <f>ROUND(I227*H227,2)</f>
        <v>0</v>
      </c>
      <c r="BL227" s="21" t="s">
        <v>141</v>
      </c>
      <c r="BM227" s="178" t="s">
        <v>362</v>
      </c>
    </row>
    <row r="228" spans="1:47" s="2" customFormat="1" ht="12">
      <c r="A228" s="40"/>
      <c r="B228" s="41"/>
      <c r="C228" s="40"/>
      <c r="D228" s="180" t="s">
        <v>143</v>
      </c>
      <c r="E228" s="40"/>
      <c r="F228" s="181" t="s">
        <v>363</v>
      </c>
      <c r="G228" s="40"/>
      <c r="H228" s="40"/>
      <c r="I228" s="182"/>
      <c r="J228" s="40"/>
      <c r="K228" s="40"/>
      <c r="L228" s="41"/>
      <c r="M228" s="183"/>
      <c r="N228" s="184"/>
      <c r="O228" s="74"/>
      <c r="P228" s="74"/>
      <c r="Q228" s="74"/>
      <c r="R228" s="74"/>
      <c r="S228" s="74"/>
      <c r="T228" s="75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21" t="s">
        <v>143</v>
      </c>
      <c r="AU228" s="21" t="s">
        <v>84</v>
      </c>
    </row>
    <row r="229" spans="1:51" s="15" customFormat="1" ht="12">
      <c r="A229" s="15"/>
      <c r="B229" s="202"/>
      <c r="C229" s="15"/>
      <c r="D229" s="186" t="s">
        <v>145</v>
      </c>
      <c r="E229" s="203" t="s">
        <v>3</v>
      </c>
      <c r="F229" s="204" t="s">
        <v>357</v>
      </c>
      <c r="G229" s="15"/>
      <c r="H229" s="203" t="s">
        <v>3</v>
      </c>
      <c r="I229" s="205"/>
      <c r="J229" s="15"/>
      <c r="K229" s="15"/>
      <c r="L229" s="202"/>
      <c r="M229" s="206"/>
      <c r="N229" s="207"/>
      <c r="O229" s="207"/>
      <c r="P229" s="207"/>
      <c r="Q229" s="207"/>
      <c r="R229" s="207"/>
      <c r="S229" s="207"/>
      <c r="T229" s="20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03" t="s">
        <v>145</v>
      </c>
      <c r="AU229" s="203" t="s">
        <v>84</v>
      </c>
      <c r="AV229" s="15" t="s">
        <v>82</v>
      </c>
      <c r="AW229" s="15" t="s">
        <v>35</v>
      </c>
      <c r="AX229" s="15" t="s">
        <v>74</v>
      </c>
      <c r="AY229" s="203" t="s">
        <v>134</v>
      </c>
    </row>
    <row r="230" spans="1:51" s="13" customFormat="1" ht="12">
      <c r="A230" s="13"/>
      <c r="B230" s="185"/>
      <c r="C230" s="13"/>
      <c r="D230" s="186" t="s">
        <v>145</v>
      </c>
      <c r="E230" s="187" t="s">
        <v>3</v>
      </c>
      <c r="F230" s="188" t="s">
        <v>358</v>
      </c>
      <c r="G230" s="13"/>
      <c r="H230" s="189">
        <v>330</v>
      </c>
      <c r="I230" s="190"/>
      <c r="J230" s="13"/>
      <c r="K230" s="13"/>
      <c r="L230" s="185"/>
      <c r="M230" s="191"/>
      <c r="N230" s="192"/>
      <c r="O230" s="192"/>
      <c r="P230" s="192"/>
      <c r="Q230" s="192"/>
      <c r="R230" s="192"/>
      <c r="S230" s="192"/>
      <c r="T230" s="19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7" t="s">
        <v>145</v>
      </c>
      <c r="AU230" s="187" t="s">
        <v>84</v>
      </c>
      <c r="AV230" s="13" t="s">
        <v>84</v>
      </c>
      <c r="AW230" s="13" t="s">
        <v>35</v>
      </c>
      <c r="AX230" s="13" t="s">
        <v>82</v>
      </c>
      <c r="AY230" s="187" t="s">
        <v>134</v>
      </c>
    </row>
    <row r="231" spans="1:65" s="2" customFormat="1" ht="49.05" customHeight="1">
      <c r="A231" s="40"/>
      <c r="B231" s="166"/>
      <c r="C231" s="167" t="s">
        <v>364</v>
      </c>
      <c r="D231" s="167" t="s">
        <v>136</v>
      </c>
      <c r="E231" s="168" t="s">
        <v>365</v>
      </c>
      <c r="F231" s="169" t="s">
        <v>366</v>
      </c>
      <c r="G231" s="170" t="s">
        <v>180</v>
      </c>
      <c r="H231" s="171">
        <v>724.446</v>
      </c>
      <c r="I231" s="172"/>
      <c r="J231" s="173">
        <f>ROUND(I231*H231,2)</f>
        <v>0</v>
      </c>
      <c r="K231" s="169" t="s">
        <v>140</v>
      </c>
      <c r="L231" s="41"/>
      <c r="M231" s="174" t="s">
        <v>3</v>
      </c>
      <c r="N231" s="175" t="s">
        <v>45</v>
      </c>
      <c r="O231" s="74"/>
      <c r="P231" s="176">
        <f>O231*H231</f>
        <v>0</v>
      </c>
      <c r="Q231" s="176">
        <v>3E-05</v>
      </c>
      <c r="R231" s="176">
        <f>Q231*H231</f>
        <v>0.02173338</v>
      </c>
      <c r="S231" s="176">
        <v>0</v>
      </c>
      <c r="T231" s="17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178" t="s">
        <v>141</v>
      </c>
      <c r="AT231" s="178" t="s">
        <v>136</v>
      </c>
      <c r="AU231" s="178" t="s">
        <v>84</v>
      </c>
      <c r="AY231" s="21" t="s">
        <v>134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1" t="s">
        <v>82</v>
      </c>
      <c r="BK231" s="179">
        <f>ROUND(I231*H231,2)</f>
        <v>0</v>
      </c>
      <c r="BL231" s="21" t="s">
        <v>141</v>
      </c>
      <c r="BM231" s="178" t="s">
        <v>367</v>
      </c>
    </row>
    <row r="232" spans="1:47" s="2" customFormat="1" ht="12">
      <c r="A232" s="40"/>
      <c r="B232" s="41"/>
      <c r="C232" s="40"/>
      <c r="D232" s="180" t="s">
        <v>143</v>
      </c>
      <c r="E232" s="40"/>
      <c r="F232" s="181" t="s">
        <v>368</v>
      </c>
      <c r="G232" s="40"/>
      <c r="H232" s="40"/>
      <c r="I232" s="182"/>
      <c r="J232" s="40"/>
      <c r="K232" s="40"/>
      <c r="L232" s="41"/>
      <c r="M232" s="183"/>
      <c r="N232" s="184"/>
      <c r="O232" s="74"/>
      <c r="P232" s="74"/>
      <c r="Q232" s="74"/>
      <c r="R232" s="74"/>
      <c r="S232" s="74"/>
      <c r="T232" s="75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21" t="s">
        <v>143</v>
      </c>
      <c r="AU232" s="21" t="s">
        <v>84</v>
      </c>
    </row>
    <row r="233" spans="1:51" s="13" customFormat="1" ht="12">
      <c r="A233" s="13"/>
      <c r="B233" s="185"/>
      <c r="C233" s="13"/>
      <c r="D233" s="186" t="s">
        <v>145</v>
      </c>
      <c r="E233" s="187" t="s">
        <v>3</v>
      </c>
      <c r="F233" s="188" t="s">
        <v>183</v>
      </c>
      <c r="G233" s="13"/>
      <c r="H233" s="189">
        <v>267.718</v>
      </c>
      <c r="I233" s="190"/>
      <c r="J233" s="13"/>
      <c r="K233" s="13"/>
      <c r="L233" s="185"/>
      <c r="M233" s="191"/>
      <c r="N233" s="192"/>
      <c r="O233" s="192"/>
      <c r="P233" s="192"/>
      <c r="Q233" s="192"/>
      <c r="R233" s="192"/>
      <c r="S233" s="192"/>
      <c r="T233" s="19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7" t="s">
        <v>145</v>
      </c>
      <c r="AU233" s="187" t="s">
        <v>84</v>
      </c>
      <c r="AV233" s="13" t="s">
        <v>84</v>
      </c>
      <c r="AW233" s="13" t="s">
        <v>35</v>
      </c>
      <c r="AX233" s="13" t="s">
        <v>74</v>
      </c>
      <c r="AY233" s="187" t="s">
        <v>134</v>
      </c>
    </row>
    <row r="234" spans="1:51" s="13" customFormat="1" ht="12">
      <c r="A234" s="13"/>
      <c r="B234" s="185"/>
      <c r="C234" s="13"/>
      <c r="D234" s="186" t="s">
        <v>145</v>
      </c>
      <c r="E234" s="187" t="s">
        <v>3</v>
      </c>
      <c r="F234" s="188" t="s">
        <v>295</v>
      </c>
      <c r="G234" s="13"/>
      <c r="H234" s="189">
        <v>372.488</v>
      </c>
      <c r="I234" s="190"/>
      <c r="J234" s="13"/>
      <c r="K234" s="13"/>
      <c r="L234" s="185"/>
      <c r="M234" s="191"/>
      <c r="N234" s="192"/>
      <c r="O234" s="192"/>
      <c r="P234" s="192"/>
      <c r="Q234" s="192"/>
      <c r="R234" s="192"/>
      <c r="S234" s="192"/>
      <c r="T234" s="19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7" t="s">
        <v>145</v>
      </c>
      <c r="AU234" s="187" t="s">
        <v>84</v>
      </c>
      <c r="AV234" s="13" t="s">
        <v>84</v>
      </c>
      <c r="AW234" s="13" t="s">
        <v>35</v>
      </c>
      <c r="AX234" s="13" t="s">
        <v>74</v>
      </c>
      <c r="AY234" s="187" t="s">
        <v>134</v>
      </c>
    </row>
    <row r="235" spans="1:51" s="13" customFormat="1" ht="12">
      <c r="A235" s="13"/>
      <c r="B235" s="185"/>
      <c r="C235" s="13"/>
      <c r="D235" s="186" t="s">
        <v>145</v>
      </c>
      <c r="E235" s="187" t="s">
        <v>3</v>
      </c>
      <c r="F235" s="188" t="s">
        <v>303</v>
      </c>
      <c r="G235" s="13"/>
      <c r="H235" s="189">
        <v>84.24</v>
      </c>
      <c r="I235" s="190"/>
      <c r="J235" s="13"/>
      <c r="K235" s="13"/>
      <c r="L235" s="185"/>
      <c r="M235" s="191"/>
      <c r="N235" s="192"/>
      <c r="O235" s="192"/>
      <c r="P235" s="192"/>
      <c r="Q235" s="192"/>
      <c r="R235" s="192"/>
      <c r="S235" s="192"/>
      <c r="T235" s="19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7" t="s">
        <v>145</v>
      </c>
      <c r="AU235" s="187" t="s">
        <v>84</v>
      </c>
      <c r="AV235" s="13" t="s">
        <v>84</v>
      </c>
      <c r="AW235" s="13" t="s">
        <v>35</v>
      </c>
      <c r="AX235" s="13" t="s">
        <v>74</v>
      </c>
      <c r="AY235" s="187" t="s">
        <v>134</v>
      </c>
    </row>
    <row r="236" spans="1:51" s="14" customFormat="1" ht="12">
      <c r="A236" s="14"/>
      <c r="B236" s="194"/>
      <c r="C236" s="14"/>
      <c r="D236" s="186" t="s">
        <v>145</v>
      </c>
      <c r="E236" s="195" t="s">
        <v>3</v>
      </c>
      <c r="F236" s="196" t="s">
        <v>148</v>
      </c>
      <c r="G236" s="14"/>
      <c r="H236" s="197">
        <v>724.446</v>
      </c>
      <c r="I236" s="198"/>
      <c r="J236" s="14"/>
      <c r="K236" s="14"/>
      <c r="L236" s="194"/>
      <c r="M236" s="199"/>
      <c r="N236" s="200"/>
      <c r="O236" s="200"/>
      <c r="P236" s="200"/>
      <c r="Q236" s="200"/>
      <c r="R236" s="200"/>
      <c r="S236" s="200"/>
      <c r="T236" s="20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5" t="s">
        <v>145</v>
      </c>
      <c r="AU236" s="195" t="s">
        <v>84</v>
      </c>
      <c r="AV236" s="14" t="s">
        <v>141</v>
      </c>
      <c r="AW236" s="14" t="s">
        <v>35</v>
      </c>
      <c r="AX236" s="14" t="s">
        <v>82</v>
      </c>
      <c r="AY236" s="195" t="s">
        <v>134</v>
      </c>
    </row>
    <row r="237" spans="1:65" s="2" customFormat="1" ht="44.25" customHeight="1">
      <c r="A237" s="40"/>
      <c r="B237" s="166"/>
      <c r="C237" s="167" t="s">
        <v>369</v>
      </c>
      <c r="D237" s="167" t="s">
        <v>136</v>
      </c>
      <c r="E237" s="168" t="s">
        <v>370</v>
      </c>
      <c r="F237" s="169" t="s">
        <v>371</v>
      </c>
      <c r="G237" s="170" t="s">
        <v>317</v>
      </c>
      <c r="H237" s="171">
        <v>11.825</v>
      </c>
      <c r="I237" s="172"/>
      <c r="J237" s="173">
        <f>ROUND(I237*H237,2)</f>
        <v>0</v>
      </c>
      <c r="K237" s="169" t="s">
        <v>140</v>
      </c>
      <c r="L237" s="41"/>
      <c r="M237" s="174" t="s">
        <v>3</v>
      </c>
      <c r="N237" s="175" t="s">
        <v>45</v>
      </c>
      <c r="O237" s="74"/>
      <c r="P237" s="176">
        <f>O237*H237</f>
        <v>0</v>
      </c>
      <c r="Q237" s="176">
        <v>0.00203</v>
      </c>
      <c r="R237" s="176">
        <f>Q237*H237</f>
        <v>0.02400475</v>
      </c>
      <c r="S237" s="176">
        <v>0</v>
      </c>
      <c r="T237" s="17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178" t="s">
        <v>141</v>
      </c>
      <c r="AT237" s="178" t="s">
        <v>136</v>
      </c>
      <c r="AU237" s="178" t="s">
        <v>84</v>
      </c>
      <c r="AY237" s="21" t="s">
        <v>134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21" t="s">
        <v>82</v>
      </c>
      <c r="BK237" s="179">
        <f>ROUND(I237*H237,2)</f>
        <v>0</v>
      </c>
      <c r="BL237" s="21" t="s">
        <v>141</v>
      </c>
      <c r="BM237" s="178" t="s">
        <v>372</v>
      </c>
    </row>
    <row r="238" spans="1:47" s="2" customFormat="1" ht="12">
      <c r="A238" s="40"/>
      <c r="B238" s="41"/>
      <c r="C238" s="40"/>
      <c r="D238" s="180" t="s">
        <v>143</v>
      </c>
      <c r="E238" s="40"/>
      <c r="F238" s="181" t="s">
        <v>373</v>
      </c>
      <c r="G238" s="40"/>
      <c r="H238" s="40"/>
      <c r="I238" s="182"/>
      <c r="J238" s="40"/>
      <c r="K238" s="40"/>
      <c r="L238" s="41"/>
      <c r="M238" s="183"/>
      <c r="N238" s="184"/>
      <c r="O238" s="74"/>
      <c r="P238" s="74"/>
      <c r="Q238" s="74"/>
      <c r="R238" s="74"/>
      <c r="S238" s="74"/>
      <c r="T238" s="75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21" t="s">
        <v>143</v>
      </c>
      <c r="AU238" s="21" t="s">
        <v>84</v>
      </c>
    </row>
    <row r="239" spans="1:65" s="2" customFormat="1" ht="49.05" customHeight="1">
      <c r="A239" s="40"/>
      <c r="B239" s="166"/>
      <c r="C239" s="167" t="s">
        <v>374</v>
      </c>
      <c r="D239" s="167" t="s">
        <v>136</v>
      </c>
      <c r="E239" s="168" t="s">
        <v>375</v>
      </c>
      <c r="F239" s="169" t="s">
        <v>376</v>
      </c>
      <c r="G239" s="170" t="s">
        <v>377</v>
      </c>
      <c r="H239" s="171">
        <v>1</v>
      </c>
      <c r="I239" s="172"/>
      <c r="J239" s="173">
        <f>ROUND(I239*H239,2)</f>
        <v>0</v>
      </c>
      <c r="K239" s="169" t="s">
        <v>140</v>
      </c>
      <c r="L239" s="41"/>
      <c r="M239" s="174" t="s">
        <v>3</v>
      </c>
      <c r="N239" s="175" t="s">
        <v>45</v>
      </c>
      <c r="O239" s="74"/>
      <c r="P239" s="176">
        <f>O239*H239</f>
        <v>0</v>
      </c>
      <c r="Q239" s="176">
        <v>0.00068</v>
      </c>
      <c r="R239" s="176">
        <f>Q239*H239</f>
        <v>0.00068</v>
      </c>
      <c r="S239" s="176">
        <v>0</v>
      </c>
      <c r="T239" s="17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178" t="s">
        <v>141</v>
      </c>
      <c r="AT239" s="178" t="s">
        <v>136</v>
      </c>
      <c r="AU239" s="178" t="s">
        <v>84</v>
      </c>
      <c r="AY239" s="21" t="s">
        <v>134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21" t="s">
        <v>82</v>
      </c>
      <c r="BK239" s="179">
        <f>ROUND(I239*H239,2)</f>
        <v>0</v>
      </c>
      <c r="BL239" s="21" t="s">
        <v>141</v>
      </c>
      <c r="BM239" s="178" t="s">
        <v>378</v>
      </c>
    </row>
    <row r="240" spans="1:47" s="2" customFormat="1" ht="12">
      <c r="A240" s="40"/>
      <c r="B240" s="41"/>
      <c r="C240" s="40"/>
      <c r="D240" s="180" t="s">
        <v>143</v>
      </c>
      <c r="E240" s="40"/>
      <c r="F240" s="181" t="s">
        <v>379</v>
      </c>
      <c r="G240" s="40"/>
      <c r="H240" s="40"/>
      <c r="I240" s="182"/>
      <c r="J240" s="40"/>
      <c r="K240" s="40"/>
      <c r="L240" s="41"/>
      <c r="M240" s="183"/>
      <c r="N240" s="184"/>
      <c r="O240" s="74"/>
      <c r="P240" s="74"/>
      <c r="Q240" s="74"/>
      <c r="R240" s="74"/>
      <c r="S240" s="74"/>
      <c r="T240" s="75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21" t="s">
        <v>143</v>
      </c>
      <c r="AU240" s="21" t="s">
        <v>84</v>
      </c>
    </row>
    <row r="241" spans="1:65" s="2" customFormat="1" ht="24.15" customHeight="1">
      <c r="A241" s="40"/>
      <c r="B241" s="166"/>
      <c r="C241" s="209" t="s">
        <v>380</v>
      </c>
      <c r="D241" s="209" t="s">
        <v>381</v>
      </c>
      <c r="E241" s="210" t="s">
        <v>382</v>
      </c>
      <c r="F241" s="211" t="s">
        <v>383</v>
      </c>
      <c r="G241" s="212" t="s">
        <v>161</v>
      </c>
      <c r="H241" s="213">
        <v>0.032</v>
      </c>
      <c r="I241" s="214"/>
      <c r="J241" s="215">
        <f>ROUND(I241*H241,2)</f>
        <v>0</v>
      </c>
      <c r="K241" s="211" t="s">
        <v>140</v>
      </c>
      <c r="L241" s="216"/>
      <c r="M241" s="217" t="s">
        <v>3</v>
      </c>
      <c r="N241" s="218" t="s">
        <v>45</v>
      </c>
      <c r="O241" s="74"/>
      <c r="P241" s="176">
        <f>O241*H241</f>
        <v>0</v>
      </c>
      <c r="Q241" s="176">
        <v>1</v>
      </c>
      <c r="R241" s="176">
        <f>Q241*H241</f>
        <v>0.032</v>
      </c>
      <c r="S241" s="176">
        <v>0</v>
      </c>
      <c r="T241" s="17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178" t="s">
        <v>185</v>
      </c>
      <c r="AT241" s="178" t="s">
        <v>381</v>
      </c>
      <c r="AU241" s="178" t="s">
        <v>84</v>
      </c>
      <c r="AY241" s="21" t="s">
        <v>134</v>
      </c>
      <c r="BE241" s="179">
        <f>IF(N241="základní",J241,0)</f>
        <v>0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21" t="s">
        <v>82</v>
      </c>
      <c r="BK241" s="179">
        <f>ROUND(I241*H241,2)</f>
        <v>0</v>
      </c>
      <c r="BL241" s="21" t="s">
        <v>141</v>
      </c>
      <c r="BM241" s="178" t="s">
        <v>384</v>
      </c>
    </row>
    <row r="242" spans="1:51" s="13" customFormat="1" ht="12">
      <c r="A242" s="13"/>
      <c r="B242" s="185"/>
      <c r="C242" s="13"/>
      <c r="D242" s="186" t="s">
        <v>145</v>
      </c>
      <c r="E242" s="187" t="s">
        <v>3</v>
      </c>
      <c r="F242" s="188" t="s">
        <v>385</v>
      </c>
      <c r="G242" s="13"/>
      <c r="H242" s="189">
        <v>0.032</v>
      </c>
      <c r="I242" s="190"/>
      <c r="J242" s="13"/>
      <c r="K242" s="13"/>
      <c r="L242" s="185"/>
      <c r="M242" s="191"/>
      <c r="N242" s="192"/>
      <c r="O242" s="192"/>
      <c r="P242" s="192"/>
      <c r="Q242" s="192"/>
      <c r="R242" s="192"/>
      <c r="S242" s="192"/>
      <c r="T242" s="19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7" t="s">
        <v>145</v>
      </c>
      <c r="AU242" s="187" t="s">
        <v>84</v>
      </c>
      <c r="AV242" s="13" t="s">
        <v>84</v>
      </c>
      <c r="AW242" s="13" t="s">
        <v>35</v>
      </c>
      <c r="AX242" s="13" t="s">
        <v>82</v>
      </c>
      <c r="AY242" s="187" t="s">
        <v>134</v>
      </c>
    </row>
    <row r="243" spans="1:65" s="2" customFormat="1" ht="24.15" customHeight="1">
      <c r="A243" s="40"/>
      <c r="B243" s="166"/>
      <c r="C243" s="167" t="s">
        <v>386</v>
      </c>
      <c r="D243" s="167" t="s">
        <v>136</v>
      </c>
      <c r="E243" s="168" t="s">
        <v>387</v>
      </c>
      <c r="F243" s="169" t="s">
        <v>388</v>
      </c>
      <c r="G243" s="170" t="s">
        <v>377</v>
      </c>
      <c r="H243" s="171">
        <v>1</v>
      </c>
      <c r="I243" s="172"/>
      <c r="J243" s="173">
        <f>ROUND(I243*H243,2)</f>
        <v>0</v>
      </c>
      <c r="K243" s="169" t="s">
        <v>140</v>
      </c>
      <c r="L243" s="41"/>
      <c r="M243" s="174" t="s">
        <v>3</v>
      </c>
      <c r="N243" s="175" t="s">
        <v>45</v>
      </c>
      <c r="O243" s="74"/>
      <c r="P243" s="176">
        <f>O243*H243</f>
        <v>0</v>
      </c>
      <c r="Q243" s="176">
        <v>0.00018</v>
      </c>
      <c r="R243" s="176">
        <f>Q243*H243</f>
        <v>0.00018</v>
      </c>
      <c r="S243" s="176">
        <v>0</v>
      </c>
      <c r="T243" s="17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178" t="s">
        <v>141</v>
      </c>
      <c r="AT243" s="178" t="s">
        <v>136</v>
      </c>
      <c r="AU243" s="178" t="s">
        <v>84</v>
      </c>
      <c r="AY243" s="21" t="s">
        <v>134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1" t="s">
        <v>82</v>
      </c>
      <c r="BK243" s="179">
        <f>ROUND(I243*H243,2)</f>
        <v>0</v>
      </c>
      <c r="BL243" s="21" t="s">
        <v>141</v>
      </c>
      <c r="BM243" s="178" t="s">
        <v>389</v>
      </c>
    </row>
    <row r="244" spans="1:47" s="2" customFormat="1" ht="12">
      <c r="A244" s="40"/>
      <c r="B244" s="41"/>
      <c r="C244" s="40"/>
      <c r="D244" s="180" t="s">
        <v>143</v>
      </c>
      <c r="E244" s="40"/>
      <c r="F244" s="181" t="s">
        <v>390</v>
      </c>
      <c r="G244" s="40"/>
      <c r="H244" s="40"/>
      <c r="I244" s="182"/>
      <c r="J244" s="40"/>
      <c r="K244" s="40"/>
      <c r="L244" s="41"/>
      <c r="M244" s="183"/>
      <c r="N244" s="184"/>
      <c r="O244" s="74"/>
      <c r="P244" s="74"/>
      <c r="Q244" s="74"/>
      <c r="R244" s="74"/>
      <c r="S244" s="74"/>
      <c r="T244" s="75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21" t="s">
        <v>143</v>
      </c>
      <c r="AU244" s="21" t="s">
        <v>84</v>
      </c>
    </row>
    <row r="245" spans="1:65" s="2" customFormat="1" ht="16.5" customHeight="1">
      <c r="A245" s="40"/>
      <c r="B245" s="166"/>
      <c r="C245" s="209" t="s">
        <v>391</v>
      </c>
      <c r="D245" s="209" t="s">
        <v>381</v>
      </c>
      <c r="E245" s="210" t="s">
        <v>392</v>
      </c>
      <c r="F245" s="211" t="s">
        <v>393</v>
      </c>
      <c r="G245" s="212" t="s">
        <v>377</v>
      </c>
      <c r="H245" s="213">
        <v>1</v>
      </c>
      <c r="I245" s="214"/>
      <c r="J245" s="215">
        <f>ROUND(I245*H245,2)</f>
        <v>0</v>
      </c>
      <c r="K245" s="211" t="s">
        <v>140</v>
      </c>
      <c r="L245" s="216"/>
      <c r="M245" s="217" t="s">
        <v>3</v>
      </c>
      <c r="N245" s="218" t="s">
        <v>45</v>
      </c>
      <c r="O245" s="74"/>
      <c r="P245" s="176">
        <f>O245*H245</f>
        <v>0</v>
      </c>
      <c r="Q245" s="176">
        <v>0.012</v>
      </c>
      <c r="R245" s="176">
        <f>Q245*H245</f>
        <v>0.012</v>
      </c>
      <c r="S245" s="176">
        <v>0</v>
      </c>
      <c r="T245" s="17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178" t="s">
        <v>185</v>
      </c>
      <c r="AT245" s="178" t="s">
        <v>381</v>
      </c>
      <c r="AU245" s="178" t="s">
        <v>84</v>
      </c>
      <c r="AY245" s="21" t="s">
        <v>134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21" t="s">
        <v>82</v>
      </c>
      <c r="BK245" s="179">
        <f>ROUND(I245*H245,2)</f>
        <v>0</v>
      </c>
      <c r="BL245" s="21" t="s">
        <v>141</v>
      </c>
      <c r="BM245" s="178" t="s">
        <v>394</v>
      </c>
    </row>
    <row r="246" spans="1:65" s="2" customFormat="1" ht="16.5" customHeight="1">
      <c r="A246" s="40"/>
      <c r="B246" s="166"/>
      <c r="C246" s="167" t="s">
        <v>395</v>
      </c>
      <c r="D246" s="167" t="s">
        <v>136</v>
      </c>
      <c r="E246" s="168" t="s">
        <v>396</v>
      </c>
      <c r="F246" s="169" t="s">
        <v>397</v>
      </c>
      <c r="G246" s="170" t="s">
        <v>139</v>
      </c>
      <c r="H246" s="171">
        <v>26.772</v>
      </c>
      <c r="I246" s="172"/>
      <c r="J246" s="173">
        <f>ROUND(I246*H246,2)</f>
        <v>0</v>
      </c>
      <c r="K246" s="169" t="s">
        <v>140</v>
      </c>
      <c r="L246" s="41"/>
      <c r="M246" s="174" t="s">
        <v>3</v>
      </c>
      <c r="N246" s="175" t="s">
        <v>45</v>
      </c>
      <c r="O246" s="74"/>
      <c r="P246" s="176">
        <f>O246*H246</f>
        <v>0</v>
      </c>
      <c r="Q246" s="176">
        <v>0</v>
      </c>
      <c r="R246" s="176">
        <f>Q246*H246</f>
        <v>0</v>
      </c>
      <c r="S246" s="176">
        <v>2</v>
      </c>
      <c r="T246" s="177">
        <f>S246*H246</f>
        <v>53.544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178" t="s">
        <v>141</v>
      </c>
      <c r="AT246" s="178" t="s">
        <v>136</v>
      </c>
      <c r="AU246" s="178" t="s">
        <v>84</v>
      </c>
      <c r="AY246" s="21" t="s">
        <v>134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21" t="s">
        <v>82</v>
      </c>
      <c r="BK246" s="179">
        <f>ROUND(I246*H246,2)</f>
        <v>0</v>
      </c>
      <c r="BL246" s="21" t="s">
        <v>141</v>
      </c>
      <c r="BM246" s="178" t="s">
        <v>398</v>
      </c>
    </row>
    <row r="247" spans="1:47" s="2" customFormat="1" ht="12">
      <c r="A247" s="40"/>
      <c r="B247" s="41"/>
      <c r="C247" s="40"/>
      <c r="D247" s="180" t="s">
        <v>143</v>
      </c>
      <c r="E247" s="40"/>
      <c r="F247" s="181" t="s">
        <v>399</v>
      </c>
      <c r="G247" s="40"/>
      <c r="H247" s="40"/>
      <c r="I247" s="182"/>
      <c r="J247" s="40"/>
      <c r="K247" s="40"/>
      <c r="L247" s="41"/>
      <c r="M247" s="183"/>
      <c r="N247" s="184"/>
      <c r="O247" s="74"/>
      <c r="P247" s="74"/>
      <c r="Q247" s="74"/>
      <c r="R247" s="74"/>
      <c r="S247" s="74"/>
      <c r="T247" s="75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21" t="s">
        <v>143</v>
      </c>
      <c r="AU247" s="21" t="s">
        <v>84</v>
      </c>
    </row>
    <row r="248" spans="1:51" s="15" customFormat="1" ht="12">
      <c r="A248" s="15"/>
      <c r="B248" s="202"/>
      <c r="C248" s="15"/>
      <c r="D248" s="186" t="s">
        <v>145</v>
      </c>
      <c r="E248" s="203" t="s">
        <v>3</v>
      </c>
      <c r="F248" s="204" t="s">
        <v>400</v>
      </c>
      <c r="G248" s="15"/>
      <c r="H248" s="203" t="s">
        <v>3</v>
      </c>
      <c r="I248" s="205"/>
      <c r="J248" s="15"/>
      <c r="K248" s="15"/>
      <c r="L248" s="202"/>
      <c r="M248" s="206"/>
      <c r="N248" s="207"/>
      <c r="O248" s="207"/>
      <c r="P248" s="207"/>
      <c r="Q248" s="207"/>
      <c r="R248" s="207"/>
      <c r="S248" s="207"/>
      <c r="T248" s="208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03" t="s">
        <v>145</v>
      </c>
      <c r="AU248" s="203" t="s">
        <v>84</v>
      </c>
      <c r="AV248" s="15" t="s">
        <v>82</v>
      </c>
      <c r="AW248" s="15" t="s">
        <v>35</v>
      </c>
      <c r="AX248" s="15" t="s">
        <v>74</v>
      </c>
      <c r="AY248" s="203" t="s">
        <v>134</v>
      </c>
    </row>
    <row r="249" spans="1:51" s="13" customFormat="1" ht="12">
      <c r="A249" s="13"/>
      <c r="B249" s="185"/>
      <c r="C249" s="13"/>
      <c r="D249" s="186" t="s">
        <v>145</v>
      </c>
      <c r="E249" s="187" t="s">
        <v>3</v>
      </c>
      <c r="F249" s="188" t="s">
        <v>146</v>
      </c>
      <c r="G249" s="13"/>
      <c r="H249" s="189">
        <v>26.772</v>
      </c>
      <c r="I249" s="190"/>
      <c r="J249" s="13"/>
      <c r="K249" s="13"/>
      <c r="L249" s="185"/>
      <c r="M249" s="191"/>
      <c r="N249" s="192"/>
      <c r="O249" s="192"/>
      <c r="P249" s="192"/>
      <c r="Q249" s="192"/>
      <c r="R249" s="192"/>
      <c r="S249" s="192"/>
      <c r="T249" s="19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7" t="s">
        <v>145</v>
      </c>
      <c r="AU249" s="187" t="s">
        <v>84</v>
      </c>
      <c r="AV249" s="13" t="s">
        <v>84</v>
      </c>
      <c r="AW249" s="13" t="s">
        <v>35</v>
      </c>
      <c r="AX249" s="13" t="s">
        <v>82</v>
      </c>
      <c r="AY249" s="187" t="s">
        <v>134</v>
      </c>
    </row>
    <row r="250" spans="1:65" s="2" customFormat="1" ht="24.15" customHeight="1">
      <c r="A250" s="40"/>
      <c r="B250" s="166"/>
      <c r="C250" s="167" t="s">
        <v>401</v>
      </c>
      <c r="D250" s="167" t="s">
        <v>136</v>
      </c>
      <c r="E250" s="168" t="s">
        <v>402</v>
      </c>
      <c r="F250" s="169" t="s">
        <v>403</v>
      </c>
      <c r="G250" s="170" t="s">
        <v>139</v>
      </c>
      <c r="H250" s="171">
        <v>72.445</v>
      </c>
      <c r="I250" s="172"/>
      <c r="J250" s="173">
        <f>ROUND(I250*H250,2)</f>
        <v>0</v>
      </c>
      <c r="K250" s="169" t="s">
        <v>140</v>
      </c>
      <c r="L250" s="41"/>
      <c r="M250" s="174" t="s">
        <v>3</v>
      </c>
      <c r="N250" s="175" t="s">
        <v>45</v>
      </c>
      <c r="O250" s="74"/>
      <c r="P250" s="176">
        <f>O250*H250</f>
        <v>0</v>
      </c>
      <c r="Q250" s="176">
        <v>0</v>
      </c>
      <c r="R250" s="176">
        <f>Q250*H250</f>
        <v>0</v>
      </c>
      <c r="S250" s="176">
        <v>2.2</v>
      </c>
      <c r="T250" s="177">
        <f>S250*H250</f>
        <v>159.379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178" t="s">
        <v>141</v>
      </c>
      <c r="AT250" s="178" t="s">
        <v>136</v>
      </c>
      <c r="AU250" s="178" t="s">
        <v>84</v>
      </c>
      <c r="AY250" s="21" t="s">
        <v>134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21" t="s">
        <v>82</v>
      </c>
      <c r="BK250" s="179">
        <f>ROUND(I250*H250,2)</f>
        <v>0</v>
      </c>
      <c r="BL250" s="21" t="s">
        <v>141</v>
      </c>
      <c r="BM250" s="178" t="s">
        <v>404</v>
      </c>
    </row>
    <row r="251" spans="1:47" s="2" customFormat="1" ht="12">
      <c r="A251" s="40"/>
      <c r="B251" s="41"/>
      <c r="C251" s="40"/>
      <c r="D251" s="180" t="s">
        <v>143</v>
      </c>
      <c r="E251" s="40"/>
      <c r="F251" s="181" t="s">
        <v>405</v>
      </c>
      <c r="G251" s="40"/>
      <c r="H251" s="40"/>
      <c r="I251" s="182"/>
      <c r="J251" s="40"/>
      <c r="K251" s="40"/>
      <c r="L251" s="41"/>
      <c r="M251" s="183"/>
      <c r="N251" s="184"/>
      <c r="O251" s="74"/>
      <c r="P251" s="74"/>
      <c r="Q251" s="74"/>
      <c r="R251" s="74"/>
      <c r="S251" s="74"/>
      <c r="T251" s="75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21" t="s">
        <v>143</v>
      </c>
      <c r="AU251" s="21" t="s">
        <v>84</v>
      </c>
    </row>
    <row r="252" spans="1:51" s="13" customFormat="1" ht="12">
      <c r="A252" s="13"/>
      <c r="B252" s="185"/>
      <c r="C252" s="13"/>
      <c r="D252" s="186" t="s">
        <v>145</v>
      </c>
      <c r="E252" s="187" t="s">
        <v>3</v>
      </c>
      <c r="F252" s="188" t="s">
        <v>406</v>
      </c>
      <c r="G252" s="13"/>
      <c r="H252" s="189">
        <v>64.021</v>
      </c>
      <c r="I252" s="190"/>
      <c r="J252" s="13"/>
      <c r="K252" s="13"/>
      <c r="L252" s="185"/>
      <c r="M252" s="191"/>
      <c r="N252" s="192"/>
      <c r="O252" s="192"/>
      <c r="P252" s="192"/>
      <c r="Q252" s="192"/>
      <c r="R252" s="192"/>
      <c r="S252" s="192"/>
      <c r="T252" s="19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7" t="s">
        <v>145</v>
      </c>
      <c r="AU252" s="187" t="s">
        <v>84</v>
      </c>
      <c r="AV252" s="13" t="s">
        <v>84</v>
      </c>
      <c r="AW252" s="13" t="s">
        <v>35</v>
      </c>
      <c r="AX252" s="13" t="s">
        <v>74</v>
      </c>
      <c r="AY252" s="187" t="s">
        <v>134</v>
      </c>
    </row>
    <row r="253" spans="1:51" s="13" customFormat="1" ht="12">
      <c r="A253" s="13"/>
      <c r="B253" s="185"/>
      <c r="C253" s="13"/>
      <c r="D253" s="186" t="s">
        <v>145</v>
      </c>
      <c r="E253" s="187" t="s">
        <v>3</v>
      </c>
      <c r="F253" s="188" t="s">
        <v>407</v>
      </c>
      <c r="G253" s="13"/>
      <c r="H253" s="189">
        <v>8.424</v>
      </c>
      <c r="I253" s="190"/>
      <c r="J253" s="13"/>
      <c r="K253" s="13"/>
      <c r="L253" s="185"/>
      <c r="M253" s="191"/>
      <c r="N253" s="192"/>
      <c r="O253" s="192"/>
      <c r="P253" s="192"/>
      <c r="Q253" s="192"/>
      <c r="R253" s="192"/>
      <c r="S253" s="192"/>
      <c r="T253" s="19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7" t="s">
        <v>145</v>
      </c>
      <c r="AU253" s="187" t="s">
        <v>84</v>
      </c>
      <c r="AV253" s="13" t="s">
        <v>84</v>
      </c>
      <c r="AW253" s="13" t="s">
        <v>35</v>
      </c>
      <c r="AX253" s="13" t="s">
        <v>74</v>
      </c>
      <c r="AY253" s="187" t="s">
        <v>134</v>
      </c>
    </row>
    <row r="254" spans="1:51" s="14" customFormat="1" ht="12">
      <c r="A254" s="14"/>
      <c r="B254" s="194"/>
      <c r="C254" s="14"/>
      <c r="D254" s="186" t="s">
        <v>145</v>
      </c>
      <c r="E254" s="195" t="s">
        <v>3</v>
      </c>
      <c r="F254" s="196" t="s">
        <v>148</v>
      </c>
      <c r="G254" s="14"/>
      <c r="H254" s="197">
        <v>72.445</v>
      </c>
      <c r="I254" s="198"/>
      <c r="J254" s="14"/>
      <c r="K254" s="14"/>
      <c r="L254" s="194"/>
      <c r="M254" s="199"/>
      <c r="N254" s="200"/>
      <c r="O254" s="200"/>
      <c r="P254" s="200"/>
      <c r="Q254" s="200"/>
      <c r="R254" s="200"/>
      <c r="S254" s="200"/>
      <c r="T254" s="20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5" t="s">
        <v>145</v>
      </c>
      <c r="AU254" s="195" t="s">
        <v>84</v>
      </c>
      <c r="AV254" s="14" t="s">
        <v>141</v>
      </c>
      <c r="AW254" s="14" t="s">
        <v>35</v>
      </c>
      <c r="AX254" s="14" t="s">
        <v>82</v>
      </c>
      <c r="AY254" s="195" t="s">
        <v>134</v>
      </c>
    </row>
    <row r="255" spans="1:65" s="2" customFormat="1" ht="37.8" customHeight="1">
      <c r="A255" s="40"/>
      <c r="B255" s="166"/>
      <c r="C255" s="167" t="s">
        <v>408</v>
      </c>
      <c r="D255" s="167" t="s">
        <v>136</v>
      </c>
      <c r="E255" s="168" t="s">
        <v>409</v>
      </c>
      <c r="F255" s="169" t="s">
        <v>410</v>
      </c>
      <c r="G255" s="170" t="s">
        <v>139</v>
      </c>
      <c r="H255" s="171">
        <v>72.445</v>
      </c>
      <c r="I255" s="172"/>
      <c r="J255" s="173">
        <f>ROUND(I255*H255,2)</f>
        <v>0</v>
      </c>
      <c r="K255" s="169" t="s">
        <v>140</v>
      </c>
      <c r="L255" s="41"/>
      <c r="M255" s="174" t="s">
        <v>3</v>
      </c>
      <c r="N255" s="175" t="s">
        <v>45</v>
      </c>
      <c r="O255" s="74"/>
      <c r="P255" s="176">
        <f>O255*H255</f>
        <v>0</v>
      </c>
      <c r="Q255" s="176">
        <v>0</v>
      </c>
      <c r="R255" s="176">
        <f>Q255*H255</f>
        <v>0</v>
      </c>
      <c r="S255" s="176">
        <v>0.03</v>
      </c>
      <c r="T255" s="177">
        <f>S255*H255</f>
        <v>2.1733499999999997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178" t="s">
        <v>141</v>
      </c>
      <c r="AT255" s="178" t="s">
        <v>136</v>
      </c>
      <c r="AU255" s="178" t="s">
        <v>84</v>
      </c>
      <c r="AY255" s="21" t="s">
        <v>134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21" t="s">
        <v>82</v>
      </c>
      <c r="BK255" s="179">
        <f>ROUND(I255*H255,2)</f>
        <v>0</v>
      </c>
      <c r="BL255" s="21" t="s">
        <v>141</v>
      </c>
      <c r="BM255" s="178" t="s">
        <v>411</v>
      </c>
    </row>
    <row r="256" spans="1:47" s="2" customFormat="1" ht="12">
      <c r="A256" s="40"/>
      <c r="B256" s="41"/>
      <c r="C256" s="40"/>
      <c r="D256" s="180" t="s">
        <v>143</v>
      </c>
      <c r="E256" s="40"/>
      <c r="F256" s="181" t="s">
        <v>412</v>
      </c>
      <c r="G256" s="40"/>
      <c r="H256" s="40"/>
      <c r="I256" s="182"/>
      <c r="J256" s="40"/>
      <c r="K256" s="40"/>
      <c r="L256" s="41"/>
      <c r="M256" s="183"/>
      <c r="N256" s="184"/>
      <c r="O256" s="74"/>
      <c r="P256" s="74"/>
      <c r="Q256" s="74"/>
      <c r="R256" s="74"/>
      <c r="S256" s="74"/>
      <c r="T256" s="75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21" t="s">
        <v>143</v>
      </c>
      <c r="AU256" s="21" t="s">
        <v>84</v>
      </c>
    </row>
    <row r="257" spans="1:65" s="2" customFormat="1" ht="33" customHeight="1">
      <c r="A257" s="40"/>
      <c r="B257" s="166"/>
      <c r="C257" s="167" t="s">
        <v>413</v>
      </c>
      <c r="D257" s="167" t="s">
        <v>136</v>
      </c>
      <c r="E257" s="168" t="s">
        <v>414</v>
      </c>
      <c r="F257" s="169" t="s">
        <v>415</v>
      </c>
      <c r="G257" s="170" t="s">
        <v>139</v>
      </c>
      <c r="H257" s="171">
        <v>53.544</v>
      </c>
      <c r="I257" s="172"/>
      <c r="J257" s="173">
        <f>ROUND(I257*H257,2)</f>
        <v>0</v>
      </c>
      <c r="K257" s="169" t="s">
        <v>140</v>
      </c>
      <c r="L257" s="41"/>
      <c r="M257" s="174" t="s">
        <v>3</v>
      </c>
      <c r="N257" s="175" t="s">
        <v>45</v>
      </c>
      <c r="O257" s="74"/>
      <c r="P257" s="176">
        <f>O257*H257</f>
        <v>0</v>
      </c>
      <c r="Q257" s="176">
        <v>0</v>
      </c>
      <c r="R257" s="176">
        <f>Q257*H257</f>
        <v>0</v>
      </c>
      <c r="S257" s="176">
        <v>1.4</v>
      </c>
      <c r="T257" s="177">
        <f>S257*H257</f>
        <v>74.96159999999999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178" t="s">
        <v>141</v>
      </c>
      <c r="AT257" s="178" t="s">
        <v>136</v>
      </c>
      <c r="AU257" s="178" t="s">
        <v>84</v>
      </c>
      <c r="AY257" s="21" t="s">
        <v>134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21" t="s">
        <v>82</v>
      </c>
      <c r="BK257" s="179">
        <f>ROUND(I257*H257,2)</f>
        <v>0</v>
      </c>
      <c r="BL257" s="21" t="s">
        <v>141</v>
      </c>
      <c r="BM257" s="178" t="s">
        <v>416</v>
      </c>
    </row>
    <row r="258" spans="1:47" s="2" customFormat="1" ht="12">
      <c r="A258" s="40"/>
      <c r="B258" s="41"/>
      <c r="C258" s="40"/>
      <c r="D258" s="180" t="s">
        <v>143</v>
      </c>
      <c r="E258" s="40"/>
      <c r="F258" s="181" t="s">
        <v>417</v>
      </c>
      <c r="G258" s="40"/>
      <c r="H258" s="40"/>
      <c r="I258" s="182"/>
      <c r="J258" s="40"/>
      <c r="K258" s="40"/>
      <c r="L258" s="41"/>
      <c r="M258" s="183"/>
      <c r="N258" s="184"/>
      <c r="O258" s="74"/>
      <c r="P258" s="74"/>
      <c r="Q258" s="74"/>
      <c r="R258" s="74"/>
      <c r="S258" s="74"/>
      <c r="T258" s="75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21" t="s">
        <v>143</v>
      </c>
      <c r="AU258" s="21" t="s">
        <v>84</v>
      </c>
    </row>
    <row r="259" spans="1:51" s="13" customFormat="1" ht="12">
      <c r="A259" s="13"/>
      <c r="B259" s="185"/>
      <c r="C259" s="13"/>
      <c r="D259" s="186" t="s">
        <v>145</v>
      </c>
      <c r="E259" s="187" t="s">
        <v>3</v>
      </c>
      <c r="F259" s="188" t="s">
        <v>258</v>
      </c>
      <c r="G259" s="13"/>
      <c r="H259" s="189">
        <v>53.544</v>
      </c>
      <c r="I259" s="190"/>
      <c r="J259" s="13"/>
      <c r="K259" s="13"/>
      <c r="L259" s="185"/>
      <c r="M259" s="191"/>
      <c r="N259" s="192"/>
      <c r="O259" s="192"/>
      <c r="P259" s="192"/>
      <c r="Q259" s="192"/>
      <c r="R259" s="192"/>
      <c r="S259" s="192"/>
      <c r="T259" s="19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7" t="s">
        <v>145</v>
      </c>
      <c r="AU259" s="187" t="s">
        <v>84</v>
      </c>
      <c r="AV259" s="13" t="s">
        <v>84</v>
      </c>
      <c r="AW259" s="13" t="s">
        <v>35</v>
      </c>
      <c r="AX259" s="13" t="s">
        <v>82</v>
      </c>
      <c r="AY259" s="187" t="s">
        <v>134</v>
      </c>
    </row>
    <row r="260" spans="1:63" s="12" customFormat="1" ht="22.8" customHeight="1">
      <c r="A260" s="12"/>
      <c r="B260" s="153"/>
      <c r="C260" s="12"/>
      <c r="D260" s="154" t="s">
        <v>73</v>
      </c>
      <c r="E260" s="164" t="s">
        <v>418</v>
      </c>
      <c r="F260" s="164" t="s">
        <v>419</v>
      </c>
      <c r="G260" s="12"/>
      <c r="H260" s="12"/>
      <c r="I260" s="156"/>
      <c r="J260" s="165">
        <f>BK260</f>
        <v>0</v>
      </c>
      <c r="K260" s="12"/>
      <c r="L260" s="153"/>
      <c r="M260" s="158"/>
      <c r="N260" s="159"/>
      <c r="O260" s="159"/>
      <c r="P260" s="160">
        <f>SUM(P261:P279)</f>
        <v>0</v>
      </c>
      <c r="Q260" s="159"/>
      <c r="R260" s="160">
        <f>SUM(R261:R279)</f>
        <v>0</v>
      </c>
      <c r="S260" s="159"/>
      <c r="T260" s="161">
        <f>SUM(T261:T279)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4" t="s">
        <v>82</v>
      </c>
      <c r="AT260" s="162" t="s">
        <v>73</v>
      </c>
      <c r="AU260" s="162" t="s">
        <v>82</v>
      </c>
      <c r="AY260" s="154" t="s">
        <v>134</v>
      </c>
      <c r="BK260" s="163">
        <f>SUM(BK261:BK279)</f>
        <v>0</v>
      </c>
    </row>
    <row r="261" spans="1:65" s="2" customFormat="1" ht="16.5" customHeight="1">
      <c r="A261" s="40"/>
      <c r="B261" s="166"/>
      <c r="C261" s="167" t="s">
        <v>420</v>
      </c>
      <c r="D261" s="167" t="s">
        <v>136</v>
      </c>
      <c r="E261" s="168" t="s">
        <v>421</v>
      </c>
      <c r="F261" s="169" t="s">
        <v>422</v>
      </c>
      <c r="G261" s="170" t="s">
        <v>161</v>
      </c>
      <c r="H261" s="171">
        <v>301.942</v>
      </c>
      <c r="I261" s="172"/>
      <c r="J261" s="173">
        <f>ROUND(I261*H261,2)</f>
        <v>0</v>
      </c>
      <c r="K261" s="169" t="s">
        <v>140</v>
      </c>
      <c r="L261" s="41"/>
      <c r="M261" s="174" t="s">
        <v>3</v>
      </c>
      <c r="N261" s="175" t="s">
        <v>45</v>
      </c>
      <c r="O261" s="74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178" t="s">
        <v>141</v>
      </c>
      <c r="AT261" s="178" t="s">
        <v>136</v>
      </c>
      <c r="AU261" s="178" t="s">
        <v>84</v>
      </c>
      <c r="AY261" s="21" t="s">
        <v>134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21" t="s">
        <v>82</v>
      </c>
      <c r="BK261" s="179">
        <f>ROUND(I261*H261,2)</f>
        <v>0</v>
      </c>
      <c r="BL261" s="21" t="s">
        <v>141</v>
      </c>
      <c r="BM261" s="178" t="s">
        <v>423</v>
      </c>
    </row>
    <row r="262" spans="1:47" s="2" customFormat="1" ht="12">
      <c r="A262" s="40"/>
      <c r="B262" s="41"/>
      <c r="C262" s="40"/>
      <c r="D262" s="180" t="s">
        <v>143</v>
      </c>
      <c r="E262" s="40"/>
      <c r="F262" s="181" t="s">
        <v>424</v>
      </c>
      <c r="G262" s="40"/>
      <c r="H262" s="40"/>
      <c r="I262" s="182"/>
      <c r="J262" s="40"/>
      <c r="K262" s="40"/>
      <c r="L262" s="41"/>
      <c r="M262" s="183"/>
      <c r="N262" s="184"/>
      <c r="O262" s="74"/>
      <c r="P262" s="74"/>
      <c r="Q262" s="74"/>
      <c r="R262" s="74"/>
      <c r="S262" s="74"/>
      <c r="T262" s="75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21" t="s">
        <v>143</v>
      </c>
      <c r="AU262" s="21" t="s">
        <v>84</v>
      </c>
    </row>
    <row r="263" spans="1:65" s="2" customFormat="1" ht="44.25" customHeight="1">
      <c r="A263" s="40"/>
      <c r="B263" s="166"/>
      <c r="C263" s="167" t="s">
        <v>425</v>
      </c>
      <c r="D263" s="167" t="s">
        <v>136</v>
      </c>
      <c r="E263" s="168" t="s">
        <v>426</v>
      </c>
      <c r="F263" s="169" t="s">
        <v>427</v>
      </c>
      <c r="G263" s="170" t="s">
        <v>161</v>
      </c>
      <c r="H263" s="171">
        <v>48.725</v>
      </c>
      <c r="I263" s="172"/>
      <c r="J263" s="173">
        <f>ROUND(I263*H263,2)</f>
        <v>0</v>
      </c>
      <c r="K263" s="169" t="s">
        <v>140</v>
      </c>
      <c r="L263" s="41"/>
      <c r="M263" s="174" t="s">
        <v>3</v>
      </c>
      <c r="N263" s="175" t="s">
        <v>45</v>
      </c>
      <c r="O263" s="74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178" t="s">
        <v>141</v>
      </c>
      <c r="AT263" s="178" t="s">
        <v>136</v>
      </c>
      <c r="AU263" s="178" t="s">
        <v>84</v>
      </c>
      <c r="AY263" s="21" t="s">
        <v>134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21" t="s">
        <v>82</v>
      </c>
      <c r="BK263" s="179">
        <f>ROUND(I263*H263,2)</f>
        <v>0</v>
      </c>
      <c r="BL263" s="21" t="s">
        <v>141</v>
      </c>
      <c r="BM263" s="178" t="s">
        <v>428</v>
      </c>
    </row>
    <row r="264" spans="1:47" s="2" customFormat="1" ht="12">
      <c r="A264" s="40"/>
      <c r="B264" s="41"/>
      <c r="C264" s="40"/>
      <c r="D264" s="180" t="s">
        <v>143</v>
      </c>
      <c r="E264" s="40"/>
      <c r="F264" s="181" t="s">
        <v>429</v>
      </c>
      <c r="G264" s="40"/>
      <c r="H264" s="40"/>
      <c r="I264" s="182"/>
      <c r="J264" s="40"/>
      <c r="K264" s="40"/>
      <c r="L264" s="41"/>
      <c r="M264" s="183"/>
      <c r="N264" s="184"/>
      <c r="O264" s="74"/>
      <c r="P264" s="74"/>
      <c r="Q264" s="74"/>
      <c r="R264" s="74"/>
      <c r="S264" s="74"/>
      <c r="T264" s="75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21" t="s">
        <v>143</v>
      </c>
      <c r="AU264" s="21" t="s">
        <v>84</v>
      </c>
    </row>
    <row r="265" spans="1:51" s="15" customFormat="1" ht="12">
      <c r="A265" s="15"/>
      <c r="B265" s="202"/>
      <c r="C265" s="15"/>
      <c r="D265" s="186" t="s">
        <v>145</v>
      </c>
      <c r="E265" s="203" t="s">
        <v>3</v>
      </c>
      <c r="F265" s="204" t="s">
        <v>430</v>
      </c>
      <c r="G265" s="15"/>
      <c r="H265" s="203" t="s">
        <v>3</v>
      </c>
      <c r="I265" s="205"/>
      <c r="J265" s="15"/>
      <c r="K265" s="15"/>
      <c r="L265" s="202"/>
      <c r="M265" s="206"/>
      <c r="N265" s="207"/>
      <c r="O265" s="207"/>
      <c r="P265" s="207"/>
      <c r="Q265" s="207"/>
      <c r="R265" s="207"/>
      <c r="S265" s="207"/>
      <c r="T265" s="208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03" t="s">
        <v>145</v>
      </c>
      <c r="AU265" s="203" t="s">
        <v>84</v>
      </c>
      <c r="AV265" s="15" t="s">
        <v>82</v>
      </c>
      <c r="AW265" s="15" t="s">
        <v>35</v>
      </c>
      <c r="AX265" s="15" t="s">
        <v>74</v>
      </c>
      <c r="AY265" s="203" t="s">
        <v>134</v>
      </c>
    </row>
    <row r="266" spans="1:51" s="13" customFormat="1" ht="12">
      <c r="A266" s="13"/>
      <c r="B266" s="185"/>
      <c r="C266" s="13"/>
      <c r="D266" s="186" t="s">
        <v>145</v>
      </c>
      <c r="E266" s="187" t="s">
        <v>3</v>
      </c>
      <c r="F266" s="188" t="s">
        <v>431</v>
      </c>
      <c r="G266" s="13"/>
      <c r="H266" s="189">
        <v>48.725</v>
      </c>
      <c r="I266" s="190"/>
      <c r="J266" s="13"/>
      <c r="K266" s="13"/>
      <c r="L266" s="185"/>
      <c r="M266" s="191"/>
      <c r="N266" s="192"/>
      <c r="O266" s="192"/>
      <c r="P266" s="192"/>
      <c r="Q266" s="192"/>
      <c r="R266" s="192"/>
      <c r="S266" s="192"/>
      <c r="T266" s="19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7" t="s">
        <v>145</v>
      </c>
      <c r="AU266" s="187" t="s">
        <v>84</v>
      </c>
      <c r="AV266" s="13" t="s">
        <v>84</v>
      </c>
      <c r="AW266" s="13" t="s">
        <v>35</v>
      </c>
      <c r="AX266" s="13" t="s">
        <v>82</v>
      </c>
      <c r="AY266" s="187" t="s">
        <v>134</v>
      </c>
    </row>
    <row r="267" spans="1:65" s="2" customFormat="1" ht="16.5" customHeight="1">
      <c r="A267" s="40"/>
      <c r="B267" s="166"/>
      <c r="C267" s="167" t="s">
        <v>432</v>
      </c>
      <c r="D267" s="167" t="s">
        <v>136</v>
      </c>
      <c r="E267" s="168" t="s">
        <v>433</v>
      </c>
      <c r="F267" s="169" t="s">
        <v>434</v>
      </c>
      <c r="G267" s="170" t="s">
        <v>161</v>
      </c>
      <c r="H267" s="171">
        <v>301.942</v>
      </c>
      <c r="I267" s="172"/>
      <c r="J267" s="173">
        <f>ROUND(I267*H267,2)</f>
        <v>0</v>
      </c>
      <c r="K267" s="169" t="s">
        <v>140</v>
      </c>
      <c r="L267" s="41"/>
      <c r="M267" s="174" t="s">
        <v>3</v>
      </c>
      <c r="N267" s="175" t="s">
        <v>45</v>
      </c>
      <c r="O267" s="74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178" t="s">
        <v>141</v>
      </c>
      <c r="AT267" s="178" t="s">
        <v>136</v>
      </c>
      <c r="AU267" s="178" t="s">
        <v>84</v>
      </c>
      <c r="AY267" s="21" t="s">
        <v>134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21" t="s">
        <v>82</v>
      </c>
      <c r="BK267" s="179">
        <f>ROUND(I267*H267,2)</f>
        <v>0</v>
      </c>
      <c r="BL267" s="21" t="s">
        <v>141</v>
      </c>
      <c r="BM267" s="178" t="s">
        <v>435</v>
      </c>
    </row>
    <row r="268" spans="1:47" s="2" customFormat="1" ht="12">
      <c r="A268" s="40"/>
      <c r="B268" s="41"/>
      <c r="C268" s="40"/>
      <c r="D268" s="180" t="s">
        <v>143</v>
      </c>
      <c r="E268" s="40"/>
      <c r="F268" s="181" t="s">
        <v>436</v>
      </c>
      <c r="G268" s="40"/>
      <c r="H268" s="40"/>
      <c r="I268" s="182"/>
      <c r="J268" s="40"/>
      <c r="K268" s="40"/>
      <c r="L268" s="41"/>
      <c r="M268" s="183"/>
      <c r="N268" s="184"/>
      <c r="O268" s="74"/>
      <c r="P268" s="74"/>
      <c r="Q268" s="74"/>
      <c r="R268" s="74"/>
      <c r="S268" s="74"/>
      <c r="T268" s="75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21" t="s">
        <v>143</v>
      </c>
      <c r="AU268" s="21" t="s">
        <v>84</v>
      </c>
    </row>
    <row r="269" spans="1:65" s="2" customFormat="1" ht="44.25" customHeight="1">
      <c r="A269" s="40"/>
      <c r="B269" s="166"/>
      <c r="C269" s="167" t="s">
        <v>437</v>
      </c>
      <c r="D269" s="167" t="s">
        <v>136</v>
      </c>
      <c r="E269" s="168" t="s">
        <v>438</v>
      </c>
      <c r="F269" s="169" t="s">
        <v>439</v>
      </c>
      <c r="G269" s="170" t="s">
        <v>161</v>
      </c>
      <c r="H269" s="171">
        <v>301.942</v>
      </c>
      <c r="I269" s="172"/>
      <c r="J269" s="173">
        <f>ROUND(I269*H269,2)</f>
        <v>0</v>
      </c>
      <c r="K269" s="169" t="s">
        <v>140</v>
      </c>
      <c r="L269" s="41"/>
      <c r="M269" s="174" t="s">
        <v>3</v>
      </c>
      <c r="N269" s="175" t="s">
        <v>45</v>
      </c>
      <c r="O269" s="74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178" t="s">
        <v>141</v>
      </c>
      <c r="AT269" s="178" t="s">
        <v>136</v>
      </c>
      <c r="AU269" s="178" t="s">
        <v>84</v>
      </c>
      <c r="AY269" s="21" t="s">
        <v>134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21" t="s">
        <v>82</v>
      </c>
      <c r="BK269" s="179">
        <f>ROUND(I269*H269,2)</f>
        <v>0</v>
      </c>
      <c r="BL269" s="21" t="s">
        <v>141</v>
      </c>
      <c r="BM269" s="178" t="s">
        <v>440</v>
      </c>
    </row>
    <row r="270" spans="1:47" s="2" customFormat="1" ht="12">
      <c r="A270" s="40"/>
      <c r="B270" s="41"/>
      <c r="C270" s="40"/>
      <c r="D270" s="180" t="s">
        <v>143</v>
      </c>
      <c r="E270" s="40"/>
      <c r="F270" s="181" t="s">
        <v>441</v>
      </c>
      <c r="G270" s="40"/>
      <c r="H270" s="40"/>
      <c r="I270" s="182"/>
      <c r="J270" s="40"/>
      <c r="K270" s="40"/>
      <c r="L270" s="41"/>
      <c r="M270" s="183"/>
      <c r="N270" s="184"/>
      <c r="O270" s="74"/>
      <c r="P270" s="74"/>
      <c r="Q270" s="74"/>
      <c r="R270" s="74"/>
      <c r="S270" s="74"/>
      <c r="T270" s="75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21" t="s">
        <v>143</v>
      </c>
      <c r="AU270" s="21" t="s">
        <v>84</v>
      </c>
    </row>
    <row r="271" spans="1:65" s="2" customFormat="1" ht="33" customHeight="1">
      <c r="A271" s="40"/>
      <c r="B271" s="166"/>
      <c r="C271" s="167" t="s">
        <v>442</v>
      </c>
      <c r="D271" s="167" t="s">
        <v>136</v>
      </c>
      <c r="E271" s="168" t="s">
        <v>443</v>
      </c>
      <c r="F271" s="169" t="s">
        <v>444</v>
      </c>
      <c r="G271" s="170" t="s">
        <v>161</v>
      </c>
      <c r="H271" s="171">
        <v>253.217</v>
      </c>
      <c r="I271" s="172"/>
      <c r="J271" s="173">
        <f>ROUND(I271*H271,2)</f>
        <v>0</v>
      </c>
      <c r="K271" s="169" t="s">
        <v>140</v>
      </c>
      <c r="L271" s="41"/>
      <c r="M271" s="174" t="s">
        <v>3</v>
      </c>
      <c r="N271" s="175" t="s">
        <v>45</v>
      </c>
      <c r="O271" s="74"/>
      <c r="P271" s="176">
        <f>O271*H271</f>
        <v>0</v>
      </c>
      <c r="Q271" s="176">
        <v>0</v>
      </c>
      <c r="R271" s="176">
        <f>Q271*H271</f>
        <v>0</v>
      </c>
      <c r="S271" s="176">
        <v>0</v>
      </c>
      <c r="T271" s="177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178" t="s">
        <v>141</v>
      </c>
      <c r="AT271" s="178" t="s">
        <v>136</v>
      </c>
      <c r="AU271" s="178" t="s">
        <v>84</v>
      </c>
      <c r="AY271" s="21" t="s">
        <v>134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21" t="s">
        <v>82</v>
      </c>
      <c r="BK271" s="179">
        <f>ROUND(I271*H271,2)</f>
        <v>0</v>
      </c>
      <c r="BL271" s="21" t="s">
        <v>141</v>
      </c>
      <c r="BM271" s="178" t="s">
        <v>445</v>
      </c>
    </row>
    <row r="272" spans="1:47" s="2" customFormat="1" ht="12">
      <c r="A272" s="40"/>
      <c r="B272" s="41"/>
      <c r="C272" s="40"/>
      <c r="D272" s="180" t="s">
        <v>143</v>
      </c>
      <c r="E272" s="40"/>
      <c r="F272" s="181" t="s">
        <v>446</v>
      </c>
      <c r="G272" s="40"/>
      <c r="H272" s="40"/>
      <c r="I272" s="182"/>
      <c r="J272" s="40"/>
      <c r="K272" s="40"/>
      <c r="L272" s="41"/>
      <c r="M272" s="183"/>
      <c r="N272" s="184"/>
      <c r="O272" s="74"/>
      <c r="P272" s="74"/>
      <c r="Q272" s="74"/>
      <c r="R272" s="74"/>
      <c r="S272" s="74"/>
      <c r="T272" s="75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21" t="s">
        <v>143</v>
      </c>
      <c r="AU272" s="21" t="s">
        <v>84</v>
      </c>
    </row>
    <row r="273" spans="1:51" s="13" customFormat="1" ht="12">
      <c r="A273" s="13"/>
      <c r="B273" s="185"/>
      <c r="C273" s="13"/>
      <c r="D273" s="186" t="s">
        <v>145</v>
      </c>
      <c r="E273" s="187" t="s">
        <v>3</v>
      </c>
      <c r="F273" s="188" t="s">
        <v>447</v>
      </c>
      <c r="G273" s="13"/>
      <c r="H273" s="189">
        <v>253.217</v>
      </c>
      <c r="I273" s="190"/>
      <c r="J273" s="13"/>
      <c r="K273" s="13"/>
      <c r="L273" s="185"/>
      <c r="M273" s="191"/>
      <c r="N273" s="192"/>
      <c r="O273" s="192"/>
      <c r="P273" s="192"/>
      <c r="Q273" s="192"/>
      <c r="R273" s="192"/>
      <c r="S273" s="192"/>
      <c r="T273" s="19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7" t="s">
        <v>145</v>
      </c>
      <c r="AU273" s="187" t="s">
        <v>84</v>
      </c>
      <c r="AV273" s="13" t="s">
        <v>84</v>
      </c>
      <c r="AW273" s="13" t="s">
        <v>35</v>
      </c>
      <c r="AX273" s="13" t="s">
        <v>82</v>
      </c>
      <c r="AY273" s="187" t="s">
        <v>134</v>
      </c>
    </row>
    <row r="274" spans="1:65" s="2" customFormat="1" ht="44.25" customHeight="1">
      <c r="A274" s="40"/>
      <c r="B274" s="166"/>
      <c r="C274" s="167" t="s">
        <v>448</v>
      </c>
      <c r="D274" s="167" t="s">
        <v>136</v>
      </c>
      <c r="E274" s="168" t="s">
        <v>449</v>
      </c>
      <c r="F274" s="169" t="s">
        <v>450</v>
      </c>
      <c r="G274" s="170" t="s">
        <v>161</v>
      </c>
      <c r="H274" s="171">
        <v>2025.736</v>
      </c>
      <c r="I274" s="172"/>
      <c r="J274" s="173">
        <f>ROUND(I274*H274,2)</f>
        <v>0</v>
      </c>
      <c r="K274" s="169" t="s">
        <v>140</v>
      </c>
      <c r="L274" s="41"/>
      <c r="M274" s="174" t="s">
        <v>3</v>
      </c>
      <c r="N274" s="175" t="s">
        <v>45</v>
      </c>
      <c r="O274" s="74"/>
      <c r="P274" s="176">
        <f>O274*H274</f>
        <v>0</v>
      </c>
      <c r="Q274" s="176">
        <v>0</v>
      </c>
      <c r="R274" s="176">
        <f>Q274*H274</f>
        <v>0</v>
      </c>
      <c r="S274" s="176">
        <v>0</v>
      </c>
      <c r="T274" s="17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178" t="s">
        <v>141</v>
      </c>
      <c r="AT274" s="178" t="s">
        <v>136</v>
      </c>
      <c r="AU274" s="178" t="s">
        <v>84</v>
      </c>
      <c r="AY274" s="21" t="s">
        <v>134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21" t="s">
        <v>82</v>
      </c>
      <c r="BK274" s="179">
        <f>ROUND(I274*H274,2)</f>
        <v>0</v>
      </c>
      <c r="BL274" s="21" t="s">
        <v>141</v>
      </c>
      <c r="BM274" s="178" t="s">
        <v>451</v>
      </c>
    </row>
    <row r="275" spans="1:47" s="2" customFormat="1" ht="12">
      <c r="A275" s="40"/>
      <c r="B275" s="41"/>
      <c r="C275" s="40"/>
      <c r="D275" s="180" t="s">
        <v>143</v>
      </c>
      <c r="E275" s="40"/>
      <c r="F275" s="181" t="s">
        <v>452</v>
      </c>
      <c r="G275" s="40"/>
      <c r="H275" s="40"/>
      <c r="I275" s="182"/>
      <c r="J275" s="40"/>
      <c r="K275" s="40"/>
      <c r="L275" s="41"/>
      <c r="M275" s="183"/>
      <c r="N275" s="184"/>
      <c r="O275" s="74"/>
      <c r="P275" s="74"/>
      <c r="Q275" s="74"/>
      <c r="R275" s="74"/>
      <c r="S275" s="74"/>
      <c r="T275" s="75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21" t="s">
        <v>143</v>
      </c>
      <c r="AU275" s="21" t="s">
        <v>84</v>
      </c>
    </row>
    <row r="276" spans="1:51" s="13" customFormat="1" ht="12">
      <c r="A276" s="13"/>
      <c r="B276" s="185"/>
      <c r="C276" s="13"/>
      <c r="D276" s="186" t="s">
        <v>145</v>
      </c>
      <c r="E276" s="13"/>
      <c r="F276" s="188" t="s">
        <v>453</v>
      </c>
      <c r="G276" s="13"/>
      <c r="H276" s="189">
        <v>2025.736</v>
      </c>
      <c r="I276" s="190"/>
      <c r="J276" s="13"/>
      <c r="K276" s="13"/>
      <c r="L276" s="185"/>
      <c r="M276" s="191"/>
      <c r="N276" s="192"/>
      <c r="O276" s="192"/>
      <c r="P276" s="192"/>
      <c r="Q276" s="192"/>
      <c r="R276" s="192"/>
      <c r="S276" s="192"/>
      <c r="T276" s="19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7" t="s">
        <v>145</v>
      </c>
      <c r="AU276" s="187" t="s">
        <v>84</v>
      </c>
      <c r="AV276" s="13" t="s">
        <v>84</v>
      </c>
      <c r="AW276" s="13" t="s">
        <v>4</v>
      </c>
      <c r="AX276" s="13" t="s">
        <v>82</v>
      </c>
      <c r="AY276" s="187" t="s">
        <v>134</v>
      </c>
    </row>
    <row r="277" spans="1:65" s="2" customFormat="1" ht="44.25" customHeight="1">
      <c r="A277" s="40"/>
      <c r="B277" s="166"/>
      <c r="C277" s="167" t="s">
        <v>454</v>
      </c>
      <c r="D277" s="167" t="s">
        <v>136</v>
      </c>
      <c r="E277" s="168" t="s">
        <v>455</v>
      </c>
      <c r="F277" s="169" t="s">
        <v>456</v>
      </c>
      <c r="G277" s="170" t="s">
        <v>161</v>
      </c>
      <c r="H277" s="171">
        <v>253.217</v>
      </c>
      <c r="I277" s="172"/>
      <c r="J277" s="173">
        <f>ROUND(I277*H277,2)</f>
        <v>0</v>
      </c>
      <c r="K277" s="169" t="s">
        <v>140</v>
      </c>
      <c r="L277" s="41"/>
      <c r="M277" s="174" t="s">
        <v>3</v>
      </c>
      <c r="N277" s="175" t="s">
        <v>45</v>
      </c>
      <c r="O277" s="74"/>
      <c r="P277" s="176">
        <f>O277*H277</f>
        <v>0</v>
      </c>
      <c r="Q277" s="176">
        <v>0</v>
      </c>
      <c r="R277" s="176">
        <f>Q277*H277</f>
        <v>0</v>
      </c>
      <c r="S277" s="176">
        <v>0</v>
      </c>
      <c r="T277" s="17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178" t="s">
        <v>141</v>
      </c>
      <c r="AT277" s="178" t="s">
        <v>136</v>
      </c>
      <c r="AU277" s="178" t="s">
        <v>84</v>
      </c>
      <c r="AY277" s="21" t="s">
        <v>134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21" t="s">
        <v>82</v>
      </c>
      <c r="BK277" s="179">
        <f>ROUND(I277*H277,2)</f>
        <v>0</v>
      </c>
      <c r="BL277" s="21" t="s">
        <v>141</v>
      </c>
      <c r="BM277" s="178" t="s">
        <v>457</v>
      </c>
    </row>
    <row r="278" spans="1:47" s="2" customFormat="1" ht="12">
      <c r="A278" s="40"/>
      <c r="B278" s="41"/>
      <c r="C278" s="40"/>
      <c r="D278" s="180" t="s">
        <v>143</v>
      </c>
      <c r="E278" s="40"/>
      <c r="F278" s="181" t="s">
        <v>458</v>
      </c>
      <c r="G278" s="40"/>
      <c r="H278" s="40"/>
      <c r="I278" s="182"/>
      <c r="J278" s="40"/>
      <c r="K278" s="40"/>
      <c r="L278" s="41"/>
      <c r="M278" s="183"/>
      <c r="N278" s="184"/>
      <c r="O278" s="74"/>
      <c r="P278" s="74"/>
      <c r="Q278" s="74"/>
      <c r="R278" s="74"/>
      <c r="S278" s="74"/>
      <c r="T278" s="75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21" t="s">
        <v>143</v>
      </c>
      <c r="AU278" s="21" t="s">
        <v>84</v>
      </c>
    </row>
    <row r="279" spans="1:65" s="2" customFormat="1" ht="16.5" customHeight="1">
      <c r="A279" s="40"/>
      <c r="B279" s="166"/>
      <c r="C279" s="167" t="s">
        <v>459</v>
      </c>
      <c r="D279" s="167" t="s">
        <v>136</v>
      </c>
      <c r="E279" s="168" t="s">
        <v>460</v>
      </c>
      <c r="F279" s="169" t="s">
        <v>461</v>
      </c>
      <c r="G279" s="170" t="s">
        <v>338</v>
      </c>
      <c r="H279" s="171">
        <v>1</v>
      </c>
      <c r="I279" s="172"/>
      <c r="J279" s="173">
        <f>ROUND(I279*H279,2)</f>
        <v>0</v>
      </c>
      <c r="K279" s="169" t="s">
        <v>271</v>
      </c>
      <c r="L279" s="41"/>
      <c r="M279" s="174" t="s">
        <v>3</v>
      </c>
      <c r="N279" s="175" t="s">
        <v>45</v>
      </c>
      <c r="O279" s="74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178" t="s">
        <v>141</v>
      </c>
      <c r="AT279" s="178" t="s">
        <v>136</v>
      </c>
      <c r="AU279" s="178" t="s">
        <v>84</v>
      </c>
      <c r="AY279" s="21" t="s">
        <v>134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21" t="s">
        <v>82</v>
      </c>
      <c r="BK279" s="179">
        <f>ROUND(I279*H279,2)</f>
        <v>0</v>
      </c>
      <c r="BL279" s="21" t="s">
        <v>141</v>
      </c>
      <c r="BM279" s="178" t="s">
        <v>462</v>
      </c>
    </row>
    <row r="280" spans="1:63" s="12" customFormat="1" ht="22.8" customHeight="1">
      <c r="A280" s="12"/>
      <c r="B280" s="153"/>
      <c r="C280" s="12"/>
      <c r="D280" s="154" t="s">
        <v>73</v>
      </c>
      <c r="E280" s="164" t="s">
        <v>463</v>
      </c>
      <c r="F280" s="164" t="s">
        <v>464</v>
      </c>
      <c r="G280" s="12"/>
      <c r="H280" s="12"/>
      <c r="I280" s="156"/>
      <c r="J280" s="165">
        <f>BK280</f>
        <v>0</v>
      </c>
      <c r="K280" s="12"/>
      <c r="L280" s="153"/>
      <c r="M280" s="158"/>
      <c r="N280" s="159"/>
      <c r="O280" s="159"/>
      <c r="P280" s="160">
        <f>SUM(P281:P282)</f>
        <v>0</v>
      </c>
      <c r="Q280" s="159"/>
      <c r="R280" s="160">
        <f>SUM(R281:R282)</f>
        <v>0</v>
      </c>
      <c r="S280" s="159"/>
      <c r="T280" s="161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54" t="s">
        <v>82</v>
      </c>
      <c r="AT280" s="162" t="s">
        <v>73</v>
      </c>
      <c r="AU280" s="162" t="s">
        <v>82</v>
      </c>
      <c r="AY280" s="154" t="s">
        <v>134</v>
      </c>
      <c r="BK280" s="163">
        <f>SUM(BK281:BK282)</f>
        <v>0</v>
      </c>
    </row>
    <row r="281" spans="1:65" s="2" customFormat="1" ht="49.05" customHeight="1">
      <c r="A281" s="40"/>
      <c r="B281" s="166"/>
      <c r="C281" s="167" t="s">
        <v>465</v>
      </c>
      <c r="D281" s="167" t="s">
        <v>136</v>
      </c>
      <c r="E281" s="168" t="s">
        <v>466</v>
      </c>
      <c r="F281" s="169" t="s">
        <v>467</v>
      </c>
      <c r="G281" s="170" t="s">
        <v>161</v>
      </c>
      <c r="H281" s="171">
        <v>476.222</v>
      </c>
      <c r="I281" s="172"/>
      <c r="J281" s="173">
        <f>ROUND(I281*H281,2)</f>
        <v>0</v>
      </c>
      <c r="K281" s="169" t="s">
        <v>140</v>
      </c>
      <c r="L281" s="41"/>
      <c r="M281" s="174" t="s">
        <v>3</v>
      </c>
      <c r="N281" s="175" t="s">
        <v>45</v>
      </c>
      <c r="O281" s="74"/>
      <c r="P281" s="176">
        <f>O281*H281</f>
        <v>0</v>
      </c>
      <c r="Q281" s="176">
        <v>0</v>
      </c>
      <c r="R281" s="176">
        <f>Q281*H281</f>
        <v>0</v>
      </c>
      <c r="S281" s="176">
        <v>0</v>
      </c>
      <c r="T281" s="17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178" t="s">
        <v>141</v>
      </c>
      <c r="AT281" s="178" t="s">
        <v>136</v>
      </c>
      <c r="AU281" s="178" t="s">
        <v>84</v>
      </c>
      <c r="AY281" s="21" t="s">
        <v>134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21" t="s">
        <v>82</v>
      </c>
      <c r="BK281" s="179">
        <f>ROUND(I281*H281,2)</f>
        <v>0</v>
      </c>
      <c r="BL281" s="21" t="s">
        <v>141</v>
      </c>
      <c r="BM281" s="178" t="s">
        <v>468</v>
      </c>
    </row>
    <row r="282" spans="1:47" s="2" customFormat="1" ht="12">
      <c r="A282" s="40"/>
      <c r="B282" s="41"/>
      <c r="C282" s="40"/>
      <c r="D282" s="180" t="s">
        <v>143</v>
      </c>
      <c r="E282" s="40"/>
      <c r="F282" s="181" t="s">
        <v>469</v>
      </c>
      <c r="G282" s="40"/>
      <c r="H282" s="40"/>
      <c r="I282" s="182"/>
      <c r="J282" s="40"/>
      <c r="K282" s="40"/>
      <c r="L282" s="41"/>
      <c r="M282" s="183"/>
      <c r="N282" s="184"/>
      <c r="O282" s="74"/>
      <c r="P282" s="74"/>
      <c r="Q282" s="74"/>
      <c r="R282" s="74"/>
      <c r="S282" s="74"/>
      <c r="T282" s="75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21" t="s">
        <v>143</v>
      </c>
      <c r="AU282" s="21" t="s">
        <v>84</v>
      </c>
    </row>
    <row r="283" spans="1:63" s="12" customFormat="1" ht="25.9" customHeight="1">
      <c r="A283" s="12"/>
      <c r="B283" s="153"/>
      <c r="C283" s="12"/>
      <c r="D283" s="154" t="s">
        <v>73</v>
      </c>
      <c r="E283" s="155" t="s">
        <v>470</v>
      </c>
      <c r="F283" s="155" t="s">
        <v>471</v>
      </c>
      <c r="G283" s="12"/>
      <c r="H283" s="12"/>
      <c r="I283" s="156"/>
      <c r="J283" s="157">
        <f>BK283</f>
        <v>0</v>
      </c>
      <c r="K283" s="12"/>
      <c r="L283" s="153"/>
      <c r="M283" s="158"/>
      <c r="N283" s="159"/>
      <c r="O283" s="159"/>
      <c r="P283" s="160">
        <f>P284+P318</f>
        <v>0</v>
      </c>
      <c r="Q283" s="159"/>
      <c r="R283" s="160">
        <f>R284+R318</f>
        <v>1.9366516999999996</v>
      </c>
      <c r="S283" s="159"/>
      <c r="T283" s="161">
        <f>T284+T318</f>
        <v>1.984328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54" t="s">
        <v>84</v>
      </c>
      <c r="AT283" s="162" t="s">
        <v>73</v>
      </c>
      <c r="AU283" s="162" t="s">
        <v>74</v>
      </c>
      <c r="AY283" s="154" t="s">
        <v>134</v>
      </c>
      <c r="BK283" s="163">
        <f>BK284+BK318</f>
        <v>0</v>
      </c>
    </row>
    <row r="284" spans="1:63" s="12" customFormat="1" ht="22.8" customHeight="1">
      <c r="A284" s="12"/>
      <c r="B284" s="153"/>
      <c r="C284" s="12"/>
      <c r="D284" s="154" t="s">
        <v>73</v>
      </c>
      <c r="E284" s="164" t="s">
        <v>472</v>
      </c>
      <c r="F284" s="164" t="s">
        <v>473</v>
      </c>
      <c r="G284" s="12"/>
      <c r="H284" s="12"/>
      <c r="I284" s="156"/>
      <c r="J284" s="165">
        <f>BK284</f>
        <v>0</v>
      </c>
      <c r="K284" s="12"/>
      <c r="L284" s="153"/>
      <c r="M284" s="158"/>
      <c r="N284" s="159"/>
      <c r="O284" s="159"/>
      <c r="P284" s="160">
        <f>SUM(P285:P317)</f>
        <v>0</v>
      </c>
      <c r="Q284" s="159"/>
      <c r="R284" s="160">
        <f>SUM(R285:R317)</f>
        <v>1.4596261399999997</v>
      </c>
      <c r="S284" s="159"/>
      <c r="T284" s="161">
        <f>SUM(T285:T317)</f>
        <v>1.984328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54" t="s">
        <v>84</v>
      </c>
      <c r="AT284" s="162" t="s">
        <v>73</v>
      </c>
      <c r="AU284" s="162" t="s">
        <v>82</v>
      </c>
      <c r="AY284" s="154" t="s">
        <v>134</v>
      </c>
      <c r="BK284" s="163">
        <f>SUM(BK285:BK317)</f>
        <v>0</v>
      </c>
    </row>
    <row r="285" spans="1:65" s="2" customFormat="1" ht="24.15" customHeight="1">
      <c r="A285" s="40"/>
      <c r="B285" s="166"/>
      <c r="C285" s="167" t="s">
        <v>474</v>
      </c>
      <c r="D285" s="167" t="s">
        <v>136</v>
      </c>
      <c r="E285" s="168" t="s">
        <v>475</v>
      </c>
      <c r="F285" s="169" t="s">
        <v>476</v>
      </c>
      <c r="G285" s="170" t="s">
        <v>180</v>
      </c>
      <c r="H285" s="171">
        <v>496.082</v>
      </c>
      <c r="I285" s="172"/>
      <c r="J285" s="173">
        <f>ROUND(I285*H285,2)</f>
        <v>0</v>
      </c>
      <c r="K285" s="169" t="s">
        <v>140</v>
      </c>
      <c r="L285" s="41"/>
      <c r="M285" s="174" t="s">
        <v>3</v>
      </c>
      <c r="N285" s="175" t="s">
        <v>45</v>
      </c>
      <c r="O285" s="74"/>
      <c r="P285" s="176">
        <f>O285*H285</f>
        <v>0</v>
      </c>
      <c r="Q285" s="176">
        <v>0</v>
      </c>
      <c r="R285" s="176">
        <f>Q285*H285</f>
        <v>0</v>
      </c>
      <c r="S285" s="176">
        <v>0.004</v>
      </c>
      <c r="T285" s="177">
        <f>S285*H285</f>
        <v>1.984328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178" t="s">
        <v>246</v>
      </c>
      <c r="AT285" s="178" t="s">
        <v>136</v>
      </c>
      <c r="AU285" s="178" t="s">
        <v>84</v>
      </c>
      <c r="AY285" s="21" t="s">
        <v>134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21" t="s">
        <v>82</v>
      </c>
      <c r="BK285" s="179">
        <f>ROUND(I285*H285,2)</f>
        <v>0</v>
      </c>
      <c r="BL285" s="21" t="s">
        <v>246</v>
      </c>
      <c r="BM285" s="178" t="s">
        <v>477</v>
      </c>
    </row>
    <row r="286" spans="1:47" s="2" customFormat="1" ht="12">
      <c r="A286" s="40"/>
      <c r="B286" s="41"/>
      <c r="C286" s="40"/>
      <c r="D286" s="180" t="s">
        <v>143</v>
      </c>
      <c r="E286" s="40"/>
      <c r="F286" s="181" t="s">
        <v>478</v>
      </c>
      <c r="G286" s="40"/>
      <c r="H286" s="40"/>
      <c r="I286" s="182"/>
      <c r="J286" s="40"/>
      <c r="K286" s="40"/>
      <c r="L286" s="41"/>
      <c r="M286" s="183"/>
      <c r="N286" s="184"/>
      <c r="O286" s="74"/>
      <c r="P286" s="74"/>
      <c r="Q286" s="74"/>
      <c r="R286" s="74"/>
      <c r="S286" s="74"/>
      <c r="T286" s="75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21" t="s">
        <v>143</v>
      </c>
      <c r="AU286" s="21" t="s">
        <v>84</v>
      </c>
    </row>
    <row r="287" spans="1:51" s="15" customFormat="1" ht="12">
      <c r="A287" s="15"/>
      <c r="B287" s="202"/>
      <c r="C287" s="15"/>
      <c r="D287" s="186" t="s">
        <v>145</v>
      </c>
      <c r="E287" s="203" t="s">
        <v>3</v>
      </c>
      <c r="F287" s="204" t="s">
        <v>479</v>
      </c>
      <c r="G287" s="15"/>
      <c r="H287" s="203" t="s">
        <v>3</v>
      </c>
      <c r="I287" s="205"/>
      <c r="J287" s="15"/>
      <c r="K287" s="15"/>
      <c r="L287" s="202"/>
      <c r="M287" s="206"/>
      <c r="N287" s="207"/>
      <c r="O287" s="207"/>
      <c r="P287" s="207"/>
      <c r="Q287" s="207"/>
      <c r="R287" s="207"/>
      <c r="S287" s="207"/>
      <c r="T287" s="208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03" t="s">
        <v>145</v>
      </c>
      <c r="AU287" s="203" t="s">
        <v>84</v>
      </c>
      <c r="AV287" s="15" t="s">
        <v>82</v>
      </c>
      <c r="AW287" s="15" t="s">
        <v>35</v>
      </c>
      <c r="AX287" s="15" t="s">
        <v>74</v>
      </c>
      <c r="AY287" s="203" t="s">
        <v>134</v>
      </c>
    </row>
    <row r="288" spans="1:51" s="13" customFormat="1" ht="12">
      <c r="A288" s="13"/>
      <c r="B288" s="185"/>
      <c r="C288" s="13"/>
      <c r="D288" s="186" t="s">
        <v>145</v>
      </c>
      <c r="E288" s="187" t="s">
        <v>3</v>
      </c>
      <c r="F288" s="188" t="s">
        <v>183</v>
      </c>
      <c r="G288" s="13"/>
      <c r="H288" s="189">
        <v>267.718</v>
      </c>
      <c r="I288" s="190"/>
      <c r="J288" s="13"/>
      <c r="K288" s="13"/>
      <c r="L288" s="185"/>
      <c r="M288" s="191"/>
      <c r="N288" s="192"/>
      <c r="O288" s="192"/>
      <c r="P288" s="192"/>
      <c r="Q288" s="192"/>
      <c r="R288" s="192"/>
      <c r="S288" s="192"/>
      <c r="T288" s="19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7" t="s">
        <v>145</v>
      </c>
      <c r="AU288" s="187" t="s">
        <v>84</v>
      </c>
      <c r="AV288" s="13" t="s">
        <v>84</v>
      </c>
      <c r="AW288" s="13" t="s">
        <v>35</v>
      </c>
      <c r="AX288" s="13" t="s">
        <v>74</v>
      </c>
      <c r="AY288" s="187" t="s">
        <v>134</v>
      </c>
    </row>
    <row r="289" spans="1:51" s="15" customFormat="1" ht="12">
      <c r="A289" s="15"/>
      <c r="B289" s="202"/>
      <c r="C289" s="15"/>
      <c r="D289" s="186" t="s">
        <v>145</v>
      </c>
      <c r="E289" s="203" t="s">
        <v>3</v>
      </c>
      <c r="F289" s="204" t="s">
        <v>480</v>
      </c>
      <c r="G289" s="15"/>
      <c r="H289" s="203" t="s">
        <v>3</v>
      </c>
      <c r="I289" s="205"/>
      <c r="J289" s="15"/>
      <c r="K289" s="15"/>
      <c r="L289" s="202"/>
      <c r="M289" s="206"/>
      <c r="N289" s="207"/>
      <c r="O289" s="207"/>
      <c r="P289" s="207"/>
      <c r="Q289" s="207"/>
      <c r="R289" s="207"/>
      <c r="S289" s="207"/>
      <c r="T289" s="20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03" t="s">
        <v>145</v>
      </c>
      <c r="AU289" s="203" t="s">
        <v>84</v>
      </c>
      <c r="AV289" s="15" t="s">
        <v>82</v>
      </c>
      <c r="AW289" s="15" t="s">
        <v>35</v>
      </c>
      <c r="AX289" s="15" t="s">
        <v>74</v>
      </c>
      <c r="AY289" s="203" t="s">
        <v>134</v>
      </c>
    </row>
    <row r="290" spans="1:51" s="13" customFormat="1" ht="12">
      <c r="A290" s="13"/>
      <c r="B290" s="185"/>
      <c r="C290" s="13"/>
      <c r="D290" s="186" t="s">
        <v>145</v>
      </c>
      <c r="E290" s="187" t="s">
        <v>3</v>
      </c>
      <c r="F290" s="188" t="s">
        <v>481</v>
      </c>
      <c r="G290" s="13"/>
      <c r="H290" s="189">
        <v>186.244</v>
      </c>
      <c r="I290" s="190"/>
      <c r="J290" s="13"/>
      <c r="K290" s="13"/>
      <c r="L290" s="185"/>
      <c r="M290" s="191"/>
      <c r="N290" s="192"/>
      <c r="O290" s="192"/>
      <c r="P290" s="192"/>
      <c r="Q290" s="192"/>
      <c r="R290" s="192"/>
      <c r="S290" s="192"/>
      <c r="T290" s="19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7" t="s">
        <v>145</v>
      </c>
      <c r="AU290" s="187" t="s">
        <v>84</v>
      </c>
      <c r="AV290" s="13" t="s">
        <v>84</v>
      </c>
      <c r="AW290" s="13" t="s">
        <v>35</v>
      </c>
      <c r="AX290" s="13" t="s">
        <v>74</v>
      </c>
      <c r="AY290" s="187" t="s">
        <v>134</v>
      </c>
    </row>
    <row r="291" spans="1:51" s="13" customFormat="1" ht="12">
      <c r="A291" s="13"/>
      <c r="B291" s="185"/>
      <c r="C291" s="13"/>
      <c r="D291" s="186" t="s">
        <v>145</v>
      </c>
      <c r="E291" s="187" t="s">
        <v>3</v>
      </c>
      <c r="F291" s="188" t="s">
        <v>482</v>
      </c>
      <c r="G291" s="13"/>
      <c r="H291" s="189">
        <v>42.12</v>
      </c>
      <c r="I291" s="190"/>
      <c r="J291" s="13"/>
      <c r="K291" s="13"/>
      <c r="L291" s="185"/>
      <c r="M291" s="191"/>
      <c r="N291" s="192"/>
      <c r="O291" s="192"/>
      <c r="P291" s="192"/>
      <c r="Q291" s="192"/>
      <c r="R291" s="192"/>
      <c r="S291" s="192"/>
      <c r="T291" s="19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7" t="s">
        <v>145</v>
      </c>
      <c r="AU291" s="187" t="s">
        <v>84</v>
      </c>
      <c r="AV291" s="13" t="s">
        <v>84</v>
      </c>
      <c r="AW291" s="13" t="s">
        <v>35</v>
      </c>
      <c r="AX291" s="13" t="s">
        <v>74</v>
      </c>
      <c r="AY291" s="187" t="s">
        <v>134</v>
      </c>
    </row>
    <row r="292" spans="1:51" s="14" customFormat="1" ht="12">
      <c r="A292" s="14"/>
      <c r="B292" s="194"/>
      <c r="C292" s="14"/>
      <c r="D292" s="186" t="s">
        <v>145</v>
      </c>
      <c r="E292" s="195" t="s">
        <v>3</v>
      </c>
      <c r="F292" s="196" t="s">
        <v>148</v>
      </c>
      <c r="G292" s="14"/>
      <c r="H292" s="197">
        <v>496.082</v>
      </c>
      <c r="I292" s="198"/>
      <c r="J292" s="14"/>
      <c r="K292" s="14"/>
      <c r="L292" s="194"/>
      <c r="M292" s="199"/>
      <c r="N292" s="200"/>
      <c r="O292" s="200"/>
      <c r="P292" s="200"/>
      <c r="Q292" s="200"/>
      <c r="R292" s="200"/>
      <c r="S292" s="200"/>
      <c r="T292" s="20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195" t="s">
        <v>145</v>
      </c>
      <c r="AU292" s="195" t="s">
        <v>84</v>
      </c>
      <c r="AV292" s="14" t="s">
        <v>141</v>
      </c>
      <c r="AW292" s="14" t="s">
        <v>35</v>
      </c>
      <c r="AX292" s="14" t="s">
        <v>82</v>
      </c>
      <c r="AY292" s="195" t="s">
        <v>134</v>
      </c>
    </row>
    <row r="293" spans="1:65" s="2" customFormat="1" ht="24.15" customHeight="1">
      <c r="A293" s="40"/>
      <c r="B293" s="166"/>
      <c r="C293" s="167" t="s">
        <v>483</v>
      </c>
      <c r="D293" s="167" t="s">
        <v>136</v>
      </c>
      <c r="E293" s="168" t="s">
        <v>484</v>
      </c>
      <c r="F293" s="169" t="s">
        <v>485</v>
      </c>
      <c r="G293" s="170" t="s">
        <v>180</v>
      </c>
      <c r="H293" s="171">
        <v>479.282</v>
      </c>
      <c r="I293" s="172"/>
      <c r="J293" s="173">
        <f>ROUND(I293*H293,2)</f>
        <v>0</v>
      </c>
      <c r="K293" s="169" t="s">
        <v>140</v>
      </c>
      <c r="L293" s="41"/>
      <c r="M293" s="174" t="s">
        <v>3</v>
      </c>
      <c r="N293" s="175" t="s">
        <v>45</v>
      </c>
      <c r="O293" s="74"/>
      <c r="P293" s="176">
        <f>O293*H293</f>
        <v>0</v>
      </c>
      <c r="Q293" s="176">
        <v>0.0004</v>
      </c>
      <c r="R293" s="176">
        <f>Q293*H293</f>
        <v>0.1917128</v>
      </c>
      <c r="S293" s="176">
        <v>0</v>
      </c>
      <c r="T293" s="17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178" t="s">
        <v>246</v>
      </c>
      <c r="AT293" s="178" t="s">
        <v>136</v>
      </c>
      <c r="AU293" s="178" t="s">
        <v>84</v>
      </c>
      <c r="AY293" s="21" t="s">
        <v>134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21" t="s">
        <v>82</v>
      </c>
      <c r="BK293" s="179">
        <f>ROUND(I293*H293,2)</f>
        <v>0</v>
      </c>
      <c r="BL293" s="21" t="s">
        <v>246</v>
      </c>
      <c r="BM293" s="178" t="s">
        <v>486</v>
      </c>
    </row>
    <row r="294" spans="1:47" s="2" customFormat="1" ht="12">
      <c r="A294" s="40"/>
      <c r="B294" s="41"/>
      <c r="C294" s="40"/>
      <c r="D294" s="180" t="s">
        <v>143</v>
      </c>
      <c r="E294" s="40"/>
      <c r="F294" s="181" t="s">
        <v>487</v>
      </c>
      <c r="G294" s="40"/>
      <c r="H294" s="40"/>
      <c r="I294" s="182"/>
      <c r="J294" s="40"/>
      <c r="K294" s="40"/>
      <c r="L294" s="41"/>
      <c r="M294" s="183"/>
      <c r="N294" s="184"/>
      <c r="O294" s="74"/>
      <c r="P294" s="74"/>
      <c r="Q294" s="74"/>
      <c r="R294" s="74"/>
      <c r="S294" s="74"/>
      <c r="T294" s="75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21" t="s">
        <v>143</v>
      </c>
      <c r="AU294" s="21" t="s">
        <v>84</v>
      </c>
    </row>
    <row r="295" spans="1:51" s="15" customFormat="1" ht="12">
      <c r="A295" s="15"/>
      <c r="B295" s="202"/>
      <c r="C295" s="15"/>
      <c r="D295" s="186" t="s">
        <v>145</v>
      </c>
      <c r="E295" s="203" t="s">
        <v>3</v>
      </c>
      <c r="F295" s="204" t="s">
        <v>479</v>
      </c>
      <c r="G295" s="15"/>
      <c r="H295" s="203" t="s">
        <v>3</v>
      </c>
      <c r="I295" s="205"/>
      <c r="J295" s="15"/>
      <c r="K295" s="15"/>
      <c r="L295" s="202"/>
      <c r="M295" s="206"/>
      <c r="N295" s="207"/>
      <c r="O295" s="207"/>
      <c r="P295" s="207"/>
      <c r="Q295" s="207"/>
      <c r="R295" s="207"/>
      <c r="S295" s="207"/>
      <c r="T295" s="208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03" t="s">
        <v>145</v>
      </c>
      <c r="AU295" s="203" t="s">
        <v>84</v>
      </c>
      <c r="AV295" s="15" t="s">
        <v>82</v>
      </c>
      <c r="AW295" s="15" t="s">
        <v>35</v>
      </c>
      <c r="AX295" s="15" t="s">
        <v>74</v>
      </c>
      <c r="AY295" s="203" t="s">
        <v>134</v>
      </c>
    </row>
    <row r="296" spans="1:51" s="13" customFormat="1" ht="12">
      <c r="A296" s="13"/>
      <c r="B296" s="185"/>
      <c r="C296" s="13"/>
      <c r="D296" s="186" t="s">
        <v>145</v>
      </c>
      <c r="E296" s="187" t="s">
        <v>3</v>
      </c>
      <c r="F296" s="188" t="s">
        <v>183</v>
      </c>
      <c r="G296" s="13"/>
      <c r="H296" s="189">
        <v>267.718</v>
      </c>
      <c r="I296" s="190"/>
      <c r="J296" s="13"/>
      <c r="K296" s="13"/>
      <c r="L296" s="185"/>
      <c r="M296" s="191"/>
      <c r="N296" s="192"/>
      <c r="O296" s="192"/>
      <c r="P296" s="192"/>
      <c r="Q296" s="192"/>
      <c r="R296" s="192"/>
      <c r="S296" s="192"/>
      <c r="T296" s="19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7" t="s">
        <v>145</v>
      </c>
      <c r="AU296" s="187" t="s">
        <v>84</v>
      </c>
      <c r="AV296" s="13" t="s">
        <v>84</v>
      </c>
      <c r="AW296" s="13" t="s">
        <v>35</v>
      </c>
      <c r="AX296" s="13" t="s">
        <v>74</v>
      </c>
      <c r="AY296" s="187" t="s">
        <v>134</v>
      </c>
    </row>
    <row r="297" spans="1:51" s="13" customFormat="1" ht="12">
      <c r="A297" s="13"/>
      <c r="B297" s="185"/>
      <c r="C297" s="13"/>
      <c r="D297" s="186" t="s">
        <v>145</v>
      </c>
      <c r="E297" s="187" t="s">
        <v>3</v>
      </c>
      <c r="F297" s="188" t="s">
        <v>488</v>
      </c>
      <c r="G297" s="13"/>
      <c r="H297" s="189">
        <v>-16.8</v>
      </c>
      <c r="I297" s="190"/>
      <c r="J297" s="13"/>
      <c r="K297" s="13"/>
      <c r="L297" s="185"/>
      <c r="M297" s="191"/>
      <c r="N297" s="192"/>
      <c r="O297" s="192"/>
      <c r="P297" s="192"/>
      <c r="Q297" s="192"/>
      <c r="R297" s="192"/>
      <c r="S297" s="192"/>
      <c r="T297" s="19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7" t="s">
        <v>145</v>
      </c>
      <c r="AU297" s="187" t="s">
        <v>84</v>
      </c>
      <c r="AV297" s="13" t="s">
        <v>84</v>
      </c>
      <c r="AW297" s="13" t="s">
        <v>35</v>
      </c>
      <c r="AX297" s="13" t="s">
        <v>74</v>
      </c>
      <c r="AY297" s="187" t="s">
        <v>134</v>
      </c>
    </row>
    <row r="298" spans="1:51" s="15" customFormat="1" ht="12">
      <c r="A298" s="15"/>
      <c r="B298" s="202"/>
      <c r="C298" s="15"/>
      <c r="D298" s="186" t="s">
        <v>145</v>
      </c>
      <c r="E298" s="203" t="s">
        <v>3</v>
      </c>
      <c r="F298" s="204" t="s">
        <v>480</v>
      </c>
      <c r="G298" s="15"/>
      <c r="H298" s="203" t="s">
        <v>3</v>
      </c>
      <c r="I298" s="205"/>
      <c r="J298" s="15"/>
      <c r="K298" s="15"/>
      <c r="L298" s="202"/>
      <c r="M298" s="206"/>
      <c r="N298" s="207"/>
      <c r="O298" s="207"/>
      <c r="P298" s="207"/>
      <c r="Q298" s="207"/>
      <c r="R298" s="207"/>
      <c r="S298" s="207"/>
      <c r="T298" s="208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03" t="s">
        <v>145</v>
      </c>
      <c r="AU298" s="203" t="s">
        <v>84</v>
      </c>
      <c r="AV298" s="15" t="s">
        <v>82</v>
      </c>
      <c r="AW298" s="15" t="s">
        <v>35</v>
      </c>
      <c r="AX298" s="15" t="s">
        <v>74</v>
      </c>
      <c r="AY298" s="203" t="s">
        <v>134</v>
      </c>
    </row>
    <row r="299" spans="1:51" s="13" customFormat="1" ht="12">
      <c r="A299" s="13"/>
      <c r="B299" s="185"/>
      <c r="C299" s="13"/>
      <c r="D299" s="186" t="s">
        <v>145</v>
      </c>
      <c r="E299" s="187" t="s">
        <v>3</v>
      </c>
      <c r="F299" s="188" t="s">
        <v>481</v>
      </c>
      <c r="G299" s="13"/>
      <c r="H299" s="189">
        <v>186.244</v>
      </c>
      <c r="I299" s="190"/>
      <c r="J299" s="13"/>
      <c r="K299" s="13"/>
      <c r="L299" s="185"/>
      <c r="M299" s="191"/>
      <c r="N299" s="192"/>
      <c r="O299" s="192"/>
      <c r="P299" s="192"/>
      <c r="Q299" s="192"/>
      <c r="R299" s="192"/>
      <c r="S299" s="192"/>
      <c r="T299" s="19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87" t="s">
        <v>145</v>
      </c>
      <c r="AU299" s="187" t="s">
        <v>84</v>
      </c>
      <c r="AV299" s="13" t="s">
        <v>84</v>
      </c>
      <c r="AW299" s="13" t="s">
        <v>35</v>
      </c>
      <c r="AX299" s="13" t="s">
        <v>74</v>
      </c>
      <c r="AY299" s="187" t="s">
        <v>134</v>
      </c>
    </row>
    <row r="300" spans="1:51" s="13" customFormat="1" ht="12">
      <c r="A300" s="13"/>
      <c r="B300" s="185"/>
      <c r="C300" s="13"/>
      <c r="D300" s="186" t="s">
        <v>145</v>
      </c>
      <c r="E300" s="187" t="s">
        <v>3</v>
      </c>
      <c r="F300" s="188" t="s">
        <v>482</v>
      </c>
      <c r="G300" s="13"/>
      <c r="H300" s="189">
        <v>42.12</v>
      </c>
      <c r="I300" s="190"/>
      <c r="J300" s="13"/>
      <c r="K300" s="13"/>
      <c r="L300" s="185"/>
      <c r="M300" s="191"/>
      <c r="N300" s="192"/>
      <c r="O300" s="192"/>
      <c r="P300" s="192"/>
      <c r="Q300" s="192"/>
      <c r="R300" s="192"/>
      <c r="S300" s="192"/>
      <c r="T300" s="19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7" t="s">
        <v>145</v>
      </c>
      <c r="AU300" s="187" t="s">
        <v>84</v>
      </c>
      <c r="AV300" s="13" t="s">
        <v>84</v>
      </c>
      <c r="AW300" s="13" t="s">
        <v>35</v>
      </c>
      <c r="AX300" s="13" t="s">
        <v>74</v>
      </c>
      <c r="AY300" s="187" t="s">
        <v>134</v>
      </c>
    </row>
    <row r="301" spans="1:51" s="14" customFormat="1" ht="12">
      <c r="A301" s="14"/>
      <c r="B301" s="194"/>
      <c r="C301" s="14"/>
      <c r="D301" s="186" t="s">
        <v>145</v>
      </c>
      <c r="E301" s="195" t="s">
        <v>3</v>
      </c>
      <c r="F301" s="196" t="s">
        <v>148</v>
      </c>
      <c r="G301" s="14"/>
      <c r="H301" s="197">
        <v>479.28200000000004</v>
      </c>
      <c r="I301" s="198"/>
      <c r="J301" s="14"/>
      <c r="K301" s="14"/>
      <c r="L301" s="194"/>
      <c r="M301" s="199"/>
      <c r="N301" s="200"/>
      <c r="O301" s="200"/>
      <c r="P301" s="200"/>
      <c r="Q301" s="200"/>
      <c r="R301" s="200"/>
      <c r="S301" s="200"/>
      <c r="T301" s="20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195" t="s">
        <v>145</v>
      </c>
      <c r="AU301" s="195" t="s">
        <v>84</v>
      </c>
      <c r="AV301" s="14" t="s">
        <v>141</v>
      </c>
      <c r="AW301" s="14" t="s">
        <v>35</v>
      </c>
      <c r="AX301" s="14" t="s">
        <v>82</v>
      </c>
      <c r="AY301" s="195" t="s">
        <v>134</v>
      </c>
    </row>
    <row r="302" spans="1:65" s="2" customFormat="1" ht="21.75" customHeight="1">
      <c r="A302" s="40"/>
      <c r="B302" s="166"/>
      <c r="C302" s="209" t="s">
        <v>489</v>
      </c>
      <c r="D302" s="209" t="s">
        <v>381</v>
      </c>
      <c r="E302" s="210" t="s">
        <v>490</v>
      </c>
      <c r="F302" s="211" t="s">
        <v>491</v>
      </c>
      <c r="G302" s="212" t="s">
        <v>180</v>
      </c>
      <c r="H302" s="213">
        <v>558.603</v>
      </c>
      <c r="I302" s="214"/>
      <c r="J302" s="215">
        <f>ROUND(I302*H302,2)</f>
        <v>0</v>
      </c>
      <c r="K302" s="211" t="s">
        <v>140</v>
      </c>
      <c r="L302" s="216"/>
      <c r="M302" s="217" t="s">
        <v>3</v>
      </c>
      <c r="N302" s="218" t="s">
        <v>45</v>
      </c>
      <c r="O302" s="74"/>
      <c r="P302" s="176">
        <f>O302*H302</f>
        <v>0</v>
      </c>
      <c r="Q302" s="176">
        <v>0.0021</v>
      </c>
      <c r="R302" s="176">
        <f>Q302*H302</f>
        <v>1.1730663</v>
      </c>
      <c r="S302" s="176">
        <v>0</v>
      </c>
      <c r="T302" s="17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178" t="s">
        <v>348</v>
      </c>
      <c r="AT302" s="178" t="s">
        <v>381</v>
      </c>
      <c r="AU302" s="178" t="s">
        <v>84</v>
      </c>
      <c r="AY302" s="21" t="s">
        <v>134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21" t="s">
        <v>82</v>
      </c>
      <c r="BK302" s="179">
        <f>ROUND(I302*H302,2)</f>
        <v>0</v>
      </c>
      <c r="BL302" s="21" t="s">
        <v>246</v>
      </c>
      <c r="BM302" s="178" t="s">
        <v>492</v>
      </c>
    </row>
    <row r="303" spans="1:51" s="13" customFormat="1" ht="12">
      <c r="A303" s="13"/>
      <c r="B303" s="185"/>
      <c r="C303" s="13"/>
      <c r="D303" s="186" t="s">
        <v>145</v>
      </c>
      <c r="E303" s="13"/>
      <c r="F303" s="188" t="s">
        <v>493</v>
      </c>
      <c r="G303" s="13"/>
      <c r="H303" s="189">
        <v>558.603</v>
      </c>
      <c r="I303" s="190"/>
      <c r="J303" s="13"/>
      <c r="K303" s="13"/>
      <c r="L303" s="185"/>
      <c r="M303" s="191"/>
      <c r="N303" s="192"/>
      <c r="O303" s="192"/>
      <c r="P303" s="192"/>
      <c r="Q303" s="192"/>
      <c r="R303" s="192"/>
      <c r="S303" s="192"/>
      <c r="T303" s="19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7" t="s">
        <v>145</v>
      </c>
      <c r="AU303" s="187" t="s">
        <v>84</v>
      </c>
      <c r="AV303" s="13" t="s">
        <v>84</v>
      </c>
      <c r="AW303" s="13" t="s">
        <v>4</v>
      </c>
      <c r="AX303" s="13" t="s">
        <v>82</v>
      </c>
      <c r="AY303" s="187" t="s">
        <v>134</v>
      </c>
    </row>
    <row r="304" spans="1:65" s="2" customFormat="1" ht="24.15" customHeight="1">
      <c r="A304" s="40"/>
      <c r="B304" s="166"/>
      <c r="C304" s="167" t="s">
        <v>494</v>
      </c>
      <c r="D304" s="167" t="s">
        <v>136</v>
      </c>
      <c r="E304" s="168" t="s">
        <v>495</v>
      </c>
      <c r="F304" s="169" t="s">
        <v>496</v>
      </c>
      <c r="G304" s="170" t="s">
        <v>180</v>
      </c>
      <c r="H304" s="171">
        <v>250.918</v>
      </c>
      <c r="I304" s="172"/>
      <c r="J304" s="173">
        <f>ROUND(I304*H304,2)</f>
        <v>0</v>
      </c>
      <c r="K304" s="169" t="s">
        <v>140</v>
      </c>
      <c r="L304" s="41"/>
      <c r="M304" s="174" t="s">
        <v>3</v>
      </c>
      <c r="N304" s="175" t="s">
        <v>45</v>
      </c>
      <c r="O304" s="74"/>
      <c r="P304" s="176">
        <f>O304*H304</f>
        <v>0</v>
      </c>
      <c r="Q304" s="176">
        <v>0</v>
      </c>
      <c r="R304" s="176">
        <f>Q304*H304</f>
        <v>0</v>
      </c>
      <c r="S304" s="176">
        <v>0</v>
      </c>
      <c r="T304" s="17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178" t="s">
        <v>246</v>
      </c>
      <c r="AT304" s="178" t="s">
        <v>136</v>
      </c>
      <c r="AU304" s="178" t="s">
        <v>84</v>
      </c>
      <c r="AY304" s="21" t="s">
        <v>134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21" t="s">
        <v>82</v>
      </c>
      <c r="BK304" s="179">
        <f>ROUND(I304*H304,2)</f>
        <v>0</v>
      </c>
      <c r="BL304" s="21" t="s">
        <v>246</v>
      </c>
      <c r="BM304" s="178" t="s">
        <v>497</v>
      </c>
    </row>
    <row r="305" spans="1:47" s="2" customFormat="1" ht="12">
      <c r="A305" s="40"/>
      <c r="B305" s="41"/>
      <c r="C305" s="40"/>
      <c r="D305" s="180" t="s">
        <v>143</v>
      </c>
      <c r="E305" s="40"/>
      <c r="F305" s="181" t="s">
        <v>498</v>
      </c>
      <c r="G305" s="40"/>
      <c r="H305" s="40"/>
      <c r="I305" s="182"/>
      <c r="J305" s="40"/>
      <c r="K305" s="40"/>
      <c r="L305" s="41"/>
      <c r="M305" s="183"/>
      <c r="N305" s="184"/>
      <c r="O305" s="74"/>
      <c r="P305" s="74"/>
      <c r="Q305" s="74"/>
      <c r="R305" s="74"/>
      <c r="S305" s="74"/>
      <c r="T305" s="75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21" t="s">
        <v>143</v>
      </c>
      <c r="AU305" s="21" t="s">
        <v>84</v>
      </c>
    </row>
    <row r="306" spans="1:51" s="15" customFormat="1" ht="12">
      <c r="A306" s="15"/>
      <c r="B306" s="202"/>
      <c r="C306" s="15"/>
      <c r="D306" s="186" t="s">
        <v>145</v>
      </c>
      <c r="E306" s="203" t="s">
        <v>3</v>
      </c>
      <c r="F306" s="204" t="s">
        <v>499</v>
      </c>
      <c r="G306" s="15"/>
      <c r="H306" s="203" t="s">
        <v>3</v>
      </c>
      <c r="I306" s="205"/>
      <c r="J306" s="15"/>
      <c r="K306" s="15"/>
      <c r="L306" s="202"/>
      <c r="M306" s="206"/>
      <c r="N306" s="207"/>
      <c r="O306" s="207"/>
      <c r="P306" s="207"/>
      <c r="Q306" s="207"/>
      <c r="R306" s="207"/>
      <c r="S306" s="207"/>
      <c r="T306" s="208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03" t="s">
        <v>145</v>
      </c>
      <c r="AU306" s="203" t="s">
        <v>84</v>
      </c>
      <c r="AV306" s="15" t="s">
        <v>82</v>
      </c>
      <c r="AW306" s="15" t="s">
        <v>35</v>
      </c>
      <c r="AX306" s="15" t="s">
        <v>74</v>
      </c>
      <c r="AY306" s="203" t="s">
        <v>134</v>
      </c>
    </row>
    <row r="307" spans="1:51" s="13" customFormat="1" ht="12">
      <c r="A307" s="13"/>
      <c r="B307" s="185"/>
      <c r="C307" s="13"/>
      <c r="D307" s="186" t="s">
        <v>145</v>
      </c>
      <c r="E307" s="187" t="s">
        <v>3</v>
      </c>
      <c r="F307" s="188" t="s">
        <v>183</v>
      </c>
      <c r="G307" s="13"/>
      <c r="H307" s="189">
        <v>267.718</v>
      </c>
      <c r="I307" s="190"/>
      <c r="J307" s="13"/>
      <c r="K307" s="13"/>
      <c r="L307" s="185"/>
      <c r="M307" s="191"/>
      <c r="N307" s="192"/>
      <c r="O307" s="192"/>
      <c r="P307" s="192"/>
      <c r="Q307" s="192"/>
      <c r="R307" s="192"/>
      <c r="S307" s="192"/>
      <c r="T307" s="19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7" t="s">
        <v>145</v>
      </c>
      <c r="AU307" s="187" t="s">
        <v>84</v>
      </c>
      <c r="AV307" s="13" t="s">
        <v>84</v>
      </c>
      <c r="AW307" s="13" t="s">
        <v>35</v>
      </c>
      <c r="AX307" s="13" t="s">
        <v>74</v>
      </c>
      <c r="AY307" s="187" t="s">
        <v>134</v>
      </c>
    </row>
    <row r="308" spans="1:51" s="13" customFormat="1" ht="12">
      <c r="A308" s="13"/>
      <c r="B308" s="185"/>
      <c r="C308" s="13"/>
      <c r="D308" s="186" t="s">
        <v>145</v>
      </c>
      <c r="E308" s="187" t="s">
        <v>3</v>
      </c>
      <c r="F308" s="188" t="s">
        <v>488</v>
      </c>
      <c r="G308" s="13"/>
      <c r="H308" s="189">
        <v>-16.8</v>
      </c>
      <c r="I308" s="190"/>
      <c r="J308" s="13"/>
      <c r="K308" s="13"/>
      <c r="L308" s="185"/>
      <c r="M308" s="191"/>
      <c r="N308" s="192"/>
      <c r="O308" s="192"/>
      <c r="P308" s="192"/>
      <c r="Q308" s="192"/>
      <c r="R308" s="192"/>
      <c r="S308" s="192"/>
      <c r="T308" s="19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7" t="s">
        <v>145</v>
      </c>
      <c r="AU308" s="187" t="s">
        <v>84</v>
      </c>
      <c r="AV308" s="13" t="s">
        <v>84</v>
      </c>
      <c r="AW308" s="13" t="s">
        <v>35</v>
      </c>
      <c r="AX308" s="13" t="s">
        <v>74</v>
      </c>
      <c r="AY308" s="187" t="s">
        <v>134</v>
      </c>
    </row>
    <row r="309" spans="1:51" s="14" customFormat="1" ht="12">
      <c r="A309" s="14"/>
      <c r="B309" s="194"/>
      <c r="C309" s="14"/>
      <c r="D309" s="186" t="s">
        <v>145</v>
      </c>
      <c r="E309" s="195" t="s">
        <v>3</v>
      </c>
      <c r="F309" s="196" t="s">
        <v>148</v>
      </c>
      <c r="G309" s="14"/>
      <c r="H309" s="197">
        <v>250.918</v>
      </c>
      <c r="I309" s="198"/>
      <c r="J309" s="14"/>
      <c r="K309" s="14"/>
      <c r="L309" s="194"/>
      <c r="M309" s="199"/>
      <c r="N309" s="200"/>
      <c r="O309" s="200"/>
      <c r="P309" s="200"/>
      <c r="Q309" s="200"/>
      <c r="R309" s="200"/>
      <c r="S309" s="200"/>
      <c r="T309" s="20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5" t="s">
        <v>145</v>
      </c>
      <c r="AU309" s="195" t="s">
        <v>84</v>
      </c>
      <c r="AV309" s="14" t="s">
        <v>141</v>
      </c>
      <c r="AW309" s="14" t="s">
        <v>35</v>
      </c>
      <c r="AX309" s="14" t="s">
        <v>82</v>
      </c>
      <c r="AY309" s="195" t="s">
        <v>134</v>
      </c>
    </row>
    <row r="310" spans="1:65" s="2" customFormat="1" ht="24.15" customHeight="1">
      <c r="A310" s="40"/>
      <c r="B310" s="166"/>
      <c r="C310" s="209" t="s">
        <v>500</v>
      </c>
      <c r="D310" s="209" t="s">
        <v>381</v>
      </c>
      <c r="E310" s="210" t="s">
        <v>501</v>
      </c>
      <c r="F310" s="211" t="s">
        <v>502</v>
      </c>
      <c r="G310" s="212" t="s">
        <v>180</v>
      </c>
      <c r="H310" s="213">
        <v>263.464</v>
      </c>
      <c r="I310" s="214"/>
      <c r="J310" s="215">
        <f>ROUND(I310*H310,2)</f>
        <v>0</v>
      </c>
      <c r="K310" s="211" t="s">
        <v>140</v>
      </c>
      <c r="L310" s="216"/>
      <c r="M310" s="217" t="s">
        <v>3</v>
      </c>
      <c r="N310" s="218" t="s">
        <v>45</v>
      </c>
      <c r="O310" s="74"/>
      <c r="P310" s="176">
        <f>O310*H310</f>
        <v>0</v>
      </c>
      <c r="Q310" s="176">
        <v>0.00018</v>
      </c>
      <c r="R310" s="176">
        <f>Q310*H310</f>
        <v>0.047423520000000004</v>
      </c>
      <c r="S310" s="176">
        <v>0</v>
      </c>
      <c r="T310" s="17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178" t="s">
        <v>348</v>
      </c>
      <c r="AT310" s="178" t="s">
        <v>381</v>
      </c>
      <c r="AU310" s="178" t="s">
        <v>84</v>
      </c>
      <c r="AY310" s="21" t="s">
        <v>134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21" t="s">
        <v>82</v>
      </c>
      <c r="BK310" s="179">
        <f>ROUND(I310*H310,2)</f>
        <v>0</v>
      </c>
      <c r="BL310" s="21" t="s">
        <v>246</v>
      </c>
      <c r="BM310" s="178" t="s">
        <v>503</v>
      </c>
    </row>
    <row r="311" spans="1:51" s="13" customFormat="1" ht="12">
      <c r="A311" s="13"/>
      <c r="B311" s="185"/>
      <c r="C311" s="13"/>
      <c r="D311" s="186" t="s">
        <v>145</v>
      </c>
      <c r="E311" s="13"/>
      <c r="F311" s="188" t="s">
        <v>504</v>
      </c>
      <c r="G311" s="13"/>
      <c r="H311" s="189">
        <v>263.464</v>
      </c>
      <c r="I311" s="190"/>
      <c r="J311" s="13"/>
      <c r="K311" s="13"/>
      <c r="L311" s="185"/>
      <c r="M311" s="191"/>
      <c r="N311" s="192"/>
      <c r="O311" s="192"/>
      <c r="P311" s="192"/>
      <c r="Q311" s="192"/>
      <c r="R311" s="192"/>
      <c r="S311" s="192"/>
      <c r="T311" s="19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7" t="s">
        <v>145</v>
      </c>
      <c r="AU311" s="187" t="s">
        <v>84</v>
      </c>
      <c r="AV311" s="13" t="s">
        <v>84</v>
      </c>
      <c r="AW311" s="13" t="s">
        <v>4</v>
      </c>
      <c r="AX311" s="13" t="s">
        <v>82</v>
      </c>
      <c r="AY311" s="187" t="s">
        <v>134</v>
      </c>
    </row>
    <row r="312" spans="1:65" s="2" customFormat="1" ht="24.15" customHeight="1">
      <c r="A312" s="40"/>
      <c r="B312" s="166"/>
      <c r="C312" s="167" t="s">
        <v>505</v>
      </c>
      <c r="D312" s="167" t="s">
        <v>136</v>
      </c>
      <c r="E312" s="168" t="s">
        <v>506</v>
      </c>
      <c r="F312" s="169" t="s">
        <v>507</v>
      </c>
      <c r="G312" s="170" t="s">
        <v>180</v>
      </c>
      <c r="H312" s="171">
        <v>250.918</v>
      </c>
      <c r="I312" s="172"/>
      <c r="J312" s="173">
        <f>ROUND(I312*H312,2)</f>
        <v>0</v>
      </c>
      <c r="K312" s="169" t="s">
        <v>140</v>
      </c>
      <c r="L312" s="41"/>
      <c r="M312" s="174" t="s">
        <v>3</v>
      </c>
      <c r="N312" s="175" t="s">
        <v>45</v>
      </c>
      <c r="O312" s="74"/>
      <c r="P312" s="176">
        <f>O312*H312</f>
        <v>0</v>
      </c>
      <c r="Q312" s="176">
        <v>0</v>
      </c>
      <c r="R312" s="176">
        <f>Q312*H312</f>
        <v>0</v>
      </c>
      <c r="S312" s="176">
        <v>0</v>
      </c>
      <c r="T312" s="17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178" t="s">
        <v>246</v>
      </c>
      <c r="AT312" s="178" t="s">
        <v>136</v>
      </c>
      <c r="AU312" s="178" t="s">
        <v>84</v>
      </c>
      <c r="AY312" s="21" t="s">
        <v>134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21" t="s">
        <v>82</v>
      </c>
      <c r="BK312" s="179">
        <f>ROUND(I312*H312,2)</f>
        <v>0</v>
      </c>
      <c r="BL312" s="21" t="s">
        <v>246</v>
      </c>
      <c r="BM312" s="178" t="s">
        <v>508</v>
      </c>
    </row>
    <row r="313" spans="1:47" s="2" customFormat="1" ht="12">
      <c r="A313" s="40"/>
      <c r="B313" s="41"/>
      <c r="C313" s="40"/>
      <c r="D313" s="180" t="s">
        <v>143</v>
      </c>
      <c r="E313" s="40"/>
      <c r="F313" s="181" t="s">
        <v>509</v>
      </c>
      <c r="G313" s="40"/>
      <c r="H313" s="40"/>
      <c r="I313" s="182"/>
      <c r="J313" s="40"/>
      <c r="K313" s="40"/>
      <c r="L313" s="41"/>
      <c r="M313" s="183"/>
      <c r="N313" s="184"/>
      <c r="O313" s="74"/>
      <c r="P313" s="74"/>
      <c r="Q313" s="74"/>
      <c r="R313" s="74"/>
      <c r="S313" s="74"/>
      <c r="T313" s="75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21" t="s">
        <v>143</v>
      </c>
      <c r="AU313" s="21" t="s">
        <v>84</v>
      </c>
    </row>
    <row r="314" spans="1:65" s="2" customFormat="1" ht="24.15" customHeight="1">
      <c r="A314" s="40"/>
      <c r="B314" s="166"/>
      <c r="C314" s="209" t="s">
        <v>510</v>
      </c>
      <c r="D314" s="209" t="s">
        <v>381</v>
      </c>
      <c r="E314" s="210" t="s">
        <v>501</v>
      </c>
      <c r="F314" s="211" t="s">
        <v>502</v>
      </c>
      <c r="G314" s="212" t="s">
        <v>180</v>
      </c>
      <c r="H314" s="213">
        <v>263.464</v>
      </c>
      <c r="I314" s="214"/>
      <c r="J314" s="215">
        <f>ROUND(I314*H314,2)</f>
        <v>0</v>
      </c>
      <c r="K314" s="211" t="s">
        <v>140</v>
      </c>
      <c r="L314" s="216"/>
      <c r="M314" s="217" t="s">
        <v>3</v>
      </c>
      <c r="N314" s="218" t="s">
        <v>45</v>
      </c>
      <c r="O314" s="74"/>
      <c r="P314" s="176">
        <f>O314*H314</f>
        <v>0</v>
      </c>
      <c r="Q314" s="176">
        <v>0.00018</v>
      </c>
      <c r="R314" s="176">
        <f>Q314*H314</f>
        <v>0.047423520000000004</v>
      </c>
      <c r="S314" s="176">
        <v>0</v>
      </c>
      <c r="T314" s="17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178" t="s">
        <v>348</v>
      </c>
      <c r="AT314" s="178" t="s">
        <v>381</v>
      </c>
      <c r="AU314" s="178" t="s">
        <v>84</v>
      </c>
      <c r="AY314" s="21" t="s">
        <v>134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21" t="s">
        <v>82</v>
      </c>
      <c r="BK314" s="179">
        <f>ROUND(I314*H314,2)</f>
        <v>0</v>
      </c>
      <c r="BL314" s="21" t="s">
        <v>246</v>
      </c>
      <c r="BM314" s="178" t="s">
        <v>511</v>
      </c>
    </row>
    <row r="315" spans="1:51" s="13" customFormat="1" ht="12">
      <c r="A315" s="13"/>
      <c r="B315" s="185"/>
      <c r="C315" s="13"/>
      <c r="D315" s="186" t="s">
        <v>145</v>
      </c>
      <c r="E315" s="13"/>
      <c r="F315" s="188" t="s">
        <v>504</v>
      </c>
      <c r="G315" s="13"/>
      <c r="H315" s="189">
        <v>263.464</v>
      </c>
      <c r="I315" s="190"/>
      <c r="J315" s="13"/>
      <c r="K315" s="13"/>
      <c r="L315" s="185"/>
      <c r="M315" s="191"/>
      <c r="N315" s="192"/>
      <c r="O315" s="192"/>
      <c r="P315" s="192"/>
      <c r="Q315" s="192"/>
      <c r="R315" s="192"/>
      <c r="S315" s="192"/>
      <c r="T315" s="19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7" t="s">
        <v>145</v>
      </c>
      <c r="AU315" s="187" t="s">
        <v>84</v>
      </c>
      <c r="AV315" s="13" t="s">
        <v>84</v>
      </c>
      <c r="AW315" s="13" t="s">
        <v>4</v>
      </c>
      <c r="AX315" s="13" t="s">
        <v>82</v>
      </c>
      <c r="AY315" s="187" t="s">
        <v>134</v>
      </c>
    </row>
    <row r="316" spans="1:65" s="2" customFormat="1" ht="49.05" customHeight="1">
      <c r="A316" s="40"/>
      <c r="B316" s="166"/>
      <c r="C316" s="167" t="s">
        <v>512</v>
      </c>
      <c r="D316" s="167" t="s">
        <v>136</v>
      </c>
      <c r="E316" s="168" t="s">
        <v>513</v>
      </c>
      <c r="F316" s="169" t="s">
        <v>514</v>
      </c>
      <c r="G316" s="170" t="s">
        <v>161</v>
      </c>
      <c r="H316" s="171">
        <v>1.46</v>
      </c>
      <c r="I316" s="172"/>
      <c r="J316" s="173">
        <f>ROUND(I316*H316,2)</f>
        <v>0</v>
      </c>
      <c r="K316" s="169" t="s">
        <v>140</v>
      </c>
      <c r="L316" s="41"/>
      <c r="M316" s="174" t="s">
        <v>3</v>
      </c>
      <c r="N316" s="175" t="s">
        <v>45</v>
      </c>
      <c r="O316" s="74"/>
      <c r="P316" s="176">
        <f>O316*H316</f>
        <v>0</v>
      </c>
      <c r="Q316" s="176">
        <v>0</v>
      </c>
      <c r="R316" s="176">
        <f>Q316*H316</f>
        <v>0</v>
      </c>
      <c r="S316" s="176">
        <v>0</v>
      </c>
      <c r="T316" s="17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178" t="s">
        <v>246</v>
      </c>
      <c r="AT316" s="178" t="s">
        <v>136</v>
      </c>
      <c r="AU316" s="178" t="s">
        <v>84</v>
      </c>
      <c r="AY316" s="21" t="s">
        <v>134</v>
      </c>
      <c r="BE316" s="179">
        <f>IF(N316="základní",J316,0)</f>
        <v>0</v>
      </c>
      <c r="BF316" s="179">
        <f>IF(N316="snížená",J316,0)</f>
        <v>0</v>
      </c>
      <c r="BG316" s="179">
        <f>IF(N316="zákl. přenesená",J316,0)</f>
        <v>0</v>
      </c>
      <c r="BH316" s="179">
        <f>IF(N316="sníž. přenesená",J316,0)</f>
        <v>0</v>
      </c>
      <c r="BI316" s="179">
        <f>IF(N316="nulová",J316,0)</f>
        <v>0</v>
      </c>
      <c r="BJ316" s="21" t="s">
        <v>82</v>
      </c>
      <c r="BK316" s="179">
        <f>ROUND(I316*H316,2)</f>
        <v>0</v>
      </c>
      <c r="BL316" s="21" t="s">
        <v>246</v>
      </c>
      <c r="BM316" s="178" t="s">
        <v>515</v>
      </c>
    </row>
    <row r="317" spans="1:47" s="2" customFormat="1" ht="12">
      <c r="A317" s="40"/>
      <c r="B317" s="41"/>
      <c r="C317" s="40"/>
      <c r="D317" s="180" t="s">
        <v>143</v>
      </c>
      <c r="E317" s="40"/>
      <c r="F317" s="181" t="s">
        <v>516</v>
      </c>
      <c r="G317" s="40"/>
      <c r="H317" s="40"/>
      <c r="I317" s="182"/>
      <c r="J317" s="40"/>
      <c r="K317" s="40"/>
      <c r="L317" s="41"/>
      <c r="M317" s="183"/>
      <c r="N317" s="184"/>
      <c r="O317" s="74"/>
      <c r="P317" s="74"/>
      <c r="Q317" s="74"/>
      <c r="R317" s="74"/>
      <c r="S317" s="74"/>
      <c r="T317" s="75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21" t="s">
        <v>143</v>
      </c>
      <c r="AU317" s="21" t="s">
        <v>84</v>
      </c>
    </row>
    <row r="318" spans="1:63" s="12" customFormat="1" ht="22.8" customHeight="1">
      <c r="A318" s="12"/>
      <c r="B318" s="153"/>
      <c r="C318" s="12"/>
      <c r="D318" s="154" t="s">
        <v>73</v>
      </c>
      <c r="E318" s="164" t="s">
        <v>517</v>
      </c>
      <c r="F318" s="164" t="s">
        <v>518</v>
      </c>
      <c r="G318" s="12"/>
      <c r="H318" s="12"/>
      <c r="I318" s="156"/>
      <c r="J318" s="165">
        <f>BK318</f>
        <v>0</v>
      </c>
      <c r="K318" s="12"/>
      <c r="L318" s="153"/>
      <c r="M318" s="158"/>
      <c r="N318" s="159"/>
      <c r="O318" s="159"/>
      <c r="P318" s="160">
        <f>SUM(P319:P325)</f>
        <v>0</v>
      </c>
      <c r="Q318" s="159"/>
      <c r="R318" s="160">
        <f>SUM(R319:R325)</f>
        <v>0.47702555999999996</v>
      </c>
      <c r="S318" s="159"/>
      <c r="T318" s="161">
        <f>SUM(T319:T325)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54" t="s">
        <v>84</v>
      </c>
      <c r="AT318" s="162" t="s">
        <v>73</v>
      </c>
      <c r="AU318" s="162" t="s">
        <v>82</v>
      </c>
      <c r="AY318" s="154" t="s">
        <v>134</v>
      </c>
      <c r="BK318" s="163">
        <f>SUM(BK319:BK325)</f>
        <v>0</v>
      </c>
    </row>
    <row r="319" spans="1:65" s="2" customFormat="1" ht="24.15" customHeight="1">
      <c r="A319" s="40"/>
      <c r="B319" s="166"/>
      <c r="C319" s="167" t="s">
        <v>519</v>
      </c>
      <c r="D319" s="167" t="s">
        <v>136</v>
      </c>
      <c r="E319" s="168" t="s">
        <v>520</v>
      </c>
      <c r="F319" s="169" t="s">
        <v>521</v>
      </c>
      <c r="G319" s="170" t="s">
        <v>180</v>
      </c>
      <c r="H319" s="171">
        <v>722.766</v>
      </c>
      <c r="I319" s="172"/>
      <c r="J319" s="173">
        <f>ROUND(I319*H319,2)</f>
        <v>0</v>
      </c>
      <c r="K319" s="169" t="s">
        <v>140</v>
      </c>
      <c r="L319" s="41"/>
      <c r="M319" s="174" t="s">
        <v>3</v>
      </c>
      <c r="N319" s="175" t="s">
        <v>45</v>
      </c>
      <c r="O319" s="74"/>
      <c r="P319" s="176">
        <f>O319*H319</f>
        <v>0</v>
      </c>
      <c r="Q319" s="176">
        <v>0.00066</v>
      </c>
      <c r="R319" s="176">
        <f>Q319*H319</f>
        <v>0.47702555999999996</v>
      </c>
      <c r="S319" s="176">
        <v>0</v>
      </c>
      <c r="T319" s="17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178" t="s">
        <v>246</v>
      </c>
      <c r="AT319" s="178" t="s">
        <v>136</v>
      </c>
      <c r="AU319" s="178" t="s">
        <v>84</v>
      </c>
      <c r="AY319" s="21" t="s">
        <v>134</v>
      </c>
      <c r="BE319" s="179">
        <f>IF(N319="základní",J319,0)</f>
        <v>0</v>
      </c>
      <c r="BF319" s="179">
        <f>IF(N319="snížená",J319,0)</f>
        <v>0</v>
      </c>
      <c r="BG319" s="179">
        <f>IF(N319="zákl. přenesená",J319,0)</f>
        <v>0</v>
      </c>
      <c r="BH319" s="179">
        <f>IF(N319="sníž. přenesená",J319,0)</f>
        <v>0</v>
      </c>
      <c r="BI319" s="179">
        <f>IF(N319="nulová",J319,0)</f>
        <v>0</v>
      </c>
      <c r="BJ319" s="21" t="s">
        <v>82</v>
      </c>
      <c r="BK319" s="179">
        <f>ROUND(I319*H319,2)</f>
        <v>0</v>
      </c>
      <c r="BL319" s="21" t="s">
        <v>246</v>
      </c>
      <c r="BM319" s="178" t="s">
        <v>522</v>
      </c>
    </row>
    <row r="320" spans="1:47" s="2" customFormat="1" ht="12">
      <c r="A320" s="40"/>
      <c r="B320" s="41"/>
      <c r="C320" s="40"/>
      <c r="D320" s="180" t="s">
        <v>143</v>
      </c>
      <c r="E320" s="40"/>
      <c r="F320" s="181" t="s">
        <v>523</v>
      </c>
      <c r="G320" s="40"/>
      <c r="H320" s="40"/>
      <c r="I320" s="182"/>
      <c r="J320" s="40"/>
      <c r="K320" s="40"/>
      <c r="L320" s="41"/>
      <c r="M320" s="183"/>
      <c r="N320" s="184"/>
      <c r="O320" s="74"/>
      <c r="P320" s="74"/>
      <c r="Q320" s="74"/>
      <c r="R320" s="74"/>
      <c r="S320" s="74"/>
      <c r="T320" s="75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21" t="s">
        <v>143</v>
      </c>
      <c r="AU320" s="21" t="s">
        <v>84</v>
      </c>
    </row>
    <row r="321" spans="1:51" s="13" customFormat="1" ht="12">
      <c r="A321" s="13"/>
      <c r="B321" s="185"/>
      <c r="C321" s="13"/>
      <c r="D321" s="186" t="s">
        <v>145</v>
      </c>
      <c r="E321" s="187" t="s">
        <v>3</v>
      </c>
      <c r="F321" s="188" t="s">
        <v>183</v>
      </c>
      <c r="G321" s="13"/>
      <c r="H321" s="189">
        <v>267.718</v>
      </c>
      <c r="I321" s="190"/>
      <c r="J321" s="13"/>
      <c r="K321" s="13"/>
      <c r="L321" s="185"/>
      <c r="M321" s="191"/>
      <c r="N321" s="192"/>
      <c r="O321" s="192"/>
      <c r="P321" s="192"/>
      <c r="Q321" s="192"/>
      <c r="R321" s="192"/>
      <c r="S321" s="192"/>
      <c r="T321" s="19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7" t="s">
        <v>145</v>
      </c>
      <c r="AU321" s="187" t="s">
        <v>84</v>
      </c>
      <c r="AV321" s="13" t="s">
        <v>84</v>
      </c>
      <c r="AW321" s="13" t="s">
        <v>35</v>
      </c>
      <c r="AX321" s="13" t="s">
        <v>74</v>
      </c>
      <c r="AY321" s="187" t="s">
        <v>134</v>
      </c>
    </row>
    <row r="322" spans="1:51" s="13" customFormat="1" ht="12">
      <c r="A322" s="13"/>
      <c r="B322" s="185"/>
      <c r="C322" s="13"/>
      <c r="D322" s="186" t="s">
        <v>145</v>
      </c>
      <c r="E322" s="187" t="s">
        <v>3</v>
      </c>
      <c r="F322" s="188" t="s">
        <v>302</v>
      </c>
      <c r="G322" s="13"/>
      <c r="H322" s="189">
        <v>-1.68</v>
      </c>
      <c r="I322" s="190"/>
      <c r="J322" s="13"/>
      <c r="K322" s="13"/>
      <c r="L322" s="185"/>
      <c r="M322" s="191"/>
      <c r="N322" s="192"/>
      <c r="O322" s="192"/>
      <c r="P322" s="192"/>
      <c r="Q322" s="192"/>
      <c r="R322" s="192"/>
      <c r="S322" s="192"/>
      <c r="T322" s="19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7" t="s">
        <v>145</v>
      </c>
      <c r="AU322" s="187" t="s">
        <v>84</v>
      </c>
      <c r="AV322" s="13" t="s">
        <v>84</v>
      </c>
      <c r="AW322" s="13" t="s">
        <v>35</v>
      </c>
      <c r="AX322" s="13" t="s">
        <v>74</v>
      </c>
      <c r="AY322" s="187" t="s">
        <v>134</v>
      </c>
    </row>
    <row r="323" spans="1:51" s="13" customFormat="1" ht="12">
      <c r="A323" s="13"/>
      <c r="B323" s="185"/>
      <c r="C323" s="13"/>
      <c r="D323" s="186" t="s">
        <v>145</v>
      </c>
      <c r="E323" s="187" t="s">
        <v>3</v>
      </c>
      <c r="F323" s="188" t="s">
        <v>295</v>
      </c>
      <c r="G323" s="13"/>
      <c r="H323" s="189">
        <v>372.488</v>
      </c>
      <c r="I323" s="190"/>
      <c r="J323" s="13"/>
      <c r="K323" s="13"/>
      <c r="L323" s="185"/>
      <c r="M323" s="191"/>
      <c r="N323" s="192"/>
      <c r="O323" s="192"/>
      <c r="P323" s="192"/>
      <c r="Q323" s="192"/>
      <c r="R323" s="192"/>
      <c r="S323" s="192"/>
      <c r="T323" s="19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87" t="s">
        <v>145</v>
      </c>
      <c r="AU323" s="187" t="s">
        <v>84</v>
      </c>
      <c r="AV323" s="13" t="s">
        <v>84</v>
      </c>
      <c r="AW323" s="13" t="s">
        <v>35</v>
      </c>
      <c r="AX323" s="13" t="s">
        <v>74</v>
      </c>
      <c r="AY323" s="187" t="s">
        <v>134</v>
      </c>
    </row>
    <row r="324" spans="1:51" s="13" customFormat="1" ht="12">
      <c r="A324" s="13"/>
      <c r="B324" s="185"/>
      <c r="C324" s="13"/>
      <c r="D324" s="186" t="s">
        <v>145</v>
      </c>
      <c r="E324" s="187" t="s">
        <v>3</v>
      </c>
      <c r="F324" s="188" t="s">
        <v>303</v>
      </c>
      <c r="G324" s="13"/>
      <c r="H324" s="189">
        <v>84.24</v>
      </c>
      <c r="I324" s="190"/>
      <c r="J324" s="13"/>
      <c r="K324" s="13"/>
      <c r="L324" s="185"/>
      <c r="M324" s="191"/>
      <c r="N324" s="192"/>
      <c r="O324" s="192"/>
      <c r="P324" s="192"/>
      <c r="Q324" s="192"/>
      <c r="R324" s="192"/>
      <c r="S324" s="192"/>
      <c r="T324" s="19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7" t="s">
        <v>145</v>
      </c>
      <c r="AU324" s="187" t="s">
        <v>84</v>
      </c>
      <c r="AV324" s="13" t="s">
        <v>84</v>
      </c>
      <c r="AW324" s="13" t="s">
        <v>35</v>
      </c>
      <c r="AX324" s="13" t="s">
        <v>74</v>
      </c>
      <c r="AY324" s="187" t="s">
        <v>134</v>
      </c>
    </row>
    <row r="325" spans="1:51" s="14" customFormat="1" ht="12">
      <c r="A325" s="14"/>
      <c r="B325" s="194"/>
      <c r="C325" s="14"/>
      <c r="D325" s="186" t="s">
        <v>145</v>
      </c>
      <c r="E325" s="195" t="s">
        <v>3</v>
      </c>
      <c r="F325" s="196" t="s">
        <v>148</v>
      </c>
      <c r="G325" s="14"/>
      <c r="H325" s="197">
        <v>722.7660000000001</v>
      </c>
      <c r="I325" s="198"/>
      <c r="J325" s="14"/>
      <c r="K325" s="14"/>
      <c r="L325" s="194"/>
      <c r="M325" s="199"/>
      <c r="N325" s="200"/>
      <c r="O325" s="200"/>
      <c r="P325" s="200"/>
      <c r="Q325" s="200"/>
      <c r="R325" s="200"/>
      <c r="S325" s="200"/>
      <c r="T325" s="20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195" t="s">
        <v>145</v>
      </c>
      <c r="AU325" s="195" t="s">
        <v>84</v>
      </c>
      <c r="AV325" s="14" t="s">
        <v>141</v>
      </c>
      <c r="AW325" s="14" t="s">
        <v>35</v>
      </c>
      <c r="AX325" s="14" t="s">
        <v>82</v>
      </c>
      <c r="AY325" s="195" t="s">
        <v>134</v>
      </c>
    </row>
    <row r="326" spans="1:63" s="12" customFormat="1" ht="25.9" customHeight="1">
      <c r="A326" s="12"/>
      <c r="B326" s="153"/>
      <c r="C326" s="12"/>
      <c r="D326" s="154" t="s">
        <v>73</v>
      </c>
      <c r="E326" s="155" t="s">
        <v>524</v>
      </c>
      <c r="F326" s="155" t="s">
        <v>525</v>
      </c>
      <c r="G326" s="12"/>
      <c r="H326" s="12"/>
      <c r="I326" s="156"/>
      <c r="J326" s="157">
        <f>BK326</f>
        <v>0</v>
      </c>
      <c r="K326" s="12"/>
      <c r="L326" s="153"/>
      <c r="M326" s="158"/>
      <c r="N326" s="159"/>
      <c r="O326" s="159"/>
      <c r="P326" s="160">
        <f>SUM(P327:P333)</f>
        <v>0</v>
      </c>
      <c r="Q326" s="159"/>
      <c r="R326" s="160">
        <f>SUM(R327:R333)</f>
        <v>0</v>
      </c>
      <c r="S326" s="159"/>
      <c r="T326" s="161">
        <f>SUM(T327:T333)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54" t="s">
        <v>141</v>
      </c>
      <c r="AT326" s="162" t="s">
        <v>73</v>
      </c>
      <c r="AU326" s="162" t="s">
        <v>74</v>
      </c>
      <c r="AY326" s="154" t="s">
        <v>134</v>
      </c>
      <c r="BK326" s="163">
        <f>SUM(BK327:BK333)</f>
        <v>0</v>
      </c>
    </row>
    <row r="327" spans="1:65" s="2" customFormat="1" ht="24.15" customHeight="1">
      <c r="A327" s="40"/>
      <c r="B327" s="166"/>
      <c r="C327" s="167" t="s">
        <v>526</v>
      </c>
      <c r="D327" s="167" t="s">
        <v>136</v>
      </c>
      <c r="E327" s="168" t="s">
        <v>527</v>
      </c>
      <c r="F327" s="169" t="s">
        <v>528</v>
      </c>
      <c r="G327" s="170" t="s">
        <v>529</v>
      </c>
      <c r="H327" s="171">
        <v>240</v>
      </c>
      <c r="I327" s="172"/>
      <c r="J327" s="173">
        <f>ROUND(I327*H327,2)</f>
        <v>0</v>
      </c>
      <c r="K327" s="169" t="s">
        <v>140</v>
      </c>
      <c r="L327" s="41"/>
      <c r="M327" s="174" t="s">
        <v>3</v>
      </c>
      <c r="N327" s="175" t="s">
        <v>45</v>
      </c>
      <c r="O327" s="74"/>
      <c r="P327" s="176">
        <f>O327*H327</f>
        <v>0</v>
      </c>
      <c r="Q327" s="176">
        <v>0</v>
      </c>
      <c r="R327" s="176">
        <f>Q327*H327</f>
        <v>0</v>
      </c>
      <c r="S327" s="176">
        <v>0</v>
      </c>
      <c r="T327" s="17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178" t="s">
        <v>530</v>
      </c>
      <c r="AT327" s="178" t="s">
        <v>136</v>
      </c>
      <c r="AU327" s="178" t="s">
        <v>82</v>
      </c>
      <c r="AY327" s="21" t="s">
        <v>134</v>
      </c>
      <c r="BE327" s="179">
        <f>IF(N327="základní",J327,0)</f>
        <v>0</v>
      </c>
      <c r="BF327" s="179">
        <f>IF(N327="snížená",J327,0)</f>
        <v>0</v>
      </c>
      <c r="BG327" s="179">
        <f>IF(N327="zákl. přenesená",J327,0)</f>
        <v>0</v>
      </c>
      <c r="BH327" s="179">
        <f>IF(N327="sníž. přenesená",J327,0)</f>
        <v>0</v>
      </c>
      <c r="BI327" s="179">
        <f>IF(N327="nulová",J327,0)</f>
        <v>0</v>
      </c>
      <c r="BJ327" s="21" t="s">
        <v>82</v>
      </c>
      <c r="BK327" s="179">
        <f>ROUND(I327*H327,2)</f>
        <v>0</v>
      </c>
      <c r="BL327" s="21" t="s">
        <v>530</v>
      </c>
      <c r="BM327" s="178" t="s">
        <v>531</v>
      </c>
    </row>
    <row r="328" spans="1:47" s="2" customFormat="1" ht="12">
      <c r="A328" s="40"/>
      <c r="B328" s="41"/>
      <c r="C328" s="40"/>
      <c r="D328" s="180" t="s">
        <v>143</v>
      </c>
      <c r="E328" s="40"/>
      <c r="F328" s="181" t="s">
        <v>532</v>
      </c>
      <c r="G328" s="40"/>
      <c r="H328" s="40"/>
      <c r="I328" s="182"/>
      <c r="J328" s="40"/>
      <c r="K328" s="40"/>
      <c r="L328" s="41"/>
      <c r="M328" s="183"/>
      <c r="N328" s="184"/>
      <c r="O328" s="74"/>
      <c r="P328" s="74"/>
      <c r="Q328" s="74"/>
      <c r="R328" s="74"/>
      <c r="S328" s="74"/>
      <c r="T328" s="75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21" t="s">
        <v>143</v>
      </c>
      <c r="AU328" s="21" t="s">
        <v>82</v>
      </c>
    </row>
    <row r="329" spans="1:51" s="15" customFormat="1" ht="12">
      <c r="A329" s="15"/>
      <c r="B329" s="202"/>
      <c r="C329" s="15"/>
      <c r="D329" s="186" t="s">
        <v>145</v>
      </c>
      <c r="E329" s="203" t="s">
        <v>3</v>
      </c>
      <c r="F329" s="204" t="s">
        <v>533</v>
      </c>
      <c r="G329" s="15"/>
      <c r="H329" s="203" t="s">
        <v>3</v>
      </c>
      <c r="I329" s="205"/>
      <c r="J329" s="15"/>
      <c r="K329" s="15"/>
      <c r="L329" s="202"/>
      <c r="M329" s="206"/>
      <c r="N329" s="207"/>
      <c r="O329" s="207"/>
      <c r="P329" s="207"/>
      <c r="Q329" s="207"/>
      <c r="R329" s="207"/>
      <c r="S329" s="207"/>
      <c r="T329" s="208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03" t="s">
        <v>145</v>
      </c>
      <c r="AU329" s="203" t="s">
        <v>82</v>
      </c>
      <c r="AV329" s="15" t="s">
        <v>82</v>
      </c>
      <c r="AW329" s="15" t="s">
        <v>35</v>
      </c>
      <c r="AX329" s="15" t="s">
        <v>74</v>
      </c>
      <c r="AY329" s="203" t="s">
        <v>134</v>
      </c>
    </row>
    <row r="330" spans="1:51" s="15" customFormat="1" ht="12">
      <c r="A330" s="15"/>
      <c r="B330" s="202"/>
      <c r="C330" s="15"/>
      <c r="D330" s="186" t="s">
        <v>145</v>
      </c>
      <c r="E330" s="203" t="s">
        <v>3</v>
      </c>
      <c r="F330" s="204" t="s">
        <v>534</v>
      </c>
      <c r="G330" s="15"/>
      <c r="H330" s="203" t="s">
        <v>3</v>
      </c>
      <c r="I330" s="205"/>
      <c r="J330" s="15"/>
      <c r="K330" s="15"/>
      <c r="L330" s="202"/>
      <c r="M330" s="206"/>
      <c r="N330" s="207"/>
      <c r="O330" s="207"/>
      <c r="P330" s="207"/>
      <c r="Q330" s="207"/>
      <c r="R330" s="207"/>
      <c r="S330" s="207"/>
      <c r="T330" s="208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03" t="s">
        <v>145</v>
      </c>
      <c r="AU330" s="203" t="s">
        <v>82</v>
      </c>
      <c r="AV330" s="15" t="s">
        <v>82</v>
      </c>
      <c r="AW330" s="15" t="s">
        <v>35</v>
      </c>
      <c r="AX330" s="15" t="s">
        <v>74</v>
      </c>
      <c r="AY330" s="203" t="s">
        <v>134</v>
      </c>
    </row>
    <row r="331" spans="1:51" s="15" customFormat="1" ht="12">
      <c r="A331" s="15"/>
      <c r="B331" s="202"/>
      <c r="C331" s="15"/>
      <c r="D331" s="186" t="s">
        <v>145</v>
      </c>
      <c r="E331" s="203" t="s">
        <v>3</v>
      </c>
      <c r="F331" s="204" t="s">
        <v>535</v>
      </c>
      <c r="G331" s="15"/>
      <c r="H331" s="203" t="s">
        <v>3</v>
      </c>
      <c r="I331" s="205"/>
      <c r="J331" s="15"/>
      <c r="K331" s="15"/>
      <c r="L331" s="202"/>
      <c r="M331" s="206"/>
      <c r="N331" s="207"/>
      <c r="O331" s="207"/>
      <c r="P331" s="207"/>
      <c r="Q331" s="207"/>
      <c r="R331" s="207"/>
      <c r="S331" s="207"/>
      <c r="T331" s="20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03" t="s">
        <v>145</v>
      </c>
      <c r="AU331" s="203" t="s">
        <v>82</v>
      </c>
      <c r="AV331" s="15" t="s">
        <v>82</v>
      </c>
      <c r="AW331" s="15" t="s">
        <v>35</v>
      </c>
      <c r="AX331" s="15" t="s">
        <v>74</v>
      </c>
      <c r="AY331" s="203" t="s">
        <v>134</v>
      </c>
    </row>
    <row r="332" spans="1:51" s="15" customFormat="1" ht="12">
      <c r="A332" s="15"/>
      <c r="B332" s="202"/>
      <c r="C332" s="15"/>
      <c r="D332" s="186" t="s">
        <v>145</v>
      </c>
      <c r="E332" s="203" t="s">
        <v>3</v>
      </c>
      <c r="F332" s="204" t="s">
        <v>536</v>
      </c>
      <c r="G332" s="15"/>
      <c r="H332" s="203" t="s">
        <v>3</v>
      </c>
      <c r="I332" s="205"/>
      <c r="J332" s="15"/>
      <c r="K332" s="15"/>
      <c r="L332" s="202"/>
      <c r="M332" s="206"/>
      <c r="N332" s="207"/>
      <c r="O332" s="207"/>
      <c r="P332" s="207"/>
      <c r="Q332" s="207"/>
      <c r="R332" s="207"/>
      <c r="S332" s="207"/>
      <c r="T332" s="208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03" t="s">
        <v>145</v>
      </c>
      <c r="AU332" s="203" t="s">
        <v>82</v>
      </c>
      <c r="AV332" s="15" t="s">
        <v>82</v>
      </c>
      <c r="AW332" s="15" t="s">
        <v>35</v>
      </c>
      <c r="AX332" s="15" t="s">
        <v>74</v>
      </c>
      <c r="AY332" s="203" t="s">
        <v>134</v>
      </c>
    </row>
    <row r="333" spans="1:51" s="13" customFormat="1" ht="12">
      <c r="A333" s="13"/>
      <c r="B333" s="185"/>
      <c r="C333" s="13"/>
      <c r="D333" s="186" t="s">
        <v>145</v>
      </c>
      <c r="E333" s="187" t="s">
        <v>3</v>
      </c>
      <c r="F333" s="188" t="s">
        <v>537</v>
      </c>
      <c r="G333" s="13"/>
      <c r="H333" s="189">
        <v>240</v>
      </c>
      <c r="I333" s="190"/>
      <c r="J333" s="13"/>
      <c r="K333" s="13"/>
      <c r="L333" s="185"/>
      <c r="M333" s="191"/>
      <c r="N333" s="192"/>
      <c r="O333" s="192"/>
      <c r="P333" s="192"/>
      <c r="Q333" s="192"/>
      <c r="R333" s="192"/>
      <c r="S333" s="192"/>
      <c r="T333" s="19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7" t="s">
        <v>145</v>
      </c>
      <c r="AU333" s="187" t="s">
        <v>82</v>
      </c>
      <c r="AV333" s="13" t="s">
        <v>84</v>
      </c>
      <c r="AW333" s="13" t="s">
        <v>35</v>
      </c>
      <c r="AX333" s="13" t="s">
        <v>82</v>
      </c>
      <c r="AY333" s="187" t="s">
        <v>134</v>
      </c>
    </row>
    <row r="334" spans="1:63" s="12" customFormat="1" ht="25.9" customHeight="1">
      <c r="A334" s="12"/>
      <c r="B334" s="153"/>
      <c r="C334" s="12"/>
      <c r="D334" s="154" t="s">
        <v>73</v>
      </c>
      <c r="E334" s="155" t="s">
        <v>538</v>
      </c>
      <c r="F334" s="155" t="s">
        <v>539</v>
      </c>
      <c r="G334" s="12"/>
      <c r="H334" s="12"/>
      <c r="I334" s="156"/>
      <c r="J334" s="157">
        <f>BK334</f>
        <v>0</v>
      </c>
      <c r="K334" s="12"/>
      <c r="L334" s="153"/>
      <c r="M334" s="158"/>
      <c r="N334" s="159"/>
      <c r="O334" s="159"/>
      <c r="P334" s="160">
        <f>P335+P340+P343+P346</f>
        <v>0</v>
      </c>
      <c r="Q334" s="159"/>
      <c r="R334" s="160">
        <f>R335+R340+R343+R346</f>
        <v>0</v>
      </c>
      <c r="S334" s="159"/>
      <c r="T334" s="161">
        <f>T335+T340+T343+T346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54" t="s">
        <v>165</v>
      </c>
      <c r="AT334" s="162" t="s">
        <v>73</v>
      </c>
      <c r="AU334" s="162" t="s">
        <v>74</v>
      </c>
      <c r="AY334" s="154" t="s">
        <v>134</v>
      </c>
      <c r="BK334" s="163">
        <f>BK335+BK340+BK343+BK346</f>
        <v>0</v>
      </c>
    </row>
    <row r="335" spans="1:63" s="12" customFormat="1" ht="22.8" customHeight="1">
      <c r="A335" s="12"/>
      <c r="B335" s="153"/>
      <c r="C335" s="12"/>
      <c r="D335" s="154" t="s">
        <v>73</v>
      </c>
      <c r="E335" s="164" t="s">
        <v>540</v>
      </c>
      <c r="F335" s="164" t="s">
        <v>541</v>
      </c>
      <c r="G335" s="12"/>
      <c r="H335" s="12"/>
      <c r="I335" s="156"/>
      <c r="J335" s="165">
        <f>BK335</f>
        <v>0</v>
      </c>
      <c r="K335" s="12"/>
      <c r="L335" s="153"/>
      <c r="M335" s="158"/>
      <c r="N335" s="159"/>
      <c r="O335" s="159"/>
      <c r="P335" s="160">
        <f>SUM(P336:P339)</f>
        <v>0</v>
      </c>
      <c r="Q335" s="159"/>
      <c r="R335" s="160">
        <f>SUM(R336:R339)</f>
        <v>0</v>
      </c>
      <c r="S335" s="159"/>
      <c r="T335" s="161">
        <f>SUM(T336:T339)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54" t="s">
        <v>165</v>
      </c>
      <c r="AT335" s="162" t="s">
        <v>73</v>
      </c>
      <c r="AU335" s="162" t="s">
        <v>82</v>
      </c>
      <c r="AY335" s="154" t="s">
        <v>134</v>
      </c>
      <c r="BK335" s="163">
        <f>SUM(BK336:BK339)</f>
        <v>0</v>
      </c>
    </row>
    <row r="336" spans="1:65" s="2" customFormat="1" ht="16.5" customHeight="1">
      <c r="A336" s="40"/>
      <c r="B336" s="166"/>
      <c r="C336" s="167" t="s">
        <v>542</v>
      </c>
      <c r="D336" s="167" t="s">
        <v>136</v>
      </c>
      <c r="E336" s="168" t="s">
        <v>543</v>
      </c>
      <c r="F336" s="169" t="s">
        <v>544</v>
      </c>
      <c r="G336" s="170" t="s">
        <v>545</v>
      </c>
      <c r="H336" s="171">
        <v>1</v>
      </c>
      <c r="I336" s="172"/>
      <c r="J336" s="173">
        <f>ROUND(I336*H336,2)</f>
        <v>0</v>
      </c>
      <c r="K336" s="169" t="s">
        <v>140</v>
      </c>
      <c r="L336" s="41"/>
      <c r="M336" s="174" t="s">
        <v>3</v>
      </c>
      <c r="N336" s="175" t="s">
        <v>45</v>
      </c>
      <c r="O336" s="74"/>
      <c r="P336" s="176">
        <f>O336*H336</f>
        <v>0</v>
      </c>
      <c r="Q336" s="176">
        <v>0</v>
      </c>
      <c r="R336" s="176">
        <f>Q336*H336</f>
        <v>0</v>
      </c>
      <c r="S336" s="176">
        <v>0</v>
      </c>
      <c r="T336" s="177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178" t="s">
        <v>546</v>
      </c>
      <c r="AT336" s="178" t="s">
        <v>136</v>
      </c>
      <c r="AU336" s="178" t="s">
        <v>84</v>
      </c>
      <c r="AY336" s="21" t="s">
        <v>134</v>
      </c>
      <c r="BE336" s="179">
        <f>IF(N336="základní",J336,0)</f>
        <v>0</v>
      </c>
      <c r="BF336" s="179">
        <f>IF(N336="snížená",J336,0)</f>
        <v>0</v>
      </c>
      <c r="BG336" s="179">
        <f>IF(N336="zákl. přenesená",J336,0)</f>
        <v>0</v>
      </c>
      <c r="BH336" s="179">
        <f>IF(N336="sníž. přenesená",J336,0)</f>
        <v>0</v>
      </c>
      <c r="BI336" s="179">
        <f>IF(N336="nulová",J336,0)</f>
        <v>0</v>
      </c>
      <c r="BJ336" s="21" t="s">
        <v>82</v>
      </c>
      <c r="BK336" s="179">
        <f>ROUND(I336*H336,2)</f>
        <v>0</v>
      </c>
      <c r="BL336" s="21" t="s">
        <v>546</v>
      </c>
      <c r="BM336" s="178" t="s">
        <v>547</v>
      </c>
    </row>
    <row r="337" spans="1:47" s="2" customFormat="1" ht="12">
      <c r="A337" s="40"/>
      <c r="B337" s="41"/>
      <c r="C337" s="40"/>
      <c r="D337" s="180" t="s">
        <v>143</v>
      </c>
      <c r="E337" s="40"/>
      <c r="F337" s="181" t="s">
        <v>548</v>
      </c>
      <c r="G337" s="40"/>
      <c r="H337" s="40"/>
      <c r="I337" s="182"/>
      <c r="J337" s="40"/>
      <c r="K337" s="40"/>
      <c r="L337" s="41"/>
      <c r="M337" s="183"/>
      <c r="N337" s="184"/>
      <c r="O337" s="74"/>
      <c r="P337" s="74"/>
      <c r="Q337" s="74"/>
      <c r="R337" s="74"/>
      <c r="S337" s="74"/>
      <c r="T337" s="75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21" t="s">
        <v>143</v>
      </c>
      <c r="AU337" s="21" t="s">
        <v>84</v>
      </c>
    </row>
    <row r="338" spans="1:65" s="2" customFormat="1" ht="16.5" customHeight="1">
      <c r="A338" s="40"/>
      <c r="B338" s="166"/>
      <c r="C338" s="167" t="s">
        <v>549</v>
      </c>
      <c r="D338" s="167" t="s">
        <v>136</v>
      </c>
      <c r="E338" s="168" t="s">
        <v>550</v>
      </c>
      <c r="F338" s="169" t="s">
        <v>551</v>
      </c>
      <c r="G338" s="170" t="s">
        <v>545</v>
      </c>
      <c r="H338" s="171">
        <v>1</v>
      </c>
      <c r="I338" s="172"/>
      <c r="J338" s="173">
        <f>ROUND(I338*H338,2)</f>
        <v>0</v>
      </c>
      <c r="K338" s="169" t="s">
        <v>140</v>
      </c>
      <c r="L338" s="41"/>
      <c r="M338" s="174" t="s">
        <v>3</v>
      </c>
      <c r="N338" s="175" t="s">
        <v>45</v>
      </c>
      <c r="O338" s="74"/>
      <c r="P338" s="176">
        <f>O338*H338</f>
        <v>0</v>
      </c>
      <c r="Q338" s="176">
        <v>0</v>
      </c>
      <c r="R338" s="176">
        <f>Q338*H338</f>
        <v>0</v>
      </c>
      <c r="S338" s="176">
        <v>0</v>
      </c>
      <c r="T338" s="177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178" t="s">
        <v>546</v>
      </c>
      <c r="AT338" s="178" t="s">
        <v>136</v>
      </c>
      <c r="AU338" s="178" t="s">
        <v>84</v>
      </c>
      <c r="AY338" s="21" t="s">
        <v>134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21" t="s">
        <v>82</v>
      </c>
      <c r="BK338" s="179">
        <f>ROUND(I338*H338,2)</f>
        <v>0</v>
      </c>
      <c r="BL338" s="21" t="s">
        <v>546</v>
      </c>
      <c r="BM338" s="178" t="s">
        <v>552</v>
      </c>
    </row>
    <row r="339" spans="1:47" s="2" customFormat="1" ht="12">
      <c r="A339" s="40"/>
      <c r="B339" s="41"/>
      <c r="C339" s="40"/>
      <c r="D339" s="180" t="s">
        <v>143</v>
      </c>
      <c r="E339" s="40"/>
      <c r="F339" s="181" t="s">
        <v>553</v>
      </c>
      <c r="G339" s="40"/>
      <c r="H339" s="40"/>
      <c r="I339" s="182"/>
      <c r="J339" s="40"/>
      <c r="K339" s="40"/>
      <c r="L339" s="41"/>
      <c r="M339" s="183"/>
      <c r="N339" s="184"/>
      <c r="O339" s="74"/>
      <c r="P339" s="74"/>
      <c r="Q339" s="74"/>
      <c r="R339" s="74"/>
      <c r="S339" s="74"/>
      <c r="T339" s="75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21" t="s">
        <v>143</v>
      </c>
      <c r="AU339" s="21" t="s">
        <v>84</v>
      </c>
    </row>
    <row r="340" spans="1:63" s="12" customFormat="1" ht="22.8" customHeight="1">
      <c r="A340" s="12"/>
      <c r="B340" s="153"/>
      <c r="C340" s="12"/>
      <c r="D340" s="154" t="s">
        <v>73</v>
      </c>
      <c r="E340" s="164" t="s">
        <v>554</v>
      </c>
      <c r="F340" s="164" t="s">
        <v>555</v>
      </c>
      <c r="G340" s="12"/>
      <c r="H340" s="12"/>
      <c r="I340" s="156"/>
      <c r="J340" s="165">
        <f>BK340</f>
        <v>0</v>
      </c>
      <c r="K340" s="12"/>
      <c r="L340" s="153"/>
      <c r="M340" s="158"/>
      <c r="N340" s="159"/>
      <c r="O340" s="159"/>
      <c r="P340" s="160">
        <f>SUM(P341:P342)</f>
        <v>0</v>
      </c>
      <c r="Q340" s="159"/>
      <c r="R340" s="160">
        <f>SUM(R341:R342)</f>
        <v>0</v>
      </c>
      <c r="S340" s="159"/>
      <c r="T340" s="161">
        <f>SUM(T341:T342)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54" t="s">
        <v>165</v>
      </c>
      <c r="AT340" s="162" t="s">
        <v>73</v>
      </c>
      <c r="AU340" s="162" t="s">
        <v>82</v>
      </c>
      <c r="AY340" s="154" t="s">
        <v>134</v>
      </c>
      <c r="BK340" s="163">
        <f>SUM(BK341:BK342)</f>
        <v>0</v>
      </c>
    </row>
    <row r="341" spans="1:65" s="2" customFormat="1" ht="16.5" customHeight="1">
      <c r="A341" s="40"/>
      <c r="B341" s="166"/>
      <c r="C341" s="167" t="s">
        <v>556</v>
      </c>
      <c r="D341" s="167" t="s">
        <v>136</v>
      </c>
      <c r="E341" s="168" t="s">
        <v>557</v>
      </c>
      <c r="F341" s="169" t="s">
        <v>555</v>
      </c>
      <c r="G341" s="170" t="s">
        <v>545</v>
      </c>
      <c r="H341" s="171">
        <v>1</v>
      </c>
      <c r="I341" s="172"/>
      <c r="J341" s="173">
        <f>ROUND(I341*H341,2)</f>
        <v>0</v>
      </c>
      <c r="K341" s="169" t="s">
        <v>140</v>
      </c>
      <c r="L341" s="41"/>
      <c r="M341" s="174" t="s">
        <v>3</v>
      </c>
      <c r="N341" s="175" t="s">
        <v>45</v>
      </c>
      <c r="O341" s="74"/>
      <c r="P341" s="176">
        <f>O341*H341</f>
        <v>0</v>
      </c>
      <c r="Q341" s="176">
        <v>0</v>
      </c>
      <c r="R341" s="176">
        <f>Q341*H341</f>
        <v>0</v>
      </c>
      <c r="S341" s="176">
        <v>0</v>
      </c>
      <c r="T341" s="177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178" t="s">
        <v>546</v>
      </c>
      <c r="AT341" s="178" t="s">
        <v>136</v>
      </c>
      <c r="AU341" s="178" t="s">
        <v>84</v>
      </c>
      <c r="AY341" s="21" t="s">
        <v>134</v>
      </c>
      <c r="BE341" s="179">
        <f>IF(N341="základní",J341,0)</f>
        <v>0</v>
      </c>
      <c r="BF341" s="179">
        <f>IF(N341="snížená",J341,0)</f>
        <v>0</v>
      </c>
      <c r="BG341" s="179">
        <f>IF(N341="zákl. přenesená",J341,0)</f>
        <v>0</v>
      </c>
      <c r="BH341" s="179">
        <f>IF(N341="sníž. přenesená",J341,0)</f>
        <v>0</v>
      </c>
      <c r="BI341" s="179">
        <f>IF(N341="nulová",J341,0)</f>
        <v>0</v>
      </c>
      <c r="BJ341" s="21" t="s">
        <v>82</v>
      </c>
      <c r="BK341" s="179">
        <f>ROUND(I341*H341,2)</f>
        <v>0</v>
      </c>
      <c r="BL341" s="21" t="s">
        <v>546</v>
      </c>
      <c r="BM341" s="178" t="s">
        <v>558</v>
      </c>
    </row>
    <row r="342" spans="1:47" s="2" customFormat="1" ht="12">
      <c r="A342" s="40"/>
      <c r="B342" s="41"/>
      <c r="C342" s="40"/>
      <c r="D342" s="180" t="s">
        <v>143</v>
      </c>
      <c r="E342" s="40"/>
      <c r="F342" s="181" t="s">
        <v>559</v>
      </c>
      <c r="G342" s="40"/>
      <c r="H342" s="40"/>
      <c r="I342" s="182"/>
      <c r="J342" s="40"/>
      <c r="K342" s="40"/>
      <c r="L342" s="41"/>
      <c r="M342" s="183"/>
      <c r="N342" s="184"/>
      <c r="O342" s="74"/>
      <c r="P342" s="74"/>
      <c r="Q342" s="74"/>
      <c r="R342" s="74"/>
      <c r="S342" s="74"/>
      <c r="T342" s="75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21" t="s">
        <v>143</v>
      </c>
      <c r="AU342" s="21" t="s">
        <v>84</v>
      </c>
    </row>
    <row r="343" spans="1:63" s="12" customFormat="1" ht="22.8" customHeight="1">
      <c r="A343" s="12"/>
      <c r="B343" s="153"/>
      <c r="C343" s="12"/>
      <c r="D343" s="154" t="s">
        <v>73</v>
      </c>
      <c r="E343" s="164" t="s">
        <v>560</v>
      </c>
      <c r="F343" s="164" t="s">
        <v>561</v>
      </c>
      <c r="G343" s="12"/>
      <c r="H343" s="12"/>
      <c r="I343" s="156"/>
      <c r="J343" s="165">
        <f>BK343</f>
        <v>0</v>
      </c>
      <c r="K343" s="12"/>
      <c r="L343" s="153"/>
      <c r="M343" s="158"/>
      <c r="N343" s="159"/>
      <c r="O343" s="159"/>
      <c r="P343" s="160">
        <f>SUM(P344:P345)</f>
        <v>0</v>
      </c>
      <c r="Q343" s="159"/>
      <c r="R343" s="160">
        <f>SUM(R344:R345)</f>
        <v>0</v>
      </c>
      <c r="S343" s="159"/>
      <c r="T343" s="161">
        <f>SUM(T344:T345)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54" t="s">
        <v>165</v>
      </c>
      <c r="AT343" s="162" t="s">
        <v>73</v>
      </c>
      <c r="AU343" s="162" t="s">
        <v>82</v>
      </c>
      <c r="AY343" s="154" t="s">
        <v>134</v>
      </c>
      <c r="BK343" s="163">
        <f>SUM(BK344:BK345)</f>
        <v>0</v>
      </c>
    </row>
    <row r="344" spans="1:65" s="2" customFormat="1" ht="16.5" customHeight="1">
      <c r="A344" s="40"/>
      <c r="B344" s="166"/>
      <c r="C344" s="167" t="s">
        <v>562</v>
      </c>
      <c r="D344" s="167" t="s">
        <v>136</v>
      </c>
      <c r="E344" s="168" t="s">
        <v>563</v>
      </c>
      <c r="F344" s="169" t="s">
        <v>561</v>
      </c>
      <c r="G344" s="170" t="s">
        <v>545</v>
      </c>
      <c r="H344" s="171">
        <v>1</v>
      </c>
      <c r="I344" s="172"/>
      <c r="J344" s="173">
        <f>ROUND(I344*H344,2)</f>
        <v>0</v>
      </c>
      <c r="K344" s="169" t="s">
        <v>140</v>
      </c>
      <c r="L344" s="41"/>
      <c r="M344" s="174" t="s">
        <v>3</v>
      </c>
      <c r="N344" s="175" t="s">
        <v>45</v>
      </c>
      <c r="O344" s="74"/>
      <c r="P344" s="176">
        <f>O344*H344</f>
        <v>0</v>
      </c>
      <c r="Q344" s="176">
        <v>0</v>
      </c>
      <c r="R344" s="176">
        <f>Q344*H344</f>
        <v>0</v>
      </c>
      <c r="S344" s="176">
        <v>0</v>
      </c>
      <c r="T344" s="177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178" t="s">
        <v>546</v>
      </c>
      <c r="AT344" s="178" t="s">
        <v>136</v>
      </c>
      <c r="AU344" s="178" t="s">
        <v>84</v>
      </c>
      <c r="AY344" s="21" t="s">
        <v>134</v>
      </c>
      <c r="BE344" s="179">
        <f>IF(N344="základní",J344,0)</f>
        <v>0</v>
      </c>
      <c r="BF344" s="179">
        <f>IF(N344="snížená",J344,0)</f>
        <v>0</v>
      </c>
      <c r="BG344" s="179">
        <f>IF(N344="zákl. přenesená",J344,0)</f>
        <v>0</v>
      </c>
      <c r="BH344" s="179">
        <f>IF(N344="sníž. přenesená",J344,0)</f>
        <v>0</v>
      </c>
      <c r="BI344" s="179">
        <f>IF(N344="nulová",J344,0)</f>
        <v>0</v>
      </c>
      <c r="BJ344" s="21" t="s">
        <v>82</v>
      </c>
      <c r="BK344" s="179">
        <f>ROUND(I344*H344,2)</f>
        <v>0</v>
      </c>
      <c r="BL344" s="21" t="s">
        <v>546</v>
      </c>
      <c r="BM344" s="178" t="s">
        <v>564</v>
      </c>
    </row>
    <row r="345" spans="1:47" s="2" customFormat="1" ht="12">
      <c r="A345" s="40"/>
      <c r="B345" s="41"/>
      <c r="C345" s="40"/>
      <c r="D345" s="180" t="s">
        <v>143</v>
      </c>
      <c r="E345" s="40"/>
      <c r="F345" s="181" t="s">
        <v>565</v>
      </c>
      <c r="G345" s="40"/>
      <c r="H345" s="40"/>
      <c r="I345" s="182"/>
      <c r="J345" s="40"/>
      <c r="K345" s="40"/>
      <c r="L345" s="41"/>
      <c r="M345" s="183"/>
      <c r="N345" s="184"/>
      <c r="O345" s="74"/>
      <c r="P345" s="74"/>
      <c r="Q345" s="74"/>
      <c r="R345" s="74"/>
      <c r="S345" s="74"/>
      <c r="T345" s="75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21" t="s">
        <v>143</v>
      </c>
      <c r="AU345" s="21" t="s">
        <v>84</v>
      </c>
    </row>
    <row r="346" spans="1:63" s="12" customFormat="1" ht="22.8" customHeight="1">
      <c r="A346" s="12"/>
      <c r="B346" s="153"/>
      <c r="C346" s="12"/>
      <c r="D346" s="154" t="s">
        <v>73</v>
      </c>
      <c r="E346" s="164" t="s">
        <v>566</v>
      </c>
      <c r="F346" s="164" t="s">
        <v>567</v>
      </c>
      <c r="G346" s="12"/>
      <c r="H346" s="12"/>
      <c r="I346" s="156"/>
      <c r="J346" s="165">
        <f>BK346</f>
        <v>0</v>
      </c>
      <c r="K346" s="12"/>
      <c r="L346" s="153"/>
      <c r="M346" s="158"/>
      <c r="N346" s="159"/>
      <c r="O346" s="159"/>
      <c r="P346" s="160">
        <f>SUM(P347:P348)</f>
        <v>0</v>
      </c>
      <c r="Q346" s="159"/>
      <c r="R346" s="160">
        <f>SUM(R347:R348)</f>
        <v>0</v>
      </c>
      <c r="S346" s="159"/>
      <c r="T346" s="161">
        <f>SUM(T347:T348)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154" t="s">
        <v>165</v>
      </c>
      <c r="AT346" s="162" t="s">
        <v>73</v>
      </c>
      <c r="AU346" s="162" t="s">
        <v>82</v>
      </c>
      <c r="AY346" s="154" t="s">
        <v>134</v>
      </c>
      <c r="BK346" s="163">
        <f>SUM(BK347:BK348)</f>
        <v>0</v>
      </c>
    </row>
    <row r="347" spans="1:65" s="2" customFormat="1" ht="16.5" customHeight="1">
      <c r="A347" s="40"/>
      <c r="B347" s="166"/>
      <c r="C347" s="167" t="s">
        <v>568</v>
      </c>
      <c r="D347" s="167" t="s">
        <v>136</v>
      </c>
      <c r="E347" s="168" t="s">
        <v>569</v>
      </c>
      <c r="F347" s="169" t="s">
        <v>570</v>
      </c>
      <c r="G347" s="170" t="s">
        <v>545</v>
      </c>
      <c r="H347" s="171">
        <v>4</v>
      </c>
      <c r="I347" s="172"/>
      <c r="J347" s="173">
        <f>ROUND(I347*H347,2)</f>
        <v>0</v>
      </c>
      <c r="K347" s="169" t="s">
        <v>140</v>
      </c>
      <c r="L347" s="41"/>
      <c r="M347" s="174" t="s">
        <v>3</v>
      </c>
      <c r="N347" s="175" t="s">
        <v>45</v>
      </c>
      <c r="O347" s="74"/>
      <c r="P347" s="176">
        <f>O347*H347</f>
        <v>0</v>
      </c>
      <c r="Q347" s="176">
        <v>0</v>
      </c>
      <c r="R347" s="176">
        <f>Q347*H347</f>
        <v>0</v>
      </c>
      <c r="S347" s="176">
        <v>0</v>
      </c>
      <c r="T347" s="177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178" t="s">
        <v>546</v>
      </c>
      <c r="AT347" s="178" t="s">
        <v>136</v>
      </c>
      <c r="AU347" s="178" t="s">
        <v>84</v>
      </c>
      <c r="AY347" s="21" t="s">
        <v>134</v>
      </c>
      <c r="BE347" s="179">
        <f>IF(N347="základní",J347,0)</f>
        <v>0</v>
      </c>
      <c r="BF347" s="179">
        <f>IF(N347="snížená",J347,0)</f>
        <v>0</v>
      </c>
      <c r="BG347" s="179">
        <f>IF(N347="zákl. přenesená",J347,0)</f>
        <v>0</v>
      </c>
      <c r="BH347" s="179">
        <f>IF(N347="sníž. přenesená",J347,0)</f>
        <v>0</v>
      </c>
      <c r="BI347" s="179">
        <f>IF(N347="nulová",J347,0)</f>
        <v>0</v>
      </c>
      <c r="BJ347" s="21" t="s">
        <v>82</v>
      </c>
      <c r="BK347" s="179">
        <f>ROUND(I347*H347,2)</f>
        <v>0</v>
      </c>
      <c r="BL347" s="21" t="s">
        <v>546</v>
      </c>
      <c r="BM347" s="178" t="s">
        <v>571</v>
      </c>
    </row>
    <row r="348" spans="1:47" s="2" customFormat="1" ht="12">
      <c r="A348" s="40"/>
      <c r="B348" s="41"/>
      <c r="C348" s="40"/>
      <c r="D348" s="180" t="s">
        <v>143</v>
      </c>
      <c r="E348" s="40"/>
      <c r="F348" s="181" t="s">
        <v>572</v>
      </c>
      <c r="G348" s="40"/>
      <c r="H348" s="40"/>
      <c r="I348" s="182"/>
      <c r="J348" s="40"/>
      <c r="K348" s="40"/>
      <c r="L348" s="41"/>
      <c r="M348" s="219"/>
      <c r="N348" s="220"/>
      <c r="O348" s="221"/>
      <c r="P348" s="221"/>
      <c r="Q348" s="221"/>
      <c r="R348" s="221"/>
      <c r="S348" s="221"/>
      <c r="T348" s="222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21" t="s">
        <v>143</v>
      </c>
      <c r="AU348" s="21" t="s">
        <v>84</v>
      </c>
    </row>
    <row r="349" spans="1:31" s="2" customFormat="1" ht="6.95" customHeight="1">
      <c r="A349" s="40"/>
      <c r="B349" s="57"/>
      <c r="C349" s="58"/>
      <c r="D349" s="58"/>
      <c r="E349" s="58"/>
      <c r="F349" s="58"/>
      <c r="G349" s="58"/>
      <c r="H349" s="58"/>
      <c r="I349" s="58"/>
      <c r="J349" s="58"/>
      <c r="K349" s="58"/>
      <c r="L349" s="41"/>
      <c r="M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</row>
  </sheetData>
  <autoFilter ref="C95:K34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3_01/131251103"/>
    <hyperlink ref="F105" r:id="rId2" display="https://podminky.urs.cz/item/CS_URS_2023_01/162251102"/>
    <hyperlink ref="F108" r:id="rId3" display="https://podminky.urs.cz/item/CS_URS_2023_01/162751115"/>
    <hyperlink ref="F110" r:id="rId4" display="https://podminky.urs.cz/item/CS_URS_2023_01/171201231"/>
    <hyperlink ref="F113" r:id="rId5" display="https://podminky.urs.cz/item/CS_URS_2023_01/171251201"/>
    <hyperlink ref="F115" r:id="rId6" display="https://podminky.urs.cz/item/CS_URS_2023_01/174151101"/>
    <hyperlink ref="F119" r:id="rId7" display="https://podminky.urs.cz/item/CS_URS_2023_01/181951112"/>
    <hyperlink ref="F123" r:id="rId8" display="https://podminky.urs.cz/item/CS_URS_2023_01/271542211"/>
    <hyperlink ref="F129" r:id="rId9" display="https://podminky.urs.cz/item/CS_URS_2023_01/271922211"/>
    <hyperlink ref="F133" r:id="rId10" display="https://podminky.urs.cz/item/CS_URS_2023_01/273322511"/>
    <hyperlink ref="F137" r:id="rId11" display="https://podminky.urs.cz/item/CS_URS_2023_01/273351121"/>
    <hyperlink ref="F140" r:id="rId12" display="https://podminky.urs.cz/item/CS_URS_2023_01/273351122"/>
    <hyperlink ref="F142" r:id="rId13" display="https://podminky.urs.cz/item/CS_URS_2023_01/273362021"/>
    <hyperlink ref="F148" r:id="rId14" display="https://podminky.urs.cz/item/CS_URS_2023_01/389361001"/>
    <hyperlink ref="F152" r:id="rId15" display="https://podminky.urs.cz/item/CS_URS_2023_01/389381001"/>
    <hyperlink ref="F163" r:id="rId16" display="https://podminky.urs.cz/item/CS_URS_2023_01/631311127"/>
    <hyperlink ref="F168" r:id="rId17" display="https://podminky.urs.cz/item/CS_URS_2023_01/631311137"/>
    <hyperlink ref="F175" r:id="rId18" display="https://podminky.urs.cz/item/CS_URS_2023_01/631319203"/>
    <hyperlink ref="F181" r:id="rId19" display="https://podminky.urs.cz/item/CS_URS_2023_01/631362021"/>
    <hyperlink ref="F191" r:id="rId20" display="https://podminky.urs.cz/item/CS_URS_2023_01/632481213"/>
    <hyperlink ref="F197" r:id="rId21" display="https://podminky.urs.cz/item/CS_URS_2023_01/633121112"/>
    <hyperlink ref="F204" r:id="rId22" display="https://podminky.urs.cz/item/CS_URS_2023_01/633811111"/>
    <hyperlink ref="F206" r:id="rId23" display="https://podminky.urs.cz/item/CS_URS_2023_01/633991111"/>
    <hyperlink ref="F208" r:id="rId24" display="https://podminky.urs.cz/item/CS_URS_2023_01/634663114"/>
    <hyperlink ref="F210" r:id="rId25" display="https://podminky.urs.cz/item/CS_URS_2023_01/634911143"/>
    <hyperlink ref="F224" r:id="rId26" display="https://podminky.urs.cz/item/CS_URS_2023_01/938908411"/>
    <hyperlink ref="F228" r:id="rId27" display="https://podminky.urs.cz/item/CS_URS_2023_01/938909311"/>
    <hyperlink ref="F232" r:id="rId28" display="https://podminky.urs.cz/item/CS_URS_2023_01/952901221"/>
    <hyperlink ref="F238" r:id="rId29" display="https://podminky.urs.cz/item/CS_URS_2023_01/953334614"/>
    <hyperlink ref="F240" r:id="rId30" display="https://podminky.urs.cz/item/CS_URS_2023_01/953943125"/>
    <hyperlink ref="F244" r:id="rId31" display="https://podminky.urs.cz/item/CS_URS_2023_01/953943211"/>
    <hyperlink ref="F247" r:id="rId32" display="https://podminky.urs.cz/item/CS_URS_2023_01/961044111"/>
    <hyperlink ref="F251" r:id="rId33" display="https://podminky.urs.cz/item/CS_URS_2023_01/965042141"/>
    <hyperlink ref="F256" r:id="rId34" display="https://podminky.urs.cz/item/CS_URS_2023_01/965049121"/>
    <hyperlink ref="F258" r:id="rId35" display="https://podminky.urs.cz/item/CS_URS_2023_01/965082933"/>
    <hyperlink ref="F262" r:id="rId36" display="https://podminky.urs.cz/item/CS_URS_2023_01/997006002"/>
    <hyperlink ref="F264" r:id="rId37" display="https://podminky.urs.cz/item/CS_URS_2023_01/997006005"/>
    <hyperlink ref="F268" r:id="rId38" display="https://podminky.urs.cz/item/CS_URS_2023_01/997006551"/>
    <hyperlink ref="F270" r:id="rId39" display="https://podminky.urs.cz/item/CS_URS_2023_01/997013113"/>
    <hyperlink ref="F272" r:id="rId40" display="https://podminky.urs.cz/item/CS_URS_2023_01/997013501"/>
    <hyperlink ref="F275" r:id="rId41" display="https://podminky.urs.cz/item/CS_URS_2023_01/997013509"/>
    <hyperlink ref="F278" r:id="rId42" display="https://podminky.urs.cz/item/CS_URS_2023_01/997013631"/>
    <hyperlink ref="F282" r:id="rId43" display="https://podminky.urs.cz/item/CS_URS_2023_01/998021021"/>
    <hyperlink ref="F286" r:id="rId44" display="https://podminky.urs.cz/item/CS_URS_2023_01/711131811"/>
    <hyperlink ref="F294" r:id="rId45" display="https://podminky.urs.cz/item/CS_URS_2023_01/711141559"/>
    <hyperlink ref="F305" r:id="rId46" display="https://podminky.urs.cz/item/CS_URS_2023_01/711491171"/>
    <hyperlink ref="F313" r:id="rId47" display="https://podminky.urs.cz/item/CS_URS_2023_01/711491172"/>
    <hyperlink ref="F317" r:id="rId48" display="https://podminky.urs.cz/item/CS_URS_2023_01/998711102"/>
    <hyperlink ref="F320" r:id="rId49" display="https://podminky.urs.cz/item/CS_URS_2023_01/783937163"/>
    <hyperlink ref="F328" r:id="rId50" display="https://podminky.urs.cz/item/CS_URS_2023_01/HZS1291"/>
    <hyperlink ref="F337" r:id="rId51" display="https://podminky.urs.cz/item/CS_URS_2023_01/012002000"/>
    <hyperlink ref="F339" r:id="rId52" display="https://podminky.urs.cz/item/CS_URS_2023_01/013254000"/>
    <hyperlink ref="F342" r:id="rId53" display="https://podminky.urs.cz/item/CS_URS_2023_01/020001000"/>
    <hyperlink ref="F345" r:id="rId54" display="https://podminky.urs.cz/item/CS_URS_2023_01/030001000"/>
    <hyperlink ref="F348" r:id="rId55" display="https://podminky.urs.cz/item/CS_URS_2023_01/0431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0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87</v>
      </c>
      <c r="AZ2" s="223" t="s">
        <v>573</v>
      </c>
      <c r="BA2" s="223" t="s">
        <v>574</v>
      </c>
      <c r="BB2" s="223" t="s">
        <v>317</v>
      </c>
      <c r="BC2" s="223" t="s">
        <v>575</v>
      </c>
      <c r="BD2" s="223" t="s">
        <v>84</v>
      </c>
    </row>
    <row r="3" spans="2:56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4"/>
      <c r="AT3" s="21" t="s">
        <v>84</v>
      </c>
      <c r="AZ3" s="223" t="s">
        <v>576</v>
      </c>
      <c r="BA3" s="223" t="s">
        <v>577</v>
      </c>
      <c r="BB3" s="223" t="s">
        <v>180</v>
      </c>
      <c r="BC3" s="223" t="s">
        <v>391</v>
      </c>
      <c r="BD3" s="223" t="s">
        <v>84</v>
      </c>
    </row>
    <row r="4" spans="2:56" s="1" customFormat="1" ht="24.95" customHeight="1">
      <c r="B4" s="24"/>
      <c r="D4" s="25" t="s">
        <v>94</v>
      </c>
      <c r="L4" s="24"/>
      <c r="M4" s="116" t="s">
        <v>11</v>
      </c>
      <c r="AT4" s="21" t="s">
        <v>4</v>
      </c>
      <c r="AZ4" s="223" t="s">
        <v>578</v>
      </c>
      <c r="BA4" s="223" t="s">
        <v>579</v>
      </c>
      <c r="BB4" s="223" t="s">
        <v>180</v>
      </c>
      <c r="BC4" s="223" t="s">
        <v>580</v>
      </c>
      <c r="BD4" s="223" t="s">
        <v>84</v>
      </c>
    </row>
    <row r="5" spans="2:56" s="1" customFormat="1" ht="6.95" customHeight="1">
      <c r="B5" s="24"/>
      <c r="L5" s="24"/>
      <c r="AZ5" s="223" t="s">
        <v>581</v>
      </c>
      <c r="BA5" s="223" t="s">
        <v>582</v>
      </c>
      <c r="BB5" s="223" t="s">
        <v>180</v>
      </c>
      <c r="BC5" s="223" t="s">
        <v>391</v>
      </c>
      <c r="BD5" s="223" t="s">
        <v>84</v>
      </c>
    </row>
    <row r="6" spans="2:56" s="1" customFormat="1" ht="12" customHeight="1">
      <c r="B6" s="24"/>
      <c r="D6" s="34" t="s">
        <v>17</v>
      </c>
      <c r="L6" s="24"/>
      <c r="AZ6" s="223" t="s">
        <v>583</v>
      </c>
      <c r="BA6" s="223" t="s">
        <v>584</v>
      </c>
      <c r="BB6" s="223" t="s">
        <v>180</v>
      </c>
      <c r="BC6" s="223" t="s">
        <v>585</v>
      </c>
      <c r="BD6" s="223" t="s">
        <v>84</v>
      </c>
    </row>
    <row r="7" spans="2:56" s="1" customFormat="1" ht="26.25" customHeight="1">
      <c r="B7" s="24"/>
      <c r="E7" s="117" t="str">
        <f>'Rekapitulace stavby'!K6</f>
        <v>Vybudování technologické/opravárenské jámy ve stávající dílně automobilů</v>
      </c>
      <c r="F7" s="34"/>
      <c r="G7" s="34"/>
      <c r="H7" s="34"/>
      <c r="L7" s="24"/>
      <c r="AZ7" s="223" t="s">
        <v>586</v>
      </c>
      <c r="BA7" s="223" t="s">
        <v>587</v>
      </c>
      <c r="BB7" s="223" t="s">
        <v>180</v>
      </c>
      <c r="BC7" s="223" t="s">
        <v>391</v>
      </c>
      <c r="BD7" s="223" t="s">
        <v>84</v>
      </c>
    </row>
    <row r="8" spans="1:56" s="2" customFormat="1" ht="12" customHeight="1">
      <c r="A8" s="40"/>
      <c r="B8" s="41"/>
      <c r="C8" s="40"/>
      <c r="D8" s="34" t="s">
        <v>95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23" t="s">
        <v>588</v>
      </c>
      <c r="BA8" s="223" t="s">
        <v>589</v>
      </c>
      <c r="BB8" s="223" t="s">
        <v>180</v>
      </c>
      <c r="BC8" s="223" t="s">
        <v>585</v>
      </c>
      <c r="BD8" s="223" t="s">
        <v>84</v>
      </c>
    </row>
    <row r="9" spans="1:56" s="2" customFormat="1" ht="16.5" customHeight="1">
      <c r="A9" s="40"/>
      <c r="B9" s="41"/>
      <c r="C9" s="40"/>
      <c r="D9" s="40"/>
      <c r="E9" s="64" t="s">
        <v>590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23" t="s">
        <v>591</v>
      </c>
      <c r="BA9" s="223" t="s">
        <v>592</v>
      </c>
      <c r="BB9" s="223" t="s">
        <v>180</v>
      </c>
      <c r="BC9" s="223" t="s">
        <v>348</v>
      </c>
      <c r="BD9" s="223" t="s">
        <v>84</v>
      </c>
    </row>
    <row r="10" spans="1:56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23" t="s">
        <v>593</v>
      </c>
      <c r="BA10" s="223" t="s">
        <v>594</v>
      </c>
      <c r="BB10" s="223" t="s">
        <v>377</v>
      </c>
      <c r="BC10" s="223" t="s">
        <v>510</v>
      </c>
      <c r="BD10" s="223" t="s">
        <v>84</v>
      </c>
    </row>
    <row r="11" spans="1:56" s="2" customFormat="1" ht="12" customHeight="1">
      <c r="A11" s="40"/>
      <c r="B11" s="41"/>
      <c r="C11" s="40"/>
      <c r="D11" s="34" t="s">
        <v>19</v>
      </c>
      <c r="E11" s="40"/>
      <c r="F11" s="29" t="s">
        <v>3</v>
      </c>
      <c r="G11" s="40"/>
      <c r="H11" s="40"/>
      <c r="I11" s="34" t="s">
        <v>20</v>
      </c>
      <c r="J11" s="29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23" t="s">
        <v>595</v>
      </c>
      <c r="BA11" s="223" t="s">
        <v>596</v>
      </c>
      <c r="BB11" s="223" t="s">
        <v>377</v>
      </c>
      <c r="BC11" s="223" t="s">
        <v>82</v>
      </c>
      <c r="BD11" s="223" t="s">
        <v>84</v>
      </c>
    </row>
    <row r="12" spans="1:56" s="2" customFormat="1" ht="12" customHeight="1">
      <c r="A12" s="40"/>
      <c r="B12" s="41"/>
      <c r="C12" s="40"/>
      <c r="D12" s="34" t="s">
        <v>21</v>
      </c>
      <c r="E12" s="40"/>
      <c r="F12" s="29" t="s">
        <v>22</v>
      </c>
      <c r="G12" s="40"/>
      <c r="H12" s="40"/>
      <c r="I12" s="34" t="s">
        <v>23</v>
      </c>
      <c r="J12" s="66" t="str">
        <f>'Rekapitulace stavby'!AN8</f>
        <v>7. 6. 2023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23" t="s">
        <v>597</v>
      </c>
      <c r="BA12" s="223" t="s">
        <v>598</v>
      </c>
      <c r="BB12" s="223" t="s">
        <v>377</v>
      </c>
      <c r="BC12" s="223" t="s">
        <v>165</v>
      </c>
      <c r="BD12" s="223" t="s">
        <v>84</v>
      </c>
    </row>
    <row r="13" spans="1:56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23" t="s">
        <v>599</v>
      </c>
      <c r="BA13" s="223" t="s">
        <v>600</v>
      </c>
      <c r="BB13" s="223" t="s">
        <v>601</v>
      </c>
      <c r="BC13" s="223" t="s">
        <v>74</v>
      </c>
      <c r="BD13" s="223" t="s">
        <v>84</v>
      </c>
    </row>
    <row r="14" spans="1:56" s="2" customFormat="1" ht="12" customHeight="1">
      <c r="A14" s="40"/>
      <c r="B14" s="41"/>
      <c r="C14" s="40"/>
      <c r="D14" s="34" t="s">
        <v>25</v>
      </c>
      <c r="E14" s="40"/>
      <c r="F14" s="40"/>
      <c r="G14" s="40"/>
      <c r="H14" s="40"/>
      <c r="I14" s="34" t="s">
        <v>26</v>
      </c>
      <c r="J14" s="29" t="s">
        <v>27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23" t="s">
        <v>602</v>
      </c>
      <c r="BA14" s="223" t="s">
        <v>603</v>
      </c>
      <c r="BB14" s="223" t="s">
        <v>601</v>
      </c>
      <c r="BC14" s="223" t="s">
        <v>74</v>
      </c>
      <c r="BD14" s="223" t="s">
        <v>84</v>
      </c>
    </row>
    <row r="15" spans="1:56" s="2" customFormat="1" ht="18" customHeight="1">
      <c r="A15" s="40"/>
      <c r="B15" s="41"/>
      <c r="C15" s="40"/>
      <c r="D15" s="40"/>
      <c r="E15" s="29" t="s">
        <v>28</v>
      </c>
      <c r="F15" s="40"/>
      <c r="G15" s="40"/>
      <c r="H15" s="40"/>
      <c r="I15" s="34" t="s">
        <v>29</v>
      </c>
      <c r="J15" s="29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23" t="s">
        <v>604</v>
      </c>
      <c r="BA15" s="223" t="s">
        <v>605</v>
      </c>
      <c r="BB15" s="223" t="s">
        <v>317</v>
      </c>
      <c r="BC15" s="223" t="s">
        <v>606</v>
      </c>
      <c r="BD15" s="223" t="s">
        <v>84</v>
      </c>
    </row>
    <row r="16" spans="1:56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23" t="s">
        <v>607</v>
      </c>
      <c r="BA16" s="223" t="s">
        <v>608</v>
      </c>
      <c r="BB16" s="223" t="s">
        <v>317</v>
      </c>
      <c r="BC16" s="223" t="s">
        <v>609</v>
      </c>
      <c r="BD16" s="223" t="s">
        <v>84</v>
      </c>
    </row>
    <row r="17" spans="1:56" s="2" customFormat="1" ht="12" customHeight="1">
      <c r="A17" s="40"/>
      <c r="B17" s="41"/>
      <c r="C17" s="40"/>
      <c r="D17" s="34" t="s">
        <v>30</v>
      </c>
      <c r="E17" s="40"/>
      <c r="F17" s="40"/>
      <c r="G17" s="40"/>
      <c r="H17" s="40"/>
      <c r="I17" s="34" t="s">
        <v>26</v>
      </c>
      <c r="J17" s="35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23" t="s">
        <v>610</v>
      </c>
      <c r="BA17" s="223" t="s">
        <v>611</v>
      </c>
      <c r="BB17" s="223" t="s">
        <v>317</v>
      </c>
      <c r="BC17" s="223" t="s">
        <v>82</v>
      </c>
      <c r="BD17" s="223" t="s">
        <v>84</v>
      </c>
    </row>
    <row r="18" spans="1:56" s="2" customFormat="1" ht="18" customHeight="1">
      <c r="A18" s="40"/>
      <c r="B18" s="41"/>
      <c r="C18" s="40"/>
      <c r="D18" s="40"/>
      <c r="E18" s="35" t="str">
        <f>'Rekapitulace stavby'!E14</f>
        <v>Vyplň údaj</v>
      </c>
      <c r="F18" s="29"/>
      <c r="G18" s="29"/>
      <c r="H18" s="29"/>
      <c r="I18" s="34" t="s">
        <v>29</v>
      </c>
      <c r="J18" s="35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23" t="s">
        <v>612</v>
      </c>
      <c r="BA18" s="223" t="s">
        <v>613</v>
      </c>
      <c r="BB18" s="223" t="s">
        <v>317</v>
      </c>
      <c r="BC18" s="223" t="s">
        <v>614</v>
      </c>
      <c r="BD18" s="223" t="s">
        <v>84</v>
      </c>
    </row>
    <row r="19" spans="1:56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23" t="s">
        <v>615</v>
      </c>
      <c r="BA19" s="223" t="s">
        <v>616</v>
      </c>
      <c r="BB19" s="223" t="s">
        <v>317</v>
      </c>
      <c r="BC19" s="223" t="s">
        <v>617</v>
      </c>
      <c r="BD19" s="223" t="s">
        <v>84</v>
      </c>
    </row>
    <row r="20" spans="1:56" s="2" customFormat="1" ht="12" customHeight="1">
      <c r="A20" s="40"/>
      <c r="B20" s="41"/>
      <c r="C20" s="40"/>
      <c r="D20" s="34" t="s">
        <v>32</v>
      </c>
      <c r="E20" s="40"/>
      <c r="F20" s="40"/>
      <c r="G20" s="40"/>
      <c r="H20" s="40"/>
      <c r="I20" s="34" t="s">
        <v>26</v>
      </c>
      <c r="J20" s="29" t="s">
        <v>33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23" t="s">
        <v>618</v>
      </c>
      <c r="BA20" s="223" t="s">
        <v>619</v>
      </c>
      <c r="BB20" s="223" t="s">
        <v>317</v>
      </c>
      <c r="BC20" s="223" t="s">
        <v>620</v>
      </c>
      <c r="BD20" s="223" t="s">
        <v>84</v>
      </c>
    </row>
    <row r="21" spans="1:56" s="2" customFormat="1" ht="18" customHeight="1">
      <c r="A21" s="40"/>
      <c r="B21" s="41"/>
      <c r="C21" s="40"/>
      <c r="D21" s="40"/>
      <c r="E21" s="29" t="s">
        <v>34</v>
      </c>
      <c r="F21" s="40"/>
      <c r="G21" s="40"/>
      <c r="H21" s="40"/>
      <c r="I21" s="34" t="s">
        <v>29</v>
      </c>
      <c r="J21" s="29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23" t="s">
        <v>621</v>
      </c>
      <c r="BA21" s="223" t="s">
        <v>622</v>
      </c>
      <c r="BB21" s="223" t="s">
        <v>317</v>
      </c>
      <c r="BC21" s="223" t="s">
        <v>623</v>
      </c>
      <c r="BD21" s="223" t="s">
        <v>84</v>
      </c>
    </row>
    <row r="22" spans="1:56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23" t="s">
        <v>624</v>
      </c>
      <c r="BA22" s="223" t="s">
        <v>625</v>
      </c>
      <c r="BB22" s="223" t="s">
        <v>317</v>
      </c>
      <c r="BC22" s="223" t="s">
        <v>626</v>
      </c>
      <c r="BD22" s="223" t="s">
        <v>84</v>
      </c>
    </row>
    <row r="23" spans="1:56" s="2" customFormat="1" ht="12" customHeight="1">
      <c r="A23" s="40"/>
      <c r="B23" s="41"/>
      <c r="C23" s="40"/>
      <c r="D23" s="34" t="s">
        <v>36</v>
      </c>
      <c r="E23" s="40"/>
      <c r="F23" s="40"/>
      <c r="G23" s="40"/>
      <c r="H23" s="40"/>
      <c r="I23" s="34" t="s">
        <v>26</v>
      </c>
      <c r="J23" s="29" t="str">
        <f>IF('Rekapitulace stavby'!AN19="","",'Rekapitulace stavby'!AN19)</f>
        <v/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223" t="s">
        <v>627</v>
      </c>
      <c r="BA23" s="223" t="s">
        <v>628</v>
      </c>
      <c r="BB23" s="223" t="s">
        <v>317</v>
      </c>
      <c r="BC23" s="223" t="s">
        <v>623</v>
      </c>
      <c r="BD23" s="223" t="s">
        <v>84</v>
      </c>
    </row>
    <row r="24" spans="1:56" s="2" customFormat="1" ht="18" customHeight="1">
      <c r="A24" s="40"/>
      <c r="B24" s="41"/>
      <c r="C24" s="40"/>
      <c r="D24" s="40"/>
      <c r="E24" s="29" t="str">
        <f>IF('Rekapitulace stavby'!E20="","",'Rekapitulace stavby'!E20)</f>
        <v xml:space="preserve"> </v>
      </c>
      <c r="F24" s="40"/>
      <c r="G24" s="40"/>
      <c r="H24" s="40"/>
      <c r="I24" s="34" t="s">
        <v>29</v>
      </c>
      <c r="J24" s="29" t="str">
        <f>IF('Rekapitulace stavby'!AN20="","",'Rekapitulace stavby'!AN20)</f>
        <v/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223" t="s">
        <v>629</v>
      </c>
      <c r="BA24" s="223" t="s">
        <v>630</v>
      </c>
      <c r="BB24" s="223" t="s">
        <v>317</v>
      </c>
      <c r="BC24" s="223" t="s">
        <v>626</v>
      </c>
      <c r="BD24" s="223" t="s">
        <v>84</v>
      </c>
    </row>
    <row r="25" spans="1:56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223" t="s">
        <v>631</v>
      </c>
      <c r="BA25" s="223" t="s">
        <v>632</v>
      </c>
      <c r="BB25" s="223" t="s">
        <v>317</v>
      </c>
      <c r="BC25" s="223" t="s">
        <v>633</v>
      </c>
      <c r="BD25" s="223" t="s">
        <v>84</v>
      </c>
    </row>
    <row r="26" spans="1:56" s="2" customFormat="1" ht="12" customHeight="1">
      <c r="A26" s="40"/>
      <c r="B26" s="41"/>
      <c r="C26" s="40"/>
      <c r="D26" s="34" t="s">
        <v>38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223" t="s">
        <v>634</v>
      </c>
      <c r="BA26" s="223" t="s">
        <v>635</v>
      </c>
      <c r="BB26" s="223" t="s">
        <v>139</v>
      </c>
      <c r="BC26" s="223" t="s">
        <v>636</v>
      </c>
      <c r="BD26" s="223" t="s">
        <v>84</v>
      </c>
    </row>
    <row r="27" spans="1:56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Z27" s="224" t="s">
        <v>637</v>
      </c>
      <c r="BA27" s="224" t="s">
        <v>638</v>
      </c>
      <c r="BB27" s="224" t="s">
        <v>139</v>
      </c>
      <c r="BC27" s="224" t="s">
        <v>639</v>
      </c>
      <c r="BD27" s="224" t="s">
        <v>84</v>
      </c>
    </row>
    <row r="28" spans="1:56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223" t="s">
        <v>640</v>
      </c>
      <c r="BA28" s="223" t="s">
        <v>641</v>
      </c>
      <c r="BB28" s="223" t="s">
        <v>139</v>
      </c>
      <c r="BC28" s="223" t="s">
        <v>642</v>
      </c>
      <c r="BD28" s="223" t="s">
        <v>84</v>
      </c>
    </row>
    <row r="29" spans="1:56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223" t="s">
        <v>643</v>
      </c>
      <c r="BA29" s="223" t="s">
        <v>644</v>
      </c>
      <c r="BB29" s="223" t="s">
        <v>139</v>
      </c>
      <c r="BC29" s="223" t="s">
        <v>193</v>
      </c>
      <c r="BD29" s="223" t="s">
        <v>84</v>
      </c>
    </row>
    <row r="30" spans="1:56" s="2" customFormat="1" ht="25.4" customHeight="1">
      <c r="A30" s="40"/>
      <c r="B30" s="41"/>
      <c r="C30" s="40"/>
      <c r="D30" s="122" t="s">
        <v>40</v>
      </c>
      <c r="E30" s="40"/>
      <c r="F30" s="40"/>
      <c r="G30" s="40"/>
      <c r="H30" s="40"/>
      <c r="I30" s="40"/>
      <c r="J30" s="92">
        <f>ROUND(J95,2)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223" t="s">
        <v>645</v>
      </c>
      <c r="BA30" s="223" t="s">
        <v>646</v>
      </c>
      <c r="BB30" s="223" t="s">
        <v>139</v>
      </c>
      <c r="BC30" s="223" t="s">
        <v>647</v>
      </c>
      <c r="BD30" s="223" t="s">
        <v>84</v>
      </c>
    </row>
    <row r="31" spans="1:56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223" t="s">
        <v>648</v>
      </c>
      <c r="BA31" s="223" t="s">
        <v>649</v>
      </c>
      <c r="BB31" s="223" t="s">
        <v>139</v>
      </c>
      <c r="BC31" s="223" t="s">
        <v>193</v>
      </c>
      <c r="BD31" s="223" t="s">
        <v>84</v>
      </c>
    </row>
    <row r="32" spans="1:56" s="2" customFormat="1" ht="14.4" customHeight="1">
      <c r="A32" s="40"/>
      <c r="B32" s="41"/>
      <c r="C32" s="40"/>
      <c r="D32" s="40"/>
      <c r="E32" s="40"/>
      <c r="F32" s="45" t="s">
        <v>42</v>
      </c>
      <c r="G32" s="40"/>
      <c r="H32" s="40"/>
      <c r="I32" s="45" t="s">
        <v>41</v>
      </c>
      <c r="J32" s="45" t="s">
        <v>43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223" t="s">
        <v>650</v>
      </c>
      <c r="BA32" s="223" t="s">
        <v>651</v>
      </c>
      <c r="BB32" s="223" t="s">
        <v>139</v>
      </c>
      <c r="BC32" s="223" t="s">
        <v>647</v>
      </c>
      <c r="BD32" s="223" t="s">
        <v>84</v>
      </c>
    </row>
    <row r="33" spans="1:56" s="2" customFormat="1" ht="14.4" customHeight="1">
      <c r="A33" s="40"/>
      <c r="B33" s="41"/>
      <c r="C33" s="40"/>
      <c r="D33" s="123" t="s">
        <v>44</v>
      </c>
      <c r="E33" s="34" t="s">
        <v>45</v>
      </c>
      <c r="F33" s="124">
        <f>ROUND((SUM(BE95:BE511)),2)</f>
        <v>0</v>
      </c>
      <c r="G33" s="40"/>
      <c r="H33" s="40"/>
      <c r="I33" s="125">
        <v>0.21</v>
      </c>
      <c r="J33" s="124">
        <f>ROUND(((SUM(BE95:BE511))*I33),2)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223" t="s">
        <v>652</v>
      </c>
      <c r="BA33" s="223" t="s">
        <v>653</v>
      </c>
      <c r="BB33" s="223" t="s">
        <v>139</v>
      </c>
      <c r="BC33" s="223" t="s">
        <v>654</v>
      </c>
      <c r="BD33" s="223" t="s">
        <v>84</v>
      </c>
    </row>
    <row r="34" spans="1:56" s="2" customFormat="1" ht="14.4" customHeight="1">
      <c r="A34" s="40"/>
      <c r="B34" s="41"/>
      <c r="C34" s="40"/>
      <c r="D34" s="40"/>
      <c r="E34" s="34" t="s">
        <v>46</v>
      </c>
      <c r="F34" s="124">
        <f>ROUND((SUM(BF95:BF511)),2)</f>
        <v>0</v>
      </c>
      <c r="G34" s="40"/>
      <c r="H34" s="40"/>
      <c r="I34" s="125">
        <v>0.12</v>
      </c>
      <c r="J34" s="124">
        <f>ROUND(((SUM(BF95:BF511))*I34),2)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223" t="s">
        <v>655</v>
      </c>
      <c r="BA34" s="223" t="s">
        <v>656</v>
      </c>
      <c r="BB34" s="223" t="s">
        <v>657</v>
      </c>
      <c r="BC34" s="223" t="s">
        <v>658</v>
      </c>
      <c r="BD34" s="223" t="s">
        <v>84</v>
      </c>
    </row>
    <row r="35" spans="1:56" s="2" customFormat="1" ht="14.4" customHeight="1" hidden="1">
      <c r="A35" s="40"/>
      <c r="B35" s="41"/>
      <c r="C35" s="40"/>
      <c r="D35" s="40"/>
      <c r="E35" s="34" t="s">
        <v>47</v>
      </c>
      <c r="F35" s="124">
        <f>ROUND((SUM(BG95:BG511)),2)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223" t="s">
        <v>659</v>
      </c>
      <c r="BA35" s="223" t="s">
        <v>660</v>
      </c>
      <c r="BB35" s="223" t="s">
        <v>139</v>
      </c>
      <c r="BC35" s="223" t="s">
        <v>661</v>
      </c>
      <c r="BD35" s="223" t="s">
        <v>84</v>
      </c>
    </row>
    <row r="36" spans="1:56" s="2" customFormat="1" ht="14.4" customHeight="1" hidden="1">
      <c r="A36" s="40"/>
      <c r="B36" s="41"/>
      <c r="C36" s="40"/>
      <c r="D36" s="40"/>
      <c r="E36" s="34" t="s">
        <v>48</v>
      </c>
      <c r="F36" s="124">
        <f>ROUND((SUM(BH95:BH511)),2)</f>
        <v>0</v>
      </c>
      <c r="G36" s="40"/>
      <c r="H36" s="40"/>
      <c r="I36" s="125">
        <v>0.12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223" t="s">
        <v>662</v>
      </c>
      <c r="BA36" s="223" t="s">
        <v>663</v>
      </c>
      <c r="BB36" s="223" t="s">
        <v>317</v>
      </c>
      <c r="BC36" s="223" t="s">
        <v>664</v>
      </c>
      <c r="BD36" s="223" t="s">
        <v>84</v>
      </c>
    </row>
    <row r="37" spans="1:56" s="2" customFormat="1" ht="14.4" customHeight="1" hidden="1">
      <c r="A37" s="40"/>
      <c r="B37" s="41"/>
      <c r="C37" s="40"/>
      <c r="D37" s="40"/>
      <c r="E37" s="34" t="s">
        <v>49</v>
      </c>
      <c r="F37" s="124">
        <f>ROUND((SUM(BI95:BI511)),2)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223" t="s">
        <v>665</v>
      </c>
      <c r="BA37" s="223" t="s">
        <v>666</v>
      </c>
      <c r="BB37" s="223" t="s">
        <v>317</v>
      </c>
      <c r="BC37" s="223" t="s">
        <v>623</v>
      </c>
      <c r="BD37" s="223" t="s">
        <v>84</v>
      </c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50</v>
      </c>
      <c r="E39" s="78"/>
      <c r="F39" s="78"/>
      <c r="G39" s="128" t="s">
        <v>51</v>
      </c>
      <c r="H39" s="129" t="s">
        <v>52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0"/>
      <c r="D48" s="40"/>
      <c r="E48" s="117" t="str">
        <f>E7</f>
        <v>Vybudování technologické/opravárenské jámy ve stávající dílně automobilů</v>
      </c>
      <c r="F48" s="34"/>
      <c r="G48" s="34"/>
      <c r="H48" s="34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D1.2 - Nové rozvody ZTI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0"/>
      <c r="E52" s="40"/>
      <c r="F52" s="29" t="str">
        <f>F12</f>
        <v>Průkopníků 290 , Plzeň -Křimice</v>
      </c>
      <c r="G52" s="40"/>
      <c r="H52" s="40"/>
      <c r="I52" s="34" t="s">
        <v>23</v>
      </c>
      <c r="J52" s="66" t="str">
        <f>IF(J12="","",J12)</f>
        <v>7. 6. 2023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0"/>
      <c r="E54" s="40"/>
      <c r="F54" s="29" t="str">
        <f>E15</f>
        <v xml:space="preserve">SPŠ dopravní Plzeň </v>
      </c>
      <c r="G54" s="40"/>
      <c r="H54" s="40"/>
      <c r="I54" s="34" t="s">
        <v>32</v>
      </c>
      <c r="J54" s="38" t="str">
        <f>E21</f>
        <v>Ing. Tomáš Kostohryz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0"/>
      <c r="E55" s="40"/>
      <c r="F55" s="29" t="str">
        <f>IF(E18="","",E18)</f>
        <v>Vyplň údaj</v>
      </c>
      <c r="G55" s="40"/>
      <c r="H55" s="40"/>
      <c r="I55" s="34" t="s">
        <v>36</v>
      </c>
      <c r="J55" s="38" t="str">
        <f>E24</f>
        <v xml:space="preserve"> 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99</v>
      </c>
      <c r="D57" s="126"/>
      <c r="E57" s="126"/>
      <c r="F57" s="126"/>
      <c r="G57" s="126"/>
      <c r="H57" s="126"/>
      <c r="I57" s="126"/>
      <c r="J57" s="133" t="s">
        <v>100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72</v>
      </c>
      <c r="D59" s="40"/>
      <c r="E59" s="40"/>
      <c r="F59" s="40"/>
      <c r="G59" s="40"/>
      <c r="H59" s="40"/>
      <c r="I59" s="40"/>
      <c r="J59" s="92">
        <f>J95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1" t="s">
        <v>101</v>
      </c>
    </row>
    <row r="60" spans="1:31" s="9" customFormat="1" ht="24.95" customHeight="1">
      <c r="A60" s="9"/>
      <c r="B60" s="135"/>
      <c r="C60" s="9"/>
      <c r="D60" s="136" t="s">
        <v>102</v>
      </c>
      <c r="E60" s="137"/>
      <c r="F60" s="137"/>
      <c r="G60" s="137"/>
      <c r="H60" s="137"/>
      <c r="I60" s="137"/>
      <c r="J60" s="138">
        <f>J96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103</v>
      </c>
      <c r="E61" s="141"/>
      <c r="F61" s="141"/>
      <c r="G61" s="141"/>
      <c r="H61" s="141"/>
      <c r="I61" s="141"/>
      <c r="J61" s="142">
        <f>J128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39"/>
      <c r="C62" s="10"/>
      <c r="D62" s="140" t="s">
        <v>667</v>
      </c>
      <c r="E62" s="141"/>
      <c r="F62" s="141"/>
      <c r="G62" s="141"/>
      <c r="H62" s="141"/>
      <c r="I62" s="141"/>
      <c r="J62" s="142">
        <f>J280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104</v>
      </c>
      <c r="E63" s="141"/>
      <c r="F63" s="141"/>
      <c r="G63" s="141"/>
      <c r="H63" s="141"/>
      <c r="I63" s="141"/>
      <c r="J63" s="142">
        <f>J320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668</v>
      </c>
      <c r="E64" s="141"/>
      <c r="F64" s="141"/>
      <c r="G64" s="141"/>
      <c r="H64" s="141"/>
      <c r="I64" s="141"/>
      <c r="J64" s="142">
        <f>J326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106</v>
      </c>
      <c r="E65" s="141"/>
      <c r="F65" s="141"/>
      <c r="G65" s="141"/>
      <c r="H65" s="141"/>
      <c r="I65" s="141"/>
      <c r="J65" s="142">
        <f>J346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669</v>
      </c>
      <c r="E66" s="141"/>
      <c r="F66" s="141"/>
      <c r="G66" s="141"/>
      <c r="H66" s="141"/>
      <c r="I66" s="141"/>
      <c r="J66" s="142">
        <f>J350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107</v>
      </c>
      <c r="E67" s="141"/>
      <c r="F67" s="141"/>
      <c r="G67" s="141"/>
      <c r="H67" s="141"/>
      <c r="I67" s="141"/>
      <c r="J67" s="142">
        <f>J382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108</v>
      </c>
      <c r="E68" s="141"/>
      <c r="F68" s="141"/>
      <c r="G68" s="141"/>
      <c r="H68" s="141"/>
      <c r="I68" s="141"/>
      <c r="J68" s="142">
        <f>J451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9"/>
      <c r="C69" s="10"/>
      <c r="D69" s="140" t="s">
        <v>109</v>
      </c>
      <c r="E69" s="141"/>
      <c r="F69" s="141"/>
      <c r="G69" s="141"/>
      <c r="H69" s="141"/>
      <c r="I69" s="141"/>
      <c r="J69" s="142">
        <f>J459</f>
        <v>0</v>
      </c>
      <c r="K69" s="10"/>
      <c r="L69" s="13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35"/>
      <c r="C70" s="9"/>
      <c r="D70" s="136" t="s">
        <v>110</v>
      </c>
      <c r="E70" s="137"/>
      <c r="F70" s="137"/>
      <c r="G70" s="137"/>
      <c r="H70" s="137"/>
      <c r="I70" s="137"/>
      <c r="J70" s="138">
        <f>J462</f>
        <v>0</v>
      </c>
      <c r="K70" s="9"/>
      <c r="L70" s="13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39"/>
      <c r="C71" s="10"/>
      <c r="D71" s="140" t="s">
        <v>670</v>
      </c>
      <c r="E71" s="141"/>
      <c r="F71" s="141"/>
      <c r="G71" s="141"/>
      <c r="H71" s="141"/>
      <c r="I71" s="141"/>
      <c r="J71" s="142">
        <f>J463</f>
        <v>0</v>
      </c>
      <c r="K71" s="10"/>
      <c r="L71" s="13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39"/>
      <c r="C72" s="10"/>
      <c r="D72" s="140" t="s">
        <v>671</v>
      </c>
      <c r="E72" s="141"/>
      <c r="F72" s="141"/>
      <c r="G72" s="141"/>
      <c r="H72" s="141"/>
      <c r="I72" s="141"/>
      <c r="J72" s="142">
        <f>J496</f>
        <v>0</v>
      </c>
      <c r="K72" s="10"/>
      <c r="L72" s="13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35"/>
      <c r="C73" s="9"/>
      <c r="D73" s="136" t="s">
        <v>114</v>
      </c>
      <c r="E73" s="137"/>
      <c r="F73" s="137"/>
      <c r="G73" s="137"/>
      <c r="H73" s="137"/>
      <c r="I73" s="137"/>
      <c r="J73" s="138">
        <f>J505</f>
        <v>0</v>
      </c>
      <c r="K73" s="9"/>
      <c r="L73" s="13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39"/>
      <c r="C74" s="10"/>
      <c r="D74" s="140" t="s">
        <v>115</v>
      </c>
      <c r="E74" s="141"/>
      <c r="F74" s="141"/>
      <c r="G74" s="141"/>
      <c r="H74" s="141"/>
      <c r="I74" s="141"/>
      <c r="J74" s="142">
        <f>J506</f>
        <v>0</v>
      </c>
      <c r="K74" s="10"/>
      <c r="L74" s="13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9"/>
      <c r="C75" s="10"/>
      <c r="D75" s="140" t="s">
        <v>118</v>
      </c>
      <c r="E75" s="141"/>
      <c r="F75" s="141"/>
      <c r="G75" s="141"/>
      <c r="H75" s="141"/>
      <c r="I75" s="141"/>
      <c r="J75" s="142">
        <f>J509</f>
        <v>0</v>
      </c>
      <c r="K75" s="10"/>
      <c r="L75" s="13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119</v>
      </c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17</v>
      </c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0"/>
      <c r="D85" s="40"/>
      <c r="E85" s="117" t="str">
        <f>E7</f>
        <v>Vybudování technologické/opravárenské jámy ve stávající dílně automobilů</v>
      </c>
      <c r="F85" s="34"/>
      <c r="G85" s="34"/>
      <c r="H85" s="34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95</v>
      </c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0"/>
      <c r="D87" s="40"/>
      <c r="E87" s="64" t="str">
        <f>E9</f>
        <v>D1.2 - Nové rozvody ZTI</v>
      </c>
      <c r="F87" s="40"/>
      <c r="G87" s="40"/>
      <c r="H87" s="40"/>
      <c r="I87" s="40"/>
      <c r="J87" s="40"/>
      <c r="K87" s="40"/>
      <c r="L87" s="11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11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0"/>
      <c r="E89" s="40"/>
      <c r="F89" s="29" t="str">
        <f>F12</f>
        <v>Průkopníků 290 , Plzeň -Křimice</v>
      </c>
      <c r="G89" s="40"/>
      <c r="H89" s="40"/>
      <c r="I89" s="34" t="s">
        <v>23</v>
      </c>
      <c r="J89" s="66" t="str">
        <f>IF(J12="","",J12)</f>
        <v>7. 6. 2023</v>
      </c>
      <c r="K89" s="40"/>
      <c r="L89" s="11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11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0"/>
      <c r="E91" s="40"/>
      <c r="F91" s="29" t="str">
        <f>E15</f>
        <v xml:space="preserve">SPŠ dopravní Plzeň </v>
      </c>
      <c r="G91" s="40"/>
      <c r="H91" s="40"/>
      <c r="I91" s="34" t="s">
        <v>32</v>
      </c>
      <c r="J91" s="38" t="str">
        <f>E21</f>
        <v>Ing. Tomáš Kostohryz</v>
      </c>
      <c r="K91" s="40"/>
      <c r="L91" s="11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0"/>
      <c r="E92" s="40"/>
      <c r="F92" s="29" t="str">
        <f>IF(E18="","",E18)</f>
        <v>Vyplň údaj</v>
      </c>
      <c r="G92" s="40"/>
      <c r="H92" s="40"/>
      <c r="I92" s="34" t="s">
        <v>36</v>
      </c>
      <c r="J92" s="38" t="str">
        <f>E24</f>
        <v xml:space="preserve"> </v>
      </c>
      <c r="K92" s="40"/>
      <c r="L92" s="11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11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43"/>
      <c r="B94" s="144"/>
      <c r="C94" s="145" t="s">
        <v>120</v>
      </c>
      <c r="D94" s="146" t="s">
        <v>59</v>
      </c>
      <c r="E94" s="146" t="s">
        <v>55</v>
      </c>
      <c r="F94" s="146" t="s">
        <v>56</v>
      </c>
      <c r="G94" s="146" t="s">
        <v>121</v>
      </c>
      <c r="H94" s="146" t="s">
        <v>122</v>
      </c>
      <c r="I94" s="146" t="s">
        <v>123</v>
      </c>
      <c r="J94" s="146" t="s">
        <v>100</v>
      </c>
      <c r="K94" s="147" t="s">
        <v>124</v>
      </c>
      <c r="L94" s="148"/>
      <c r="M94" s="82" t="s">
        <v>3</v>
      </c>
      <c r="N94" s="83" t="s">
        <v>44</v>
      </c>
      <c r="O94" s="83" t="s">
        <v>125</v>
      </c>
      <c r="P94" s="83" t="s">
        <v>126</v>
      </c>
      <c r="Q94" s="83" t="s">
        <v>127</v>
      </c>
      <c r="R94" s="83" t="s">
        <v>128</v>
      </c>
      <c r="S94" s="83" t="s">
        <v>129</v>
      </c>
      <c r="T94" s="84" t="s">
        <v>130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</row>
    <row r="95" spans="1:63" s="2" customFormat="1" ht="22.8" customHeight="1">
      <c r="A95" s="40"/>
      <c r="B95" s="41"/>
      <c r="C95" s="89" t="s">
        <v>131</v>
      </c>
      <c r="D95" s="40"/>
      <c r="E95" s="40"/>
      <c r="F95" s="40"/>
      <c r="G95" s="40"/>
      <c r="H95" s="40"/>
      <c r="I95" s="40"/>
      <c r="J95" s="149">
        <f>BK95</f>
        <v>0</v>
      </c>
      <c r="K95" s="40"/>
      <c r="L95" s="41"/>
      <c r="M95" s="85"/>
      <c r="N95" s="70"/>
      <c r="O95" s="86"/>
      <c r="P95" s="150">
        <f>P96+P462+P505</f>
        <v>0</v>
      </c>
      <c r="Q95" s="86"/>
      <c r="R95" s="150">
        <f>R96+R462+R505</f>
        <v>29.481912764420006</v>
      </c>
      <c r="S95" s="86"/>
      <c r="T95" s="151">
        <f>T96+T462+T505</f>
        <v>9.073750000000002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1" t="s">
        <v>73</v>
      </c>
      <c r="AU95" s="21" t="s">
        <v>101</v>
      </c>
      <c r="BK95" s="152">
        <f>BK96+BK462+BK505</f>
        <v>0</v>
      </c>
    </row>
    <row r="96" spans="1:63" s="12" customFormat="1" ht="25.9" customHeight="1">
      <c r="A96" s="12"/>
      <c r="B96" s="153"/>
      <c r="C96" s="12"/>
      <c r="D96" s="154" t="s">
        <v>73</v>
      </c>
      <c r="E96" s="155" t="s">
        <v>132</v>
      </c>
      <c r="F96" s="155" t="s">
        <v>133</v>
      </c>
      <c r="G96" s="12"/>
      <c r="H96" s="12"/>
      <c r="I96" s="156"/>
      <c r="J96" s="157">
        <f>BK96</f>
        <v>0</v>
      </c>
      <c r="K96" s="12"/>
      <c r="L96" s="153"/>
      <c r="M96" s="158"/>
      <c r="N96" s="159"/>
      <c r="O96" s="159"/>
      <c r="P96" s="160">
        <f>P97+SUM(P98:P128)+P320+P326+P346+P350+P382+P451+P459</f>
        <v>0</v>
      </c>
      <c r="Q96" s="159"/>
      <c r="R96" s="160">
        <f>R97+SUM(R98:R128)+R320+R326+R346+R350+R382+R451+R459</f>
        <v>29.156968801920005</v>
      </c>
      <c r="S96" s="159"/>
      <c r="T96" s="161">
        <f>T97+SUM(T98:T128)+T320+T326+T346+T350+T382+T451+T459</f>
        <v>9.073750000000002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54" t="s">
        <v>82</v>
      </c>
      <c r="AT96" s="162" t="s">
        <v>73</v>
      </c>
      <c r="AU96" s="162" t="s">
        <v>74</v>
      </c>
      <c r="AY96" s="154" t="s">
        <v>134</v>
      </c>
      <c r="BK96" s="163">
        <f>BK97+SUM(BK98:BK128)+BK320+BK326+BK346+BK350+BK382+BK451+BK459</f>
        <v>0</v>
      </c>
    </row>
    <row r="97" spans="1:65" s="2" customFormat="1" ht="24.15" customHeight="1">
      <c r="A97" s="40"/>
      <c r="B97" s="166"/>
      <c r="C97" s="167" t="s">
        <v>82</v>
      </c>
      <c r="D97" s="167" t="s">
        <v>136</v>
      </c>
      <c r="E97" s="168" t="s">
        <v>672</v>
      </c>
      <c r="F97" s="169" t="s">
        <v>673</v>
      </c>
      <c r="G97" s="170" t="s">
        <v>3</v>
      </c>
      <c r="H97" s="171">
        <v>0</v>
      </c>
      <c r="I97" s="172"/>
      <c r="J97" s="173">
        <f>ROUND(I97*H97,2)</f>
        <v>0</v>
      </c>
      <c r="K97" s="169" t="s">
        <v>3</v>
      </c>
      <c r="L97" s="41"/>
      <c r="M97" s="174" t="s">
        <v>3</v>
      </c>
      <c r="N97" s="175" t="s">
        <v>45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141</v>
      </c>
      <c r="AT97" s="178" t="s">
        <v>136</v>
      </c>
      <c r="AU97" s="178" t="s">
        <v>82</v>
      </c>
      <c r="AY97" s="21" t="s">
        <v>134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1" t="s">
        <v>82</v>
      </c>
      <c r="BK97" s="179">
        <f>ROUND(I97*H97,2)</f>
        <v>0</v>
      </c>
      <c r="BL97" s="21" t="s">
        <v>141</v>
      </c>
      <c r="BM97" s="178" t="s">
        <v>674</v>
      </c>
    </row>
    <row r="98" spans="1:51" s="14" customFormat="1" ht="12">
      <c r="A98" s="14"/>
      <c r="B98" s="194"/>
      <c r="C98" s="14"/>
      <c r="D98" s="186" t="s">
        <v>145</v>
      </c>
      <c r="E98" s="195" t="s">
        <v>3</v>
      </c>
      <c r="F98" s="196" t="s">
        <v>148</v>
      </c>
      <c r="G98" s="14"/>
      <c r="H98" s="197">
        <v>0</v>
      </c>
      <c r="I98" s="198"/>
      <c r="J98" s="14"/>
      <c r="K98" s="14"/>
      <c r="L98" s="194"/>
      <c r="M98" s="199"/>
      <c r="N98" s="200"/>
      <c r="O98" s="200"/>
      <c r="P98" s="200"/>
      <c r="Q98" s="200"/>
      <c r="R98" s="200"/>
      <c r="S98" s="200"/>
      <c r="T98" s="20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5" t="s">
        <v>145</v>
      </c>
      <c r="AU98" s="195" t="s">
        <v>82</v>
      </c>
      <c r="AV98" s="14" t="s">
        <v>141</v>
      </c>
      <c r="AW98" s="14" t="s">
        <v>35</v>
      </c>
      <c r="AX98" s="14" t="s">
        <v>82</v>
      </c>
      <c r="AY98" s="195" t="s">
        <v>134</v>
      </c>
    </row>
    <row r="99" spans="1:51" s="15" customFormat="1" ht="12">
      <c r="A99" s="15"/>
      <c r="B99" s="202"/>
      <c r="C99" s="15"/>
      <c r="D99" s="186" t="s">
        <v>145</v>
      </c>
      <c r="E99" s="203" t="s">
        <v>3</v>
      </c>
      <c r="F99" s="204" t="s">
        <v>675</v>
      </c>
      <c r="G99" s="15"/>
      <c r="H99" s="203" t="s">
        <v>3</v>
      </c>
      <c r="I99" s="205"/>
      <c r="J99" s="15"/>
      <c r="K99" s="15"/>
      <c r="L99" s="202"/>
      <c r="M99" s="206"/>
      <c r="N99" s="207"/>
      <c r="O99" s="207"/>
      <c r="P99" s="207"/>
      <c r="Q99" s="207"/>
      <c r="R99" s="207"/>
      <c r="S99" s="207"/>
      <c r="T99" s="208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03" t="s">
        <v>145</v>
      </c>
      <c r="AU99" s="203" t="s">
        <v>82</v>
      </c>
      <c r="AV99" s="15" t="s">
        <v>82</v>
      </c>
      <c r="AW99" s="15" t="s">
        <v>35</v>
      </c>
      <c r="AX99" s="15" t="s">
        <v>74</v>
      </c>
      <c r="AY99" s="203" t="s">
        <v>134</v>
      </c>
    </row>
    <row r="100" spans="1:51" s="13" customFormat="1" ht="12">
      <c r="A100" s="13"/>
      <c r="B100" s="185"/>
      <c r="C100" s="13"/>
      <c r="D100" s="186" t="s">
        <v>145</v>
      </c>
      <c r="E100" s="187" t="s">
        <v>618</v>
      </c>
      <c r="F100" s="188" t="s">
        <v>676</v>
      </c>
      <c r="G100" s="13"/>
      <c r="H100" s="189">
        <v>0.1</v>
      </c>
      <c r="I100" s="190"/>
      <c r="J100" s="13"/>
      <c r="K100" s="13"/>
      <c r="L100" s="185"/>
      <c r="M100" s="191"/>
      <c r="N100" s="192"/>
      <c r="O100" s="192"/>
      <c r="P100" s="192"/>
      <c r="Q100" s="192"/>
      <c r="R100" s="192"/>
      <c r="S100" s="192"/>
      <c r="T100" s="19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7" t="s">
        <v>145</v>
      </c>
      <c r="AU100" s="187" t="s">
        <v>82</v>
      </c>
      <c r="AV100" s="13" t="s">
        <v>84</v>
      </c>
      <c r="AW100" s="13" t="s">
        <v>35</v>
      </c>
      <c r="AX100" s="13" t="s">
        <v>74</v>
      </c>
      <c r="AY100" s="187" t="s">
        <v>134</v>
      </c>
    </row>
    <row r="101" spans="1:51" s="15" customFormat="1" ht="12">
      <c r="A101" s="15"/>
      <c r="B101" s="202"/>
      <c r="C101" s="15"/>
      <c r="D101" s="186" t="s">
        <v>145</v>
      </c>
      <c r="E101" s="203" t="s">
        <v>677</v>
      </c>
      <c r="F101" s="204" t="s">
        <v>678</v>
      </c>
      <c r="G101" s="15"/>
      <c r="H101" s="203" t="s">
        <v>3</v>
      </c>
      <c r="I101" s="205"/>
      <c r="J101" s="15"/>
      <c r="K101" s="15"/>
      <c r="L101" s="202"/>
      <c r="M101" s="206"/>
      <c r="N101" s="207"/>
      <c r="O101" s="207"/>
      <c r="P101" s="207"/>
      <c r="Q101" s="207"/>
      <c r="R101" s="207"/>
      <c r="S101" s="207"/>
      <c r="T101" s="208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03" t="s">
        <v>145</v>
      </c>
      <c r="AU101" s="203" t="s">
        <v>82</v>
      </c>
      <c r="AV101" s="15" t="s">
        <v>82</v>
      </c>
      <c r="AW101" s="15" t="s">
        <v>35</v>
      </c>
      <c r="AX101" s="15" t="s">
        <v>74</v>
      </c>
      <c r="AY101" s="203" t="s">
        <v>134</v>
      </c>
    </row>
    <row r="102" spans="1:51" s="15" customFormat="1" ht="12">
      <c r="A102" s="15"/>
      <c r="B102" s="202"/>
      <c r="C102" s="15"/>
      <c r="D102" s="186" t="s">
        <v>145</v>
      </c>
      <c r="E102" s="203" t="s">
        <v>679</v>
      </c>
      <c r="F102" s="204" t="s">
        <v>680</v>
      </c>
      <c r="G102" s="15"/>
      <c r="H102" s="203" t="s">
        <v>3</v>
      </c>
      <c r="I102" s="205"/>
      <c r="J102" s="15"/>
      <c r="K102" s="15"/>
      <c r="L102" s="202"/>
      <c r="M102" s="206"/>
      <c r="N102" s="207"/>
      <c r="O102" s="207"/>
      <c r="P102" s="207"/>
      <c r="Q102" s="207"/>
      <c r="R102" s="207"/>
      <c r="S102" s="207"/>
      <c r="T102" s="208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03" t="s">
        <v>145</v>
      </c>
      <c r="AU102" s="203" t="s">
        <v>82</v>
      </c>
      <c r="AV102" s="15" t="s">
        <v>82</v>
      </c>
      <c r="AW102" s="15" t="s">
        <v>35</v>
      </c>
      <c r="AX102" s="15" t="s">
        <v>74</v>
      </c>
      <c r="AY102" s="203" t="s">
        <v>134</v>
      </c>
    </row>
    <row r="103" spans="1:51" s="15" customFormat="1" ht="12">
      <c r="A103" s="15"/>
      <c r="B103" s="202"/>
      <c r="C103" s="15"/>
      <c r="D103" s="186" t="s">
        <v>145</v>
      </c>
      <c r="E103" s="203" t="s">
        <v>681</v>
      </c>
      <c r="F103" s="204" t="s">
        <v>682</v>
      </c>
      <c r="G103" s="15"/>
      <c r="H103" s="203" t="s">
        <v>3</v>
      </c>
      <c r="I103" s="205"/>
      <c r="J103" s="15"/>
      <c r="K103" s="15"/>
      <c r="L103" s="202"/>
      <c r="M103" s="206"/>
      <c r="N103" s="207"/>
      <c r="O103" s="207"/>
      <c r="P103" s="207"/>
      <c r="Q103" s="207"/>
      <c r="R103" s="207"/>
      <c r="S103" s="207"/>
      <c r="T103" s="208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03" t="s">
        <v>145</v>
      </c>
      <c r="AU103" s="203" t="s">
        <v>82</v>
      </c>
      <c r="AV103" s="15" t="s">
        <v>82</v>
      </c>
      <c r="AW103" s="15" t="s">
        <v>35</v>
      </c>
      <c r="AX103" s="15" t="s">
        <v>74</v>
      </c>
      <c r="AY103" s="203" t="s">
        <v>134</v>
      </c>
    </row>
    <row r="104" spans="1:51" s="15" customFormat="1" ht="12">
      <c r="A104" s="15"/>
      <c r="B104" s="202"/>
      <c r="C104" s="15"/>
      <c r="D104" s="186" t="s">
        <v>145</v>
      </c>
      <c r="E104" s="203" t="s">
        <v>683</v>
      </c>
      <c r="F104" s="204" t="s">
        <v>684</v>
      </c>
      <c r="G104" s="15"/>
      <c r="H104" s="203" t="s">
        <v>3</v>
      </c>
      <c r="I104" s="205"/>
      <c r="J104" s="15"/>
      <c r="K104" s="15"/>
      <c r="L104" s="202"/>
      <c r="M104" s="206"/>
      <c r="N104" s="207"/>
      <c r="O104" s="207"/>
      <c r="P104" s="207"/>
      <c r="Q104" s="207"/>
      <c r="R104" s="207"/>
      <c r="S104" s="207"/>
      <c r="T104" s="208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03" t="s">
        <v>145</v>
      </c>
      <c r="AU104" s="203" t="s">
        <v>82</v>
      </c>
      <c r="AV104" s="15" t="s">
        <v>82</v>
      </c>
      <c r="AW104" s="15" t="s">
        <v>35</v>
      </c>
      <c r="AX104" s="15" t="s">
        <v>74</v>
      </c>
      <c r="AY104" s="203" t="s">
        <v>134</v>
      </c>
    </row>
    <row r="105" spans="1:51" s="15" customFormat="1" ht="12">
      <c r="A105" s="15"/>
      <c r="B105" s="202"/>
      <c r="C105" s="15"/>
      <c r="D105" s="186" t="s">
        <v>145</v>
      </c>
      <c r="E105" s="203" t="s">
        <v>685</v>
      </c>
      <c r="F105" s="204" t="s">
        <v>686</v>
      </c>
      <c r="G105" s="15"/>
      <c r="H105" s="203" t="s">
        <v>3</v>
      </c>
      <c r="I105" s="205"/>
      <c r="J105" s="15"/>
      <c r="K105" s="15"/>
      <c r="L105" s="202"/>
      <c r="M105" s="206"/>
      <c r="N105" s="207"/>
      <c r="O105" s="207"/>
      <c r="P105" s="207"/>
      <c r="Q105" s="207"/>
      <c r="R105" s="207"/>
      <c r="S105" s="207"/>
      <c r="T105" s="208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03" t="s">
        <v>145</v>
      </c>
      <c r="AU105" s="203" t="s">
        <v>82</v>
      </c>
      <c r="AV105" s="15" t="s">
        <v>82</v>
      </c>
      <c r="AW105" s="15" t="s">
        <v>35</v>
      </c>
      <c r="AX105" s="15" t="s">
        <v>74</v>
      </c>
      <c r="AY105" s="203" t="s">
        <v>134</v>
      </c>
    </row>
    <row r="106" spans="1:51" s="13" customFormat="1" ht="12">
      <c r="A106" s="13"/>
      <c r="B106" s="185"/>
      <c r="C106" s="13"/>
      <c r="D106" s="186" t="s">
        <v>145</v>
      </c>
      <c r="E106" s="187" t="s">
        <v>621</v>
      </c>
      <c r="F106" s="188" t="s">
        <v>687</v>
      </c>
      <c r="G106" s="13"/>
      <c r="H106" s="189">
        <v>0.15</v>
      </c>
      <c r="I106" s="190"/>
      <c r="J106" s="13"/>
      <c r="K106" s="13"/>
      <c r="L106" s="185"/>
      <c r="M106" s="191"/>
      <c r="N106" s="192"/>
      <c r="O106" s="192"/>
      <c r="P106" s="192"/>
      <c r="Q106" s="192"/>
      <c r="R106" s="192"/>
      <c r="S106" s="192"/>
      <c r="T106" s="19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7" t="s">
        <v>145</v>
      </c>
      <c r="AU106" s="187" t="s">
        <v>82</v>
      </c>
      <c r="AV106" s="13" t="s">
        <v>84</v>
      </c>
      <c r="AW106" s="13" t="s">
        <v>35</v>
      </c>
      <c r="AX106" s="13" t="s">
        <v>74</v>
      </c>
      <c r="AY106" s="187" t="s">
        <v>134</v>
      </c>
    </row>
    <row r="107" spans="1:51" s="15" customFormat="1" ht="12">
      <c r="A107" s="15"/>
      <c r="B107" s="202"/>
      <c r="C107" s="15"/>
      <c r="D107" s="186" t="s">
        <v>145</v>
      </c>
      <c r="E107" s="203" t="s">
        <v>688</v>
      </c>
      <c r="F107" s="204" t="s">
        <v>689</v>
      </c>
      <c r="G107" s="15"/>
      <c r="H107" s="203" t="s">
        <v>3</v>
      </c>
      <c r="I107" s="205"/>
      <c r="J107" s="15"/>
      <c r="K107" s="15"/>
      <c r="L107" s="202"/>
      <c r="M107" s="206"/>
      <c r="N107" s="207"/>
      <c r="O107" s="207"/>
      <c r="P107" s="207"/>
      <c r="Q107" s="207"/>
      <c r="R107" s="207"/>
      <c r="S107" s="207"/>
      <c r="T107" s="208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03" t="s">
        <v>145</v>
      </c>
      <c r="AU107" s="203" t="s">
        <v>82</v>
      </c>
      <c r="AV107" s="15" t="s">
        <v>82</v>
      </c>
      <c r="AW107" s="15" t="s">
        <v>35</v>
      </c>
      <c r="AX107" s="15" t="s">
        <v>74</v>
      </c>
      <c r="AY107" s="203" t="s">
        <v>134</v>
      </c>
    </row>
    <row r="108" spans="1:51" s="15" customFormat="1" ht="12">
      <c r="A108" s="15"/>
      <c r="B108" s="202"/>
      <c r="C108" s="15"/>
      <c r="D108" s="186" t="s">
        <v>145</v>
      </c>
      <c r="E108" s="203" t="s">
        <v>690</v>
      </c>
      <c r="F108" s="204" t="s">
        <v>691</v>
      </c>
      <c r="G108" s="15"/>
      <c r="H108" s="203" t="s">
        <v>3</v>
      </c>
      <c r="I108" s="205"/>
      <c r="J108" s="15"/>
      <c r="K108" s="15"/>
      <c r="L108" s="202"/>
      <c r="M108" s="206"/>
      <c r="N108" s="207"/>
      <c r="O108" s="207"/>
      <c r="P108" s="207"/>
      <c r="Q108" s="207"/>
      <c r="R108" s="207"/>
      <c r="S108" s="207"/>
      <c r="T108" s="208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03" t="s">
        <v>145</v>
      </c>
      <c r="AU108" s="203" t="s">
        <v>82</v>
      </c>
      <c r="AV108" s="15" t="s">
        <v>82</v>
      </c>
      <c r="AW108" s="15" t="s">
        <v>35</v>
      </c>
      <c r="AX108" s="15" t="s">
        <v>74</v>
      </c>
      <c r="AY108" s="203" t="s">
        <v>134</v>
      </c>
    </row>
    <row r="109" spans="1:51" s="15" customFormat="1" ht="12">
      <c r="A109" s="15"/>
      <c r="B109" s="202"/>
      <c r="C109" s="15"/>
      <c r="D109" s="186" t="s">
        <v>145</v>
      </c>
      <c r="E109" s="203" t="s">
        <v>692</v>
      </c>
      <c r="F109" s="204" t="s">
        <v>693</v>
      </c>
      <c r="G109" s="15"/>
      <c r="H109" s="203" t="s">
        <v>3</v>
      </c>
      <c r="I109" s="205"/>
      <c r="J109" s="15"/>
      <c r="K109" s="15"/>
      <c r="L109" s="202"/>
      <c r="M109" s="206"/>
      <c r="N109" s="207"/>
      <c r="O109" s="207"/>
      <c r="P109" s="207"/>
      <c r="Q109" s="207"/>
      <c r="R109" s="207"/>
      <c r="S109" s="207"/>
      <c r="T109" s="208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03" t="s">
        <v>145</v>
      </c>
      <c r="AU109" s="203" t="s">
        <v>82</v>
      </c>
      <c r="AV109" s="15" t="s">
        <v>82</v>
      </c>
      <c r="AW109" s="15" t="s">
        <v>35</v>
      </c>
      <c r="AX109" s="15" t="s">
        <v>74</v>
      </c>
      <c r="AY109" s="203" t="s">
        <v>134</v>
      </c>
    </row>
    <row r="110" spans="1:51" s="15" customFormat="1" ht="12">
      <c r="A110" s="15"/>
      <c r="B110" s="202"/>
      <c r="C110" s="15"/>
      <c r="D110" s="186" t="s">
        <v>145</v>
      </c>
      <c r="E110" s="203" t="s">
        <v>694</v>
      </c>
      <c r="F110" s="204" t="s">
        <v>695</v>
      </c>
      <c r="G110" s="15"/>
      <c r="H110" s="203" t="s">
        <v>3</v>
      </c>
      <c r="I110" s="205"/>
      <c r="J110" s="15"/>
      <c r="K110" s="15"/>
      <c r="L110" s="202"/>
      <c r="M110" s="206"/>
      <c r="N110" s="207"/>
      <c r="O110" s="207"/>
      <c r="P110" s="207"/>
      <c r="Q110" s="207"/>
      <c r="R110" s="207"/>
      <c r="S110" s="207"/>
      <c r="T110" s="208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03" t="s">
        <v>145</v>
      </c>
      <c r="AU110" s="203" t="s">
        <v>82</v>
      </c>
      <c r="AV110" s="15" t="s">
        <v>82</v>
      </c>
      <c r="AW110" s="15" t="s">
        <v>35</v>
      </c>
      <c r="AX110" s="15" t="s">
        <v>74</v>
      </c>
      <c r="AY110" s="203" t="s">
        <v>134</v>
      </c>
    </row>
    <row r="111" spans="1:51" s="13" customFormat="1" ht="12">
      <c r="A111" s="13"/>
      <c r="B111" s="185"/>
      <c r="C111" s="13"/>
      <c r="D111" s="186" t="s">
        <v>145</v>
      </c>
      <c r="E111" s="187" t="s">
        <v>627</v>
      </c>
      <c r="F111" s="188" t="s">
        <v>696</v>
      </c>
      <c r="G111" s="13"/>
      <c r="H111" s="189">
        <v>0.15</v>
      </c>
      <c r="I111" s="190"/>
      <c r="J111" s="13"/>
      <c r="K111" s="13"/>
      <c r="L111" s="185"/>
      <c r="M111" s="191"/>
      <c r="N111" s="192"/>
      <c r="O111" s="192"/>
      <c r="P111" s="192"/>
      <c r="Q111" s="192"/>
      <c r="R111" s="192"/>
      <c r="S111" s="192"/>
      <c r="T111" s="19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7" t="s">
        <v>145</v>
      </c>
      <c r="AU111" s="187" t="s">
        <v>82</v>
      </c>
      <c r="AV111" s="13" t="s">
        <v>84</v>
      </c>
      <c r="AW111" s="13" t="s">
        <v>35</v>
      </c>
      <c r="AX111" s="13" t="s">
        <v>74</v>
      </c>
      <c r="AY111" s="187" t="s">
        <v>134</v>
      </c>
    </row>
    <row r="112" spans="1:51" s="13" customFormat="1" ht="12">
      <c r="A112" s="13"/>
      <c r="B112" s="185"/>
      <c r="C112" s="13"/>
      <c r="D112" s="186" t="s">
        <v>145</v>
      </c>
      <c r="E112" s="187" t="s">
        <v>629</v>
      </c>
      <c r="F112" s="188" t="s">
        <v>697</v>
      </c>
      <c r="G112" s="13"/>
      <c r="H112" s="189">
        <v>0.225</v>
      </c>
      <c r="I112" s="190"/>
      <c r="J112" s="13"/>
      <c r="K112" s="13"/>
      <c r="L112" s="185"/>
      <c r="M112" s="191"/>
      <c r="N112" s="192"/>
      <c r="O112" s="192"/>
      <c r="P112" s="192"/>
      <c r="Q112" s="192"/>
      <c r="R112" s="192"/>
      <c r="S112" s="192"/>
      <c r="T112" s="19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7" t="s">
        <v>145</v>
      </c>
      <c r="AU112" s="187" t="s">
        <v>82</v>
      </c>
      <c r="AV112" s="13" t="s">
        <v>84</v>
      </c>
      <c r="AW112" s="13" t="s">
        <v>35</v>
      </c>
      <c r="AX112" s="13" t="s">
        <v>74</v>
      </c>
      <c r="AY112" s="187" t="s">
        <v>134</v>
      </c>
    </row>
    <row r="113" spans="1:51" s="13" customFormat="1" ht="12">
      <c r="A113" s="13"/>
      <c r="B113" s="185"/>
      <c r="C113" s="13"/>
      <c r="D113" s="186" t="s">
        <v>145</v>
      </c>
      <c r="E113" s="187" t="s">
        <v>624</v>
      </c>
      <c r="F113" s="188" t="s">
        <v>698</v>
      </c>
      <c r="G113" s="13"/>
      <c r="H113" s="189">
        <v>0.225</v>
      </c>
      <c r="I113" s="190"/>
      <c r="J113" s="13"/>
      <c r="K113" s="13"/>
      <c r="L113" s="185"/>
      <c r="M113" s="191"/>
      <c r="N113" s="192"/>
      <c r="O113" s="192"/>
      <c r="P113" s="192"/>
      <c r="Q113" s="192"/>
      <c r="R113" s="192"/>
      <c r="S113" s="192"/>
      <c r="T113" s="19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7" t="s">
        <v>145</v>
      </c>
      <c r="AU113" s="187" t="s">
        <v>82</v>
      </c>
      <c r="AV113" s="13" t="s">
        <v>84</v>
      </c>
      <c r="AW113" s="13" t="s">
        <v>35</v>
      </c>
      <c r="AX113" s="13" t="s">
        <v>74</v>
      </c>
      <c r="AY113" s="187" t="s">
        <v>134</v>
      </c>
    </row>
    <row r="114" spans="1:51" s="15" customFormat="1" ht="12">
      <c r="A114" s="15"/>
      <c r="B114" s="202"/>
      <c r="C114" s="15"/>
      <c r="D114" s="186" t="s">
        <v>145</v>
      </c>
      <c r="E114" s="203" t="s">
        <v>599</v>
      </c>
      <c r="F114" s="204" t="s">
        <v>699</v>
      </c>
      <c r="G114" s="15"/>
      <c r="H114" s="203" t="s">
        <v>3</v>
      </c>
      <c r="I114" s="205"/>
      <c r="J114" s="15"/>
      <c r="K114" s="15"/>
      <c r="L114" s="202"/>
      <c r="M114" s="206"/>
      <c r="N114" s="207"/>
      <c r="O114" s="207"/>
      <c r="P114" s="207"/>
      <c r="Q114" s="207"/>
      <c r="R114" s="207"/>
      <c r="S114" s="207"/>
      <c r="T114" s="20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03" t="s">
        <v>145</v>
      </c>
      <c r="AU114" s="203" t="s">
        <v>82</v>
      </c>
      <c r="AV114" s="15" t="s">
        <v>82</v>
      </c>
      <c r="AW114" s="15" t="s">
        <v>35</v>
      </c>
      <c r="AX114" s="15" t="s">
        <v>74</v>
      </c>
      <c r="AY114" s="203" t="s">
        <v>134</v>
      </c>
    </row>
    <row r="115" spans="1:51" s="15" customFormat="1" ht="12">
      <c r="A115" s="15"/>
      <c r="B115" s="202"/>
      <c r="C115" s="15"/>
      <c r="D115" s="186" t="s">
        <v>145</v>
      </c>
      <c r="E115" s="203" t="s">
        <v>700</v>
      </c>
      <c r="F115" s="204" t="s">
        <v>701</v>
      </c>
      <c r="G115" s="15"/>
      <c r="H115" s="203" t="s">
        <v>3</v>
      </c>
      <c r="I115" s="205"/>
      <c r="J115" s="15"/>
      <c r="K115" s="15"/>
      <c r="L115" s="202"/>
      <c r="M115" s="206"/>
      <c r="N115" s="207"/>
      <c r="O115" s="207"/>
      <c r="P115" s="207"/>
      <c r="Q115" s="207"/>
      <c r="R115" s="207"/>
      <c r="S115" s="207"/>
      <c r="T115" s="208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03" t="s">
        <v>145</v>
      </c>
      <c r="AU115" s="203" t="s">
        <v>82</v>
      </c>
      <c r="AV115" s="15" t="s">
        <v>82</v>
      </c>
      <c r="AW115" s="15" t="s">
        <v>35</v>
      </c>
      <c r="AX115" s="15" t="s">
        <v>74</v>
      </c>
      <c r="AY115" s="203" t="s">
        <v>134</v>
      </c>
    </row>
    <row r="116" spans="1:51" s="15" customFormat="1" ht="12">
      <c r="A116" s="15"/>
      <c r="B116" s="202"/>
      <c r="C116" s="15"/>
      <c r="D116" s="186" t="s">
        <v>145</v>
      </c>
      <c r="E116" s="203" t="s">
        <v>602</v>
      </c>
      <c r="F116" s="204" t="s">
        <v>702</v>
      </c>
      <c r="G116" s="15"/>
      <c r="H116" s="203" t="s">
        <v>3</v>
      </c>
      <c r="I116" s="205"/>
      <c r="J116" s="15"/>
      <c r="K116" s="15"/>
      <c r="L116" s="202"/>
      <c r="M116" s="206"/>
      <c r="N116" s="207"/>
      <c r="O116" s="207"/>
      <c r="P116" s="207"/>
      <c r="Q116" s="207"/>
      <c r="R116" s="207"/>
      <c r="S116" s="207"/>
      <c r="T116" s="208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03" t="s">
        <v>145</v>
      </c>
      <c r="AU116" s="203" t="s">
        <v>82</v>
      </c>
      <c r="AV116" s="15" t="s">
        <v>82</v>
      </c>
      <c r="AW116" s="15" t="s">
        <v>35</v>
      </c>
      <c r="AX116" s="15" t="s">
        <v>74</v>
      </c>
      <c r="AY116" s="203" t="s">
        <v>134</v>
      </c>
    </row>
    <row r="117" spans="1:51" s="15" customFormat="1" ht="12">
      <c r="A117" s="15"/>
      <c r="B117" s="202"/>
      <c r="C117" s="15"/>
      <c r="D117" s="186" t="s">
        <v>145</v>
      </c>
      <c r="E117" s="203" t="s">
        <v>703</v>
      </c>
      <c r="F117" s="204" t="s">
        <v>704</v>
      </c>
      <c r="G117" s="15"/>
      <c r="H117" s="203" t="s">
        <v>3</v>
      </c>
      <c r="I117" s="205"/>
      <c r="J117" s="15"/>
      <c r="K117" s="15"/>
      <c r="L117" s="202"/>
      <c r="M117" s="206"/>
      <c r="N117" s="207"/>
      <c r="O117" s="207"/>
      <c r="P117" s="207"/>
      <c r="Q117" s="207"/>
      <c r="R117" s="207"/>
      <c r="S117" s="207"/>
      <c r="T117" s="208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03" t="s">
        <v>145</v>
      </c>
      <c r="AU117" s="203" t="s">
        <v>82</v>
      </c>
      <c r="AV117" s="15" t="s">
        <v>82</v>
      </c>
      <c r="AW117" s="15" t="s">
        <v>35</v>
      </c>
      <c r="AX117" s="15" t="s">
        <v>74</v>
      </c>
      <c r="AY117" s="203" t="s">
        <v>134</v>
      </c>
    </row>
    <row r="118" spans="1:51" s="15" customFormat="1" ht="12">
      <c r="A118" s="15"/>
      <c r="B118" s="202"/>
      <c r="C118" s="15"/>
      <c r="D118" s="186" t="s">
        <v>145</v>
      </c>
      <c r="E118" s="203" t="s">
        <v>705</v>
      </c>
      <c r="F118" s="204" t="s">
        <v>706</v>
      </c>
      <c r="G118" s="15"/>
      <c r="H118" s="203" t="s">
        <v>3</v>
      </c>
      <c r="I118" s="205"/>
      <c r="J118" s="15"/>
      <c r="K118" s="15"/>
      <c r="L118" s="202"/>
      <c r="M118" s="206"/>
      <c r="N118" s="207"/>
      <c r="O118" s="207"/>
      <c r="P118" s="207"/>
      <c r="Q118" s="207"/>
      <c r="R118" s="207"/>
      <c r="S118" s="207"/>
      <c r="T118" s="208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03" t="s">
        <v>145</v>
      </c>
      <c r="AU118" s="203" t="s">
        <v>82</v>
      </c>
      <c r="AV118" s="15" t="s">
        <v>82</v>
      </c>
      <c r="AW118" s="15" t="s">
        <v>35</v>
      </c>
      <c r="AX118" s="15" t="s">
        <v>74</v>
      </c>
      <c r="AY118" s="203" t="s">
        <v>134</v>
      </c>
    </row>
    <row r="119" spans="1:51" s="13" customFormat="1" ht="12">
      <c r="A119" s="13"/>
      <c r="B119" s="185"/>
      <c r="C119" s="13"/>
      <c r="D119" s="186" t="s">
        <v>145</v>
      </c>
      <c r="E119" s="187" t="s">
        <v>576</v>
      </c>
      <c r="F119" s="188" t="s">
        <v>707</v>
      </c>
      <c r="G119" s="13"/>
      <c r="H119" s="189">
        <v>40</v>
      </c>
      <c r="I119" s="190"/>
      <c r="J119" s="13"/>
      <c r="K119" s="13"/>
      <c r="L119" s="185"/>
      <c r="M119" s="191"/>
      <c r="N119" s="192"/>
      <c r="O119" s="192"/>
      <c r="P119" s="192"/>
      <c r="Q119" s="192"/>
      <c r="R119" s="192"/>
      <c r="S119" s="192"/>
      <c r="T119" s="19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7" t="s">
        <v>145</v>
      </c>
      <c r="AU119" s="187" t="s">
        <v>82</v>
      </c>
      <c r="AV119" s="13" t="s">
        <v>84</v>
      </c>
      <c r="AW119" s="13" t="s">
        <v>35</v>
      </c>
      <c r="AX119" s="13" t="s">
        <v>74</v>
      </c>
      <c r="AY119" s="187" t="s">
        <v>134</v>
      </c>
    </row>
    <row r="120" spans="1:51" s="13" customFormat="1" ht="12">
      <c r="A120" s="13"/>
      <c r="B120" s="185"/>
      <c r="C120" s="13"/>
      <c r="D120" s="186" t="s">
        <v>145</v>
      </c>
      <c r="E120" s="187" t="s">
        <v>665</v>
      </c>
      <c r="F120" s="188" t="s">
        <v>708</v>
      </c>
      <c r="G120" s="13"/>
      <c r="H120" s="189">
        <v>0.15</v>
      </c>
      <c r="I120" s="190"/>
      <c r="J120" s="13"/>
      <c r="K120" s="13"/>
      <c r="L120" s="185"/>
      <c r="M120" s="191"/>
      <c r="N120" s="192"/>
      <c r="O120" s="192"/>
      <c r="P120" s="192"/>
      <c r="Q120" s="192"/>
      <c r="R120" s="192"/>
      <c r="S120" s="192"/>
      <c r="T120" s="19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145</v>
      </c>
      <c r="AU120" s="187" t="s">
        <v>82</v>
      </c>
      <c r="AV120" s="13" t="s">
        <v>84</v>
      </c>
      <c r="AW120" s="13" t="s">
        <v>35</v>
      </c>
      <c r="AX120" s="13" t="s">
        <v>74</v>
      </c>
      <c r="AY120" s="187" t="s">
        <v>134</v>
      </c>
    </row>
    <row r="121" spans="1:51" s="13" customFormat="1" ht="12">
      <c r="A121" s="13"/>
      <c r="B121" s="185"/>
      <c r="C121" s="13"/>
      <c r="D121" s="186" t="s">
        <v>145</v>
      </c>
      <c r="E121" s="187" t="s">
        <v>631</v>
      </c>
      <c r="F121" s="188" t="s">
        <v>709</v>
      </c>
      <c r="G121" s="13"/>
      <c r="H121" s="189">
        <v>0.005</v>
      </c>
      <c r="I121" s="190"/>
      <c r="J121" s="13"/>
      <c r="K121" s="13"/>
      <c r="L121" s="185"/>
      <c r="M121" s="191"/>
      <c r="N121" s="192"/>
      <c r="O121" s="192"/>
      <c r="P121" s="192"/>
      <c r="Q121" s="192"/>
      <c r="R121" s="192"/>
      <c r="S121" s="192"/>
      <c r="T121" s="19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7" t="s">
        <v>145</v>
      </c>
      <c r="AU121" s="187" t="s">
        <v>82</v>
      </c>
      <c r="AV121" s="13" t="s">
        <v>84</v>
      </c>
      <c r="AW121" s="13" t="s">
        <v>35</v>
      </c>
      <c r="AX121" s="13" t="s">
        <v>74</v>
      </c>
      <c r="AY121" s="187" t="s">
        <v>134</v>
      </c>
    </row>
    <row r="122" spans="1:51" s="13" customFormat="1" ht="12">
      <c r="A122" s="13"/>
      <c r="B122" s="185"/>
      <c r="C122" s="13"/>
      <c r="D122" s="186" t="s">
        <v>145</v>
      </c>
      <c r="E122" s="187" t="s">
        <v>662</v>
      </c>
      <c r="F122" s="188" t="s">
        <v>710</v>
      </c>
      <c r="G122" s="13"/>
      <c r="H122" s="189">
        <v>0.16</v>
      </c>
      <c r="I122" s="190"/>
      <c r="J122" s="13"/>
      <c r="K122" s="13"/>
      <c r="L122" s="185"/>
      <c r="M122" s="191"/>
      <c r="N122" s="192"/>
      <c r="O122" s="192"/>
      <c r="P122" s="192"/>
      <c r="Q122" s="192"/>
      <c r="R122" s="192"/>
      <c r="S122" s="192"/>
      <c r="T122" s="19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7" t="s">
        <v>145</v>
      </c>
      <c r="AU122" s="187" t="s">
        <v>82</v>
      </c>
      <c r="AV122" s="13" t="s">
        <v>84</v>
      </c>
      <c r="AW122" s="13" t="s">
        <v>35</v>
      </c>
      <c r="AX122" s="13" t="s">
        <v>74</v>
      </c>
      <c r="AY122" s="187" t="s">
        <v>134</v>
      </c>
    </row>
    <row r="123" spans="1:51" s="13" customFormat="1" ht="12">
      <c r="A123" s="13"/>
      <c r="B123" s="185"/>
      <c r="C123" s="13"/>
      <c r="D123" s="186" t="s">
        <v>145</v>
      </c>
      <c r="E123" s="187" t="s">
        <v>612</v>
      </c>
      <c r="F123" s="188" t="s">
        <v>711</v>
      </c>
      <c r="G123" s="13"/>
      <c r="H123" s="189">
        <v>0.3</v>
      </c>
      <c r="I123" s="190"/>
      <c r="J123" s="13"/>
      <c r="K123" s="13"/>
      <c r="L123" s="185"/>
      <c r="M123" s="191"/>
      <c r="N123" s="192"/>
      <c r="O123" s="192"/>
      <c r="P123" s="192"/>
      <c r="Q123" s="192"/>
      <c r="R123" s="192"/>
      <c r="S123" s="192"/>
      <c r="T123" s="19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7" t="s">
        <v>145</v>
      </c>
      <c r="AU123" s="187" t="s">
        <v>82</v>
      </c>
      <c r="AV123" s="13" t="s">
        <v>84</v>
      </c>
      <c r="AW123" s="13" t="s">
        <v>35</v>
      </c>
      <c r="AX123" s="13" t="s">
        <v>74</v>
      </c>
      <c r="AY123" s="187" t="s">
        <v>134</v>
      </c>
    </row>
    <row r="124" spans="1:51" s="13" customFormat="1" ht="12">
      <c r="A124" s="13"/>
      <c r="B124" s="185"/>
      <c r="C124" s="13"/>
      <c r="D124" s="186" t="s">
        <v>145</v>
      </c>
      <c r="E124" s="187" t="s">
        <v>604</v>
      </c>
      <c r="F124" s="188" t="s">
        <v>712</v>
      </c>
      <c r="G124" s="13"/>
      <c r="H124" s="189">
        <v>0.8</v>
      </c>
      <c r="I124" s="190"/>
      <c r="J124" s="13"/>
      <c r="K124" s="13"/>
      <c r="L124" s="185"/>
      <c r="M124" s="191"/>
      <c r="N124" s="192"/>
      <c r="O124" s="192"/>
      <c r="P124" s="192"/>
      <c r="Q124" s="192"/>
      <c r="R124" s="192"/>
      <c r="S124" s="192"/>
      <c r="T124" s="19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7" t="s">
        <v>145</v>
      </c>
      <c r="AU124" s="187" t="s">
        <v>82</v>
      </c>
      <c r="AV124" s="13" t="s">
        <v>84</v>
      </c>
      <c r="AW124" s="13" t="s">
        <v>35</v>
      </c>
      <c r="AX124" s="13" t="s">
        <v>74</v>
      </c>
      <c r="AY124" s="187" t="s">
        <v>134</v>
      </c>
    </row>
    <row r="125" spans="1:51" s="13" customFormat="1" ht="12">
      <c r="A125" s="13"/>
      <c r="B125" s="185"/>
      <c r="C125" s="13"/>
      <c r="D125" s="186" t="s">
        <v>145</v>
      </c>
      <c r="E125" s="187" t="s">
        <v>607</v>
      </c>
      <c r="F125" s="188" t="s">
        <v>713</v>
      </c>
      <c r="G125" s="13"/>
      <c r="H125" s="189">
        <v>0.9</v>
      </c>
      <c r="I125" s="190"/>
      <c r="J125" s="13"/>
      <c r="K125" s="13"/>
      <c r="L125" s="185"/>
      <c r="M125" s="191"/>
      <c r="N125" s="192"/>
      <c r="O125" s="192"/>
      <c r="P125" s="192"/>
      <c r="Q125" s="192"/>
      <c r="R125" s="192"/>
      <c r="S125" s="192"/>
      <c r="T125" s="19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7" t="s">
        <v>145</v>
      </c>
      <c r="AU125" s="187" t="s">
        <v>82</v>
      </c>
      <c r="AV125" s="13" t="s">
        <v>84</v>
      </c>
      <c r="AW125" s="13" t="s">
        <v>35</v>
      </c>
      <c r="AX125" s="13" t="s">
        <v>74</v>
      </c>
      <c r="AY125" s="187" t="s">
        <v>134</v>
      </c>
    </row>
    <row r="126" spans="1:51" s="13" customFormat="1" ht="12">
      <c r="A126" s="13"/>
      <c r="B126" s="185"/>
      <c r="C126" s="13"/>
      <c r="D126" s="186" t="s">
        <v>145</v>
      </c>
      <c r="E126" s="187" t="s">
        <v>610</v>
      </c>
      <c r="F126" s="188" t="s">
        <v>714</v>
      </c>
      <c r="G126" s="13"/>
      <c r="H126" s="189">
        <v>1</v>
      </c>
      <c r="I126" s="190"/>
      <c r="J126" s="13"/>
      <c r="K126" s="13"/>
      <c r="L126" s="185"/>
      <c r="M126" s="191"/>
      <c r="N126" s="192"/>
      <c r="O126" s="192"/>
      <c r="P126" s="192"/>
      <c r="Q126" s="192"/>
      <c r="R126" s="192"/>
      <c r="S126" s="192"/>
      <c r="T126" s="19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7" t="s">
        <v>145</v>
      </c>
      <c r="AU126" s="187" t="s">
        <v>82</v>
      </c>
      <c r="AV126" s="13" t="s">
        <v>84</v>
      </c>
      <c r="AW126" s="13" t="s">
        <v>35</v>
      </c>
      <c r="AX126" s="13" t="s">
        <v>74</v>
      </c>
      <c r="AY126" s="187" t="s">
        <v>134</v>
      </c>
    </row>
    <row r="127" spans="1:51" s="13" customFormat="1" ht="12">
      <c r="A127" s="13"/>
      <c r="B127" s="185"/>
      <c r="C127" s="13"/>
      <c r="D127" s="186" t="s">
        <v>145</v>
      </c>
      <c r="E127" s="187" t="s">
        <v>615</v>
      </c>
      <c r="F127" s="188" t="s">
        <v>715</v>
      </c>
      <c r="G127" s="13"/>
      <c r="H127" s="189">
        <v>0.05</v>
      </c>
      <c r="I127" s="190"/>
      <c r="J127" s="13"/>
      <c r="K127" s="13"/>
      <c r="L127" s="185"/>
      <c r="M127" s="191"/>
      <c r="N127" s="192"/>
      <c r="O127" s="192"/>
      <c r="P127" s="192"/>
      <c r="Q127" s="192"/>
      <c r="R127" s="192"/>
      <c r="S127" s="192"/>
      <c r="T127" s="19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7" t="s">
        <v>145</v>
      </c>
      <c r="AU127" s="187" t="s">
        <v>82</v>
      </c>
      <c r="AV127" s="13" t="s">
        <v>84</v>
      </c>
      <c r="AW127" s="13" t="s">
        <v>35</v>
      </c>
      <c r="AX127" s="13" t="s">
        <v>74</v>
      </c>
      <c r="AY127" s="187" t="s">
        <v>134</v>
      </c>
    </row>
    <row r="128" spans="1:63" s="12" customFormat="1" ht="22.8" customHeight="1">
      <c r="A128" s="12"/>
      <c r="B128" s="153"/>
      <c r="C128" s="12"/>
      <c r="D128" s="154" t="s">
        <v>73</v>
      </c>
      <c r="E128" s="164" t="s">
        <v>82</v>
      </c>
      <c r="F128" s="164" t="s">
        <v>135</v>
      </c>
      <c r="G128" s="12"/>
      <c r="H128" s="12"/>
      <c r="I128" s="156"/>
      <c r="J128" s="165">
        <f>BK128</f>
        <v>0</v>
      </c>
      <c r="K128" s="12"/>
      <c r="L128" s="153"/>
      <c r="M128" s="158"/>
      <c r="N128" s="159"/>
      <c r="O128" s="159"/>
      <c r="P128" s="160">
        <f>P129+SUM(P130:P280)</f>
        <v>0</v>
      </c>
      <c r="Q128" s="159"/>
      <c r="R128" s="160">
        <f>R129+SUM(R130:R280)</f>
        <v>0.04363130192</v>
      </c>
      <c r="S128" s="159"/>
      <c r="T128" s="161">
        <f>T129+SUM(T130:T280)</f>
        <v>9.073750000000002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4" t="s">
        <v>82</v>
      </c>
      <c r="AT128" s="162" t="s">
        <v>73</v>
      </c>
      <c r="AU128" s="162" t="s">
        <v>82</v>
      </c>
      <c r="AY128" s="154" t="s">
        <v>134</v>
      </c>
      <c r="BK128" s="163">
        <f>BK129+SUM(BK130:BK280)</f>
        <v>0</v>
      </c>
    </row>
    <row r="129" spans="1:65" s="2" customFormat="1" ht="76.35" customHeight="1">
      <c r="A129" s="40"/>
      <c r="B129" s="166"/>
      <c r="C129" s="167" t="s">
        <v>84</v>
      </c>
      <c r="D129" s="167" t="s">
        <v>136</v>
      </c>
      <c r="E129" s="168" t="s">
        <v>716</v>
      </c>
      <c r="F129" s="169" t="s">
        <v>717</v>
      </c>
      <c r="G129" s="170" t="s">
        <v>180</v>
      </c>
      <c r="H129" s="171">
        <v>0.6</v>
      </c>
      <c r="I129" s="172"/>
      <c r="J129" s="173">
        <f>ROUND(I129*H129,2)</f>
        <v>0</v>
      </c>
      <c r="K129" s="169" t="s">
        <v>140</v>
      </c>
      <c r="L129" s="41"/>
      <c r="M129" s="174" t="s">
        <v>3</v>
      </c>
      <c r="N129" s="175" t="s">
        <v>45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0.255</v>
      </c>
      <c r="T129" s="177">
        <f>S129*H129</f>
        <v>0.153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141</v>
      </c>
      <c r="AT129" s="178" t="s">
        <v>136</v>
      </c>
      <c r="AU129" s="178" t="s">
        <v>84</v>
      </c>
      <c r="AY129" s="21" t="s">
        <v>134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1" t="s">
        <v>82</v>
      </c>
      <c r="BK129" s="179">
        <f>ROUND(I129*H129,2)</f>
        <v>0</v>
      </c>
      <c r="BL129" s="21" t="s">
        <v>141</v>
      </c>
      <c r="BM129" s="178" t="s">
        <v>718</v>
      </c>
    </row>
    <row r="130" spans="1:47" s="2" customFormat="1" ht="12">
      <c r="A130" s="40"/>
      <c r="B130" s="41"/>
      <c r="C130" s="40"/>
      <c r="D130" s="180" t="s">
        <v>143</v>
      </c>
      <c r="E130" s="40"/>
      <c r="F130" s="181" t="s">
        <v>719</v>
      </c>
      <c r="G130" s="40"/>
      <c r="H130" s="40"/>
      <c r="I130" s="182"/>
      <c r="J130" s="40"/>
      <c r="K130" s="40"/>
      <c r="L130" s="41"/>
      <c r="M130" s="183"/>
      <c r="N130" s="184"/>
      <c r="O130" s="74"/>
      <c r="P130" s="74"/>
      <c r="Q130" s="74"/>
      <c r="R130" s="74"/>
      <c r="S130" s="74"/>
      <c r="T130" s="75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21" t="s">
        <v>143</v>
      </c>
      <c r="AU130" s="21" t="s">
        <v>84</v>
      </c>
    </row>
    <row r="131" spans="1:51" s="15" customFormat="1" ht="12">
      <c r="A131" s="15"/>
      <c r="B131" s="202"/>
      <c r="C131" s="15"/>
      <c r="D131" s="186" t="s">
        <v>145</v>
      </c>
      <c r="E131" s="203" t="s">
        <v>3</v>
      </c>
      <c r="F131" s="204" t="s">
        <v>720</v>
      </c>
      <c r="G131" s="15"/>
      <c r="H131" s="203" t="s">
        <v>3</v>
      </c>
      <c r="I131" s="205"/>
      <c r="J131" s="15"/>
      <c r="K131" s="15"/>
      <c r="L131" s="202"/>
      <c r="M131" s="206"/>
      <c r="N131" s="207"/>
      <c r="O131" s="207"/>
      <c r="P131" s="207"/>
      <c r="Q131" s="207"/>
      <c r="R131" s="207"/>
      <c r="S131" s="207"/>
      <c r="T131" s="20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03" t="s">
        <v>145</v>
      </c>
      <c r="AU131" s="203" t="s">
        <v>84</v>
      </c>
      <c r="AV131" s="15" t="s">
        <v>82</v>
      </c>
      <c r="AW131" s="15" t="s">
        <v>35</v>
      </c>
      <c r="AX131" s="15" t="s">
        <v>74</v>
      </c>
      <c r="AY131" s="203" t="s">
        <v>134</v>
      </c>
    </row>
    <row r="132" spans="1:51" s="13" customFormat="1" ht="12">
      <c r="A132" s="13"/>
      <c r="B132" s="185"/>
      <c r="C132" s="13"/>
      <c r="D132" s="186" t="s">
        <v>145</v>
      </c>
      <c r="E132" s="187" t="s">
        <v>3</v>
      </c>
      <c r="F132" s="188" t="s">
        <v>721</v>
      </c>
      <c r="G132" s="13"/>
      <c r="H132" s="189">
        <v>0.6</v>
      </c>
      <c r="I132" s="190"/>
      <c r="J132" s="13"/>
      <c r="K132" s="13"/>
      <c r="L132" s="185"/>
      <c r="M132" s="191"/>
      <c r="N132" s="192"/>
      <c r="O132" s="192"/>
      <c r="P132" s="192"/>
      <c r="Q132" s="192"/>
      <c r="R132" s="192"/>
      <c r="S132" s="192"/>
      <c r="T132" s="19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7" t="s">
        <v>145</v>
      </c>
      <c r="AU132" s="187" t="s">
        <v>84</v>
      </c>
      <c r="AV132" s="13" t="s">
        <v>84</v>
      </c>
      <c r="AW132" s="13" t="s">
        <v>35</v>
      </c>
      <c r="AX132" s="13" t="s">
        <v>82</v>
      </c>
      <c r="AY132" s="187" t="s">
        <v>134</v>
      </c>
    </row>
    <row r="133" spans="1:65" s="2" customFormat="1" ht="62.7" customHeight="1">
      <c r="A133" s="40"/>
      <c r="B133" s="166"/>
      <c r="C133" s="167" t="s">
        <v>154</v>
      </c>
      <c r="D133" s="167" t="s">
        <v>136</v>
      </c>
      <c r="E133" s="168" t="s">
        <v>722</v>
      </c>
      <c r="F133" s="169" t="s">
        <v>723</v>
      </c>
      <c r="G133" s="170" t="s">
        <v>180</v>
      </c>
      <c r="H133" s="171">
        <v>52.475</v>
      </c>
      <c r="I133" s="172"/>
      <c r="J133" s="173">
        <f>ROUND(I133*H133,2)</f>
        <v>0</v>
      </c>
      <c r="K133" s="169" t="s">
        <v>140</v>
      </c>
      <c r="L133" s="41"/>
      <c r="M133" s="174" t="s">
        <v>3</v>
      </c>
      <c r="N133" s="175" t="s">
        <v>45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0.17</v>
      </c>
      <c r="T133" s="177">
        <f>S133*H133</f>
        <v>8.920750000000002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141</v>
      </c>
      <c r="AT133" s="178" t="s">
        <v>136</v>
      </c>
      <c r="AU133" s="178" t="s">
        <v>84</v>
      </c>
      <c r="AY133" s="21" t="s">
        <v>134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1" t="s">
        <v>82</v>
      </c>
      <c r="BK133" s="179">
        <f>ROUND(I133*H133,2)</f>
        <v>0</v>
      </c>
      <c r="BL133" s="21" t="s">
        <v>141</v>
      </c>
      <c r="BM133" s="178" t="s">
        <v>724</v>
      </c>
    </row>
    <row r="134" spans="1:47" s="2" customFormat="1" ht="12">
      <c r="A134" s="40"/>
      <c r="B134" s="41"/>
      <c r="C134" s="40"/>
      <c r="D134" s="180" t="s">
        <v>143</v>
      </c>
      <c r="E134" s="40"/>
      <c r="F134" s="181" t="s">
        <v>725</v>
      </c>
      <c r="G134" s="40"/>
      <c r="H134" s="40"/>
      <c r="I134" s="182"/>
      <c r="J134" s="40"/>
      <c r="K134" s="40"/>
      <c r="L134" s="41"/>
      <c r="M134" s="183"/>
      <c r="N134" s="184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1" t="s">
        <v>143</v>
      </c>
      <c r="AU134" s="21" t="s">
        <v>84</v>
      </c>
    </row>
    <row r="135" spans="1:51" s="15" customFormat="1" ht="12">
      <c r="A135" s="15"/>
      <c r="B135" s="202"/>
      <c r="C135" s="15"/>
      <c r="D135" s="186" t="s">
        <v>145</v>
      </c>
      <c r="E135" s="203" t="s">
        <v>3</v>
      </c>
      <c r="F135" s="204" t="s">
        <v>726</v>
      </c>
      <c r="G135" s="15"/>
      <c r="H135" s="203" t="s">
        <v>3</v>
      </c>
      <c r="I135" s="205"/>
      <c r="J135" s="15"/>
      <c r="K135" s="15"/>
      <c r="L135" s="202"/>
      <c r="M135" s="206"/>
      <c r="N135" s="207"/>
      <c r="O135" s="207"/>
      <c r="P135" s="207"/>
      <c r="Q135" s="207"/>
      <c r="R135" s="207"/>
      <c r="S135" s="207"/>
      <c r="T135" s="208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03" t="s">
        <v>145</v>
      </c>
      <c r="AU135" s="203" t="s">
        <v>84</v>
      </c>
      <c r="AV135" s="15" t="s">
        <v>82</v>
      </c>
      <c r="AW135" s="15" t="s">
        <v>35</v>
      </c>
      <c r="AX135" s="15" t="s">
        <v>74</v>
      </c>
      <c r="AY135" s="203" t="s">
        <v>134</v>
      </c>
    </row>
    <row r="136" spans="1:51" s="15" customFormat="1" ht="12">
      <c r="A136" s="15"/>
      <c r="B136" s="202"/>
      <c r="C136" s="15"/>
      <c r="D136" s="186" t="s">
        <v>145</v>
      </c>
      <c r="E136" s="203" t="s">
        <v>3</v>
      </c>
      <c r="F136" s="204" t="s">
        <v>727</v>
      </c>
      <c r="G136" s="15"/>
      <c r="H136" s="203" t="s">
        <v>3</v>
      </c>
      <c r="I136" s="205"/>
      <c r="J136" s="15"/>
      <c r="K136" s="15"/>
      <c r="L136" s="202"/>
      <c r="M136" s="206"/>
      <c r="N136" s="207"/>
      <c r="O136" s="207"/>
      <c r="P136" s="207"/>
      <c r="Q136" s="207"/>
      <c r="R136" s="207"/>
      <c r="S136" s="207"/>
      <c r="T136" s="20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3" t="s">
        <v>145</v>
      </c>
      <c r="AU136" s="203" t="s">
        <v>84</v>
      </c>
      <c r="AV136" s="15" t="s">
        <v>82</v>
      </c>
      <c r="AW136" s="15" t="s">
        <v>35</v>
      </c>
      <c r="AX136" s="15" t="s">
        <v>74</v>
      </c>
      <c r="AY136" s="203" t="s">
        <v>134</v>
      </c>
    </row>
    <row r="137" spans="1:51" s="13" customFormat="1" ht="12">
      <c r="A137" s="13"/>
      <c r="B137" s="185"/>
      <c r="C137" s="13"/>
      <c r="D137" s="186" t="s">
        <v>145</v>
      </c>
      <c r="E137" s="187" t="s">
        <v>3</v>
      </c>
      <c r="F137" s="188" t="s">
        <v>728</v>
      </c>
      <c r="G137" s="13"/>
      <c r="H137" s="189">
        <v>29.2</v>
      </c>
      <c r="I137" s="190"/>
      <c r="J137" s="13"/>
      <c r="K137" s="13"/>
      <c r="L137" s="185"/>
      <c r="M137" s="191"/>
      <c r="N137" s="192"/>
      <c r="O137" s="192"/>
      <c r="P137" s="192"/>
      <c r="Q137" s="192"/>
      <c r="R137" s="192"/>
      <c r="S137" s="192"/>
      <c r="T137" s="19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145</v>
      </c>
      <c r="AU137" s="187" t="s">
        <v>84</v>
      </c>
      <c r="AV137" s="13" t="s">
        <v>84</v>
      </c>
      <c r="AW137" s="13" t="s">
        <v>35</v>
      </c>
      <c r="AX137" s="13" t="s">
        <v>74</v>
      </c>
      <c r="AY137" s="187" t="s">
        <v>134</v>
      </c>
    </row>
    <row r="138" spans="1:51" s="15" customFormat="1" ht="12">
      <c r="A138" s="15"/>
      <c r="B138" s="202"/>
      <c r="C138" s="15"/>
      <c r="D138" s="186" t="s">
        <v>145</v>
      </c>
      <c r="E138" s="203" t="s">
        <v>3</v>
      </c>
      <c r="F138" s="204" t="s">
        <v>729</v>
      </c>
      <c r="G138" s="15"/>
      <c r="H138" s="203" t="s">
        <v>3</v>
      </c>
      <c r="I138" s="205"/>
      <c r="J138" s="15"/>
      <c r="K138" s="15"/>
      <c r="L138" s="202"/>
      <c r="M138" s="206"/>
      <c r="N138" s="207"/>
      <c r="O138" s="207"/>
      <c r="P138" s="207"/>
      <c r="Q138" s="207"/>
      <c r="R138" s="207"/>
      <c r="S138" s="207"/>
      <c r="T138" s="20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03" t="s">
        <v>145</v>
      </c>
      <c r="AU138" s="203" t="s">
        <v>84</v>
      </c>
      <c r="AV138" s="15" t="s">
        <v>82</v>
      </c>
      <c r="AW138" s="15" t="s">
        <v>35</v>
      </c>
      <c r="AX138" s="15" t="s">
        <v>74</v>
      </c>
      <c r="AY138" s="203" t="s">
        <v>134</v>
      </c>
    </row>
    <row r="139" spans="1:51" s="13" customFormat="1" ht="12">
      <c r="A139" s="13"/>
      <c r="B139" s="185"/>
      <c r="C139" s="13"/>
      <c r="D139" s="186" t="s">
        <v>145</v>
      </c>
      <c r="E139" s="187" t="s">
        <v>3</v>
      </c>
      <c r="F139" s="188" t="s">
        <v>730</v>
      </c>
      <c r="G139" s="13"/>
      <c r="H139" s="189">
        <v>1.4</v>
      </c>
      <c r="I139" s="190"/>
      <c r="J139" s="13"/>
      <c r="K139" s="13"/>
      <c r="L139" s="185"/>
      <c r="M139" s="191"/>
      <c r="N139" s="192"/>
      <c r="O139" s="192"/>
      <c r="P139" s="192"/>
      <c r="Q139" s="192"/>
      <c r="R139" s="192"/>
      <c r="S139" s="192"/>
      <c r="T139" s="19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7" t="s">
        <v>145</v>
      </c>
      <c r="AU139" s="187" t="s">
        <v>84</v>
      </c>
      <c r="AV139" s="13" t="s">
        <v>84</v>
      </c>
      <c r="AW139" s="13" t="s">
        <v>35</v>
      </c>
      <c r="AX139" s="13" t="s">
        <v>74</v>
      </c>
      <c r="AY139" s="187" t="s">
        <v>134</v>
      </c>
    </row>
    <row r="140" spans="1:51" s="15" customFormat="1" ht="12">
      <c r="A140" s="15"/>
      <c r="B140" s="202"/>
      <c r="C140" s="15"/>
      <c r="D140" s="186" t="s">
        <v>145</v>
      </c>
      <c r="E140" s="203" t="s">
        <v>3</v>
      </c>
      <c r="F140" s="204" t="s">
        <v>731</v>
      </c>
      <c r="G140" s="15"/>
      <c r="H140" s="203" t="s">
        <v>3</v>
      </c>
      <c r="I140" s="205"/>
      <c r="J140" s="15"/>
      <c r="K140" s="15"/>
      <c r="L140" s="202"/>
      <c r="M140" s="206"/>
      <c r="N140" s="207"/>
      <c r="O140" s="207"/>
      <c r="P140" s="207"/>
      <c r="Q140" s="207"/>
      <c r="R140" s="207"/>
      <c r="S140" s="207"/>
      <c r="T140" s="20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03" t="s">
        <v>145</v>
      </c>
      <c r="AU140" s="203" t="s">
        <v>84</v>
      </c>
      <c r="AV140" s="15" t="s">
        <v>82</v>
      </c>
      <c r="AW140" s="15" t="s">
        <v>35</v>
      </c>
      <c r="AX140" s="15" t="s">
        <v>74</v>
      </c>
      <c r="AY140" s="203" t="s">
        <v>134</v>
      </c>
    </row>
    <row r="141" spans="1:51" s="13" customFormat="1" ht="12">
      <c r="A141" s="13"/>
      <c r="B141" s="185"/>
      <c r="C141" s="13"/>
      <c r="D141" s="186" t="s">
        <v>145</v>
      </c>
      <c r="E141" s="187" t="s">
        <v>3</v>
      </c>
      <c r="F141" s="188" t="s">
        <v>730</v>
      </c>
      <c r="G141" s="13"/>
      <c r="H141" s="189">
        <v>1.4</v>
      </c>
      <c r="I141" s="190"/>
      <c r="J141" s="13"/>
      <c r="K141" s="13"/>
      <c r="L141" s="185"/>
      <c r="M141" s="191"/>
      <c r="N141" s="192"/>
      <c r="O141" s="192"/>
      <c r="P141" s="192"/>
      <c r="Q141" s="192"/>
      <c r="R141" s="192"/>
      <c r="S141" s="192"/>
      <c r="T141" s="19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7" t="s">
        <v>145</v>
      </c>
      <c r="AU141" s="187" t="s">
        <v>84</v>
      </c>
      <c r="AV141" s="13" t="s">
        <v>84</v>
      </c>
      <c r="AW141" s="13" t="s">
        <v>35</v>
      </c>
      <c r="AX141" s="13" t="s">
        <v>74</v>
      </c>
      <c r="AY141" s="187" t="s">
        <v>134</v>
      </c>
    </row>
    <row r="142" spans="1:51" s="16" customFormat="1" ht="12">
      <c r="A142" s="16"/>
      <c r="B142" s="225"/>
      <c r="C142" s="16"/>
      <c r="D142" s="186" t="s">
        <v>145</v>
      </c>
      <c r="E142" s="226" t="s">
        <v>591</v>
      </c>
      <c r="F142" s="227" t="s">
        <v>732</v>
      </c>
      <c r="G142" s="16"/>
      <c r="H142" s="228">
        <v>32</v>
      </c>
      <c r="I142" s="229"/>
      <c r="J142" s="16"/>
      <c r="K142" s="16"/>
      <c r="L142" s="225"/>
      <c r="M142" s="230"/>
      <c r="N142" s="231"/>
      <c r="O142" s="231"/>
      <c r="P142" s="231"/>
      <c r="Q142" s="231"/>
      <c r="R142" s="231"/>
      <c r="S142" s="231"/>
      <c r="T142" s="232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26" t="s">
        <v>145</v>
      </c>
      <c r="AU142" s="226" t="s">
        <v>84</v>
      </c>
      <c r="AV142" s="16" t="s">
        <v>154</v>
      </c>
      <c r="AW142" s="16" t="s">
        <v>35</v>
      </c>
      <c r="AX142" s="16" t="s">
        <v>74</v>
      </c>
      <c r="AY142" s="226" t="s">
        <v>134</v>
      </c>
    </row>
    <row r="143" spans="1:51" s="15" customFormat="1" ht="12">
      <c r="A143" s="15"/>
      <c r="B143" s="202"/>
      <c r="C143" s="15"/>
      <c r="D143" s="186" t="s">
        <v>145</v>
      </c>
      <c r="E143" s="203" t="s">
        <v>3</v>
      </c>
      <c r="F143" s="204" t="s">
        <v>733</v>
      </c>
      <c r="G143" s="15"/>
      <c r="H143" s="203" t="s">
        <v>3</v>
      </c>
      <c r="I143" s="205"/>
      <c r="J143" s="15"/>
      <c r="K143" s="15"/>
      <c r="L143" s="202"/>
      <c r="M143" s="206"/>
      <c r="N143" s="207"/>
      <c r="O143" s="207"/>
      <c r="P143" s="207"/>
      <c r="Q143" s="207"/>
      <c r="R143" s="207"/>
      <c r="S143" s="207"/>
      <c r="T143" s="208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3" t="s">
        <v>145</v>
      </c>
      <c r="AU143" s="203" t="s">
        <v>84</v>
      </c>
      <c r="AV143" s="15" t="s">
        <v>82</v>
      </c>
      <c r="AW143" s="15" t="s">
        <v>35</v>
      </c>
      <c r="AX143" s="15" t="s">
        <v>74</v>
      </c>
      <c r="AY143" s="203" t="s">
        <v>134</v>
      </c>
    </row>
    <row r="144" spans="1:51" s="13" customFormat="1" ht="12">
      <c r="A144" s="13"/>
      <c r="B144" s="185"/>
      <c r="C144" s="13"/>
      <c r="D144" s="186" t="s">
        <v>145</v>
      </c>
      <c r="E144" s="187" t="s">
        <v>3</v>
      </c>
      <c r="F144" s="188" t="s">
        <v>734</v>
      </c>
      <c r="G144" s="13"/>
      <c r="H144" s="189">
        <v>6.5</v>
      </c>
      <c r="I144" s="190"/>
      <c r="J144" s="13"/>
      <c r="K144" s="13"/>
      <c r="L144" s="185"/>
      <c r="M144" s="191"/>
      <c r="N144" s="192"/>
      <c r="O144" s="192"/>
      <c r="P144" s="192"/>
      <c r="Q144" s="192"/>
      <c r="R144" s="192"/>
      <c r="S144" s="192"/>
      <c r="T144" s="19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145</v>
      </c>
      <c r="AU144" s="187" t="s">
        <v>84</v>
      </c>
      <c r="AV144" s="13" t="s">
        <v>84</v>
      </c>
      <c r="AW144" s="13" t="s">
        <v>35</v>
      </c>
      <c r="AX144" s="13" t="s">
        <v>74</v>
      </c>
      <c r="AY144" s="187" t="s">
        <v>134</v>
      </c>
    </row>
    <row r="145" spans="1:51" s="13" customFormat="1" ht="12">
      <c r="A145" s="13"/>
      <c r="B145" s="185"/>
      <c r="C145" s="13"/>
      <c r="D145" s="186" t="s">
        <v>145</v>
      </c>
      <c r="E145" s="187" t="s">
        <v>3</v>
      </c>
      <c r="F145" s="188" t="s">
        <v>735</v>
      </c>
      <c r="G145" s="13"/>
      <c r="H145" s="189">
        <v>11.05</v>
      </c>
      <c r="I145" s="190"/>
      <c r="J145" s="13"/>
      <c r="K145" s="13"/>
      <c r="L145" s="185"/>
      <c r="M145" s="191"/>
      <c r="N145" s="192"/>
      <c r="O145" s="192"/>
      <c r="P145" s="192"/>
      <c r="Q145" s="192"/>
      <c r="R145" s="192"/>
      <c r="S145" s="192"/>
      <c r="T145" s="19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7" t="s">
        <v>145</v>
      </c>
      <c r="AU145" s="187" t="s">
        <v>84</v>
      </c>
      <c r="AV145" s="13" t="s">
        <v>84</v>
      </c>
      <c r="AW145" s="13" t="s">
        <v>35</v>
      </c>
      <c r="AX145" s="13" t="s">
        <v>74</v>
      </c>
      <c r="AY145" s="187" t="s">
        <v>134</v>
      </c>
    </row>
    <row r="146" spans="1:51" s="13" customFormat="1" ht="12">
      <c r="A146" s="13"/>
      <c r="B146" s="185"/>
      <c r="C146" s="13"/>
      <c r="D146" s="186" t="s">
        <v>145</v>
      </c>
      <c r="E146" s="187" t="s">
        <v>3</v>
      </c>
      <c r="F146" s="188" t="s">
        <v>736</v>
      </c>
      <c r="G146" s="13"/>
      <c r="H146" s="189">
        <v>2.925</v>
      </c>
      <c r="I146" s="190"/>
      <c r="J146" s="13"/>
      <c r="K146" s="13"/>
      <c r="L146" s="185"/>
      <c r="M146" s="191"/>
      <c r="N146" s="192"/>
      <c r="O146" s="192"/>
      <c r="P146" s="192"/>
      <c r="Q146" s="192"/>
      <c r="R146" s="192"/>
      <c r="S146" s="192"/>
      <c r="T146" s="19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145</v>
      </c>
      <c r="AU146" s="187" t="s">
        <v>84</v>
      </c>
      <c r="AV146" s="13" t="s">
        <v>84</v>
      </c>
      <c r="AW146" s="13" t="s">
        <v>35</v>
      </c>
      <c r="AX146" s="13" t="s">
        <v>74</v>
      </c>
      <c r="AY146" s="187" t="s">
        <v>134</v>
      </c>
    </row>
    <row r="147" spans="1:51" s="14" customFormat="1" ht="12">
      <c r="A147" s="14"/>
      <c r="B147" s="194"/>
      <c r="C147" s="14"/>
      <c r="D147" s="186" t="s">
        <v>145</v>
      </c>
      <c r="E147" s="195" t="s">
        <v>3</v>
      </c>
      <c r="F147" s="196" t="s">
        <v>148</v>
      </c>
      <c r="G147" s="14"/>
      <c r="H147" s="197">
        <v>52.475</v>
      </c>
      <c r="I147" s="198"/>
      <c r="J147" s="14"/>
      <c r="K147" s="14"/>
      <c r="L147" s="194"/>
      <c r="M147" s="199"/>
      <c r="N147" s="200"/>
      <c r="O147" s="200"/>
      <c r="P147" s="200"/>
      <c r="Q147" s="200"/>
      <c r="R147" s="200"/>
      <c r="S147" s="200"/>
      <c r="T147" s="20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5" t="s">
        <v>145</v>
      </c>
      <c r="AU147" s="195" t="s">
        <v>84</v>
      </c>
      <c r="AV147" s="14" t="s">
        <v>141</v>
      </c>
      <c r="AW147" s="14" t="s">
        <v>35</v>
      </c>
      <c r="AX147" s="14" t="s">
        <v>82</v>
      </c>
      <c r="AY147" s="195" t="s">
        <v>134</v>
      </c>
    </row>
    <row r="148" spans="1:65" s="2" customFormat="1" ht="24.15" customHeight="1">
      <c r="A148" s="40"/>
      <c r="B148" s="166"/>
      <c r="C148" s="167" t="s">
        <v>141</v>
      </c>
      <c r="D148" s="167" t="s">
        <v>136</v>
      </c>
      <c r="E148" s="168" t="s">
        <v>737</v>
      </c>
      <c r="F148" s="169" t="s">
        <v>738</v>
      </c>
      <c r="G148" s="170" t="s">
        <v>180</v>
      </c>
      <c r="H148" s="171">
        <v>3.7</v>
      </c>
      <c r="I148" s="172"/>
      <c r="J148" s="173">
        <f>ROUND(I148*H148,2)</f>
        <v>0</v>
      </c>
      <c r="K148" s="169" t="s">
        <v>140</v>
      </c>
      <c r="L148" s="41"/>
      <c r="M148" s="174" t="s">
        <v>3</v>
      </c>
      <c r="N148" s="175" t="s">
        <v>45</v>
      </c>
      <c r="O148" s="7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78" t="s">
        <v>141</v>
      </c>
      <c r="AT148" s="178" t="s">
        <v>136</v>
      </c>
      <c r="AU148" s="178" t="s">
        <v>84</v>
      </c>
      <c r="AY148" s="21" t="s">
        <v>134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1" t="s">
        <v>82</v>
      </c>
      <c r="BK148" s="179">
        <f>ROUND(I148*H148,2)</f>
        <v>0</v>
      </c>
      <c r="BL148" s="21" t="s">
        <v>141</v>
      </c>
      <c r="BM148" s="178" t="s">
        <v>739</v>
      </c>
    </row>
    <row r="149" spans="1:47" s="2" customFormat="1" ht="12">
      <c r="A149" s="40"/>
      <c r="B149" s="41"/>
      <c r="C149" s="40"/>
      <c r="D149" s="180" t="s">
        <v>143</v>
      </c>
      <c r="E149" s="40"/>
      <c r="F149" s="181" t="s">
        <v>740</v>
      </c>
      <c r="G149" s="40"/>
      <c r="H149" s="40"/>
      <c r="I149" s="182"/>
      <c r="J149" s="40"/>
      <c r="K149" s="40"/>
      <c r="L149" s="41"/>
      <c r="M149" s="183"/>
      <c r="N149" s="184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1" t="s">
        <v>143</v>
      </c>
      <c r="AU149" s="21" t="s">
        <v>84</v>
      </c>
    </row>
    <row r="150" spans="1:51" s="15" customFormat="1" ht="12">
      <c r="A150" s="15"/>
      <c r="B150" s="202"/>
      <c r="C150" s="15"/>
      <c r="D150" s="186" t="s">
        <v>145</v>
      </c>
      <c r="E150" s="203" t="s">
        <v>3</v>
      </c>
      <c r="F150" s="204" t="s">
        <v>741</v>
      </c>
      <c r="G150" s="15"/>
      <c r="H150" s="203" t="s">
        <v>3</v>
      </c>
      <c r="I150" s="205"/>
      <c r="J150" s="15"/>
      <c r="K150" s="15"/>
      <c r="L150" s="202"/>
      <c r="M150" s="206"/>
      <c r="N150" s="207"/>
      <c r="O150" s="207"/>
      <c r="P150" s="207"/>
      <c r="Q150" s="207"/>
      <c r="R150" s="207"/>
      <c r="S150" s="207"/>
      <c r="T150" s="20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03" t="s">
        <v>145</v>
      </c>
      <c r="AU150" s="203" t="s">
        <v>84</v>
      </c>
      <c r="AV150" s="15" t="s">
        <v>82</v>
      </c>
      <c r="AW150" s="15" t="s">
        <v>35</v>
      </c>
      <c r="AX150" s="15" t="s">
        <v>74</v>
      </c>
      <c r="AY150" s="203" t="s">
        <v>134</v>
      </c>
    </row>
    <row r="151" spans="1:51" s="13" customFormat="1" ht="12">
      <c r="A151" s="13"/>
      <c r="B151" s="185"/>
      <c r="C151" s="13"/>
      <c r="D151" s="186" t="s">
        <v>145</v>
      </c>
      <c r="E151" s="187" t="s">
        <v>3</v>
      </c>
      <c r="F151" s="188" t="s">
        <v>742</v>
      </c>
      <c r="G151" s="13"/>
      <c r="H151" s="189">
        <v>3.7</v>
      </c>
      <c r="I151" s="190"/>
      <c r="J151" s="13"/>
      <c r="K151" s="13"/>
      <c r="L151" s="185"/>
      <c r="M151" s="191"/>
      <c r="N151" s="192"/>
      <c r="O151" s="192"/>
      <c r="P151" s="192"/>
      <c r="Q151" s="192"/>
      <c r="R151" s="192"/>
      <c r="S151" s="192"/>
      <c r="T151" s="19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7" t="s">
        <v>145</v>
      </c>
      <c r="AU151" s="187" t="s">
        <v>84</v>
      </c>
      <c r="AV151" s="13" t="s">
        <v>84</v>
      </c>
      <c r="AW151" s="13" t="s">
        <v>35</v>
      </c>
      <c r="AX151" s="13" t="s">
        <v>74</v>
      </c>
      <c r="AY151" s="187" t="s">
        <v>134</v>
      </c>
    </row>
    <row r="152" spans="1:51" s="14" customFormat="1" ht="12">
      <c r="A152" s="14"/>
      <c r="B152" s="194"/>
      <c r="C152" s="14"/>
      <c r="D152" s="186" t="s">
        <v>145</v>
      </c>
      <c r="E152" s="195" t="s">
        <v>588</v>
      </c>
      <c r="F152" s="196" t="s">
        <v>148</v>
      </c>
      <c r="G152" s="14"/>
      <c r="H152" s="197">
        <v>3.7</v>
      </c>
      <c r="I152" s="198"/>
      <c r="J152" s="14"/>
      <c r="K152" s="14"/>
      <c r="L152" s="194"/>
      <c r="M152" s="199"/>
      <c r="N152" s="200"/>
      <c r="O152" s="200"/>
      <c r="P152" s="200"/>
      <c r="Q152" s="200"/>
      <c r="R152" s="200"/>
      <c r="S152" s="200"/>
      <c r="T152" s="20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5" t="s">
        <v>145</v>
      </c>
      <c r="AU152" s="195" t="s">
        <v>84</v>
      </c>
      <c r="AV152" s="14" t="s">
        <v>141</v>
      </c>
      <c r="AW152" s="14" t="s">
        <v>35</v>
      </c>
      <c r="AX152" s="14" t="s">
        <v>82</v>
      </c>
      <c r="AY152" s="195" t="s">
        <v>134</v>
      </c>
    </row>
    <row r="153" spans="1:51" s="13" customFormat="1" ht="12">
      <c r="A153" s="13"/>
      <c r="B153" s="185"/>
      <c r="C153" s="13"/>
      <c r="D153" s="186" t="s">
        <v>145</v>
      </c>
      <c r="E153" s="187" t="s">
        <v>650</v>
      </c>
      <c r="F153" s="188" t="s">
        <v>743</v>
      </c>
      <c r="G153" s="13"/>
      <c r="H153" s="189">
        <v>0.555</v>
      </c>
      <c r="I153" s="190"/>
      <c r="J153" s="13"/>
      <c r="K153" s="13"/>
      <c r="L153" s="185"/>
      <c r="M153" s="191"/>
      <c r="N153" s="192"/>
      <c r="O153" s="192"/>
      <c r="P153" s="192"/>
      <c r="Q153" s="192"/>
      <c r="R153" s="192"/>
      <c r="S153" s="192"/>
      <c r="T153" s="19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7" t="s">
        <v>145</v>
      </c>
      <c r="AU153" s="187" t="s">
        <v>84</v>
      </c>
      <c r="AV153" s="13" t="s">
        <v>84</v>
      </c>
      <c r="AW153" s="13" t="s">
        <v>35</v>
      </c>
      <c r="AX153" s="13" t="s">
        <v>74</v>
      </c>
      <c r="AY153" s="187" t="s">
        <v>134</v>
      </c>
    </row>
    <row r="154" spans="1:65" s="2" customFormat="1" ht="24.15" customHeight="1">
      <c r="A154" s="40"/>
      <c r="B154" s="166"/>
      <c r="C154" s="167" t="s">
        <v>165</v>
      </c>
      <c r="D154" s="167" t="s">
        <v>136</v>
      </c>
      <c r="E154" s="168" t="s">
        <v>744</v>
      </c>
      <c r="F154" s="169" t="s">
        <v>745</v>
      </c>
      <c r="G154" s="170" t="s">
        <v>180</v>
      </c>
      <c r="H154" s="171">
        <v>40</v>
      </c>
      <c r="I154" s="172"/>
      <c r="J154" s="173">
        <f>ROUND(I154*H154,2)</f>
        <v>0</v>
      </c>
      <c r="K154" s="169" t="s">
        <v>140</v>
      </c>
      <c r="L154" s="41"/>
      <c r="M154" s="174" t="s">
        <v>3</v>
      </c>
      <c r="N154" s="175" t="s">
        <v>45</v>
      </c>
      <c r="O154" s="74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141</v>
      </c>
      <c r="AT154" s="178" t="s">
        <v>136</v>
      </c>
      <c r="AU154" s="178" t="s">
        <v>84</v>
      </c>
      <c r="AY154" s="21" t="s">
        <v>134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1" t="s">
        <v>82</v>
      </c>
      <c r="BK154" s="179">
        <f>ROUND(I154*H154,2)</f>
        <v>0</v>
      </c>
      <c r="BL154" s="21" t="s">
        <v>141</v>
      </c>
      <c r="BM154" s="178" t="s">
        <v>746</v>
      </c>
    </row>
    <row r="155" spans="1:47" s="2" customFormat="1" ht="12">
      <c r="A155" s="40"/>
      <c r="B155" s="41"/>
      <c r="C155" s="40"/>
      <c r="D155" s="180" t="s">
        <v>143</v>
      </c>
      <c r="E155" s="40"/>
      <c r="F155" s="181" t="s">
        <v>747</v>
      </c>
      <c r="G155" s="40"/>
      <c r="H155" s="40"/>
      <c r="I155" s="182"/>
      <c r="J155" s="40"/>
      <c r="K155" s="40"/>
      <c r="L155" s="41"/>
      <c r="M155" s="183"/>
      <c r="N155" s="184"/>
      <c r="O155" s="74"/>
      <c r="P155" s="74"/>
      <c r="Q155" s="74"/>
      <c r="R155" s="74"/>
      <c r="S155" s="74"/>
      <c r="T155" s="75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21" t="s">
        <v>143</v>
      </c>
      <c r="AU155" s="21" t="s">
        <v>84</v>
      </c>
    </row>
    <row r="156" spans="1:51" s="15" customFormat="1" ht="12">
      <c r="A156" s="15"/>
      <c r="B156" s="202"/>
      <c r="C156" s="15"/>
      <c r="D156" s="186" t="s">
        <v>145</v>
      </c>
      <c r="E156" s="203" t="s">
        <v>3</v>
      </c>
      <c r="F156" s="204" t="s">
        <v>748</v>
      </c>
      <c r="G156" s="15"/>
      <c r="H156" s="203" t="s">
        <v>3</v>
      </c>
      <c r="I156" s="205"/>
      <c r="J156" s="15"/>
      <c r="K156" s="15"/>
      <c r="L156" s="202"/>
      <c r="M156" s="206"/>
      <c r="N156" s="207"/>
      <c r="O156" s="207"/>
      <c r="P156" s="207"/>
      <c r="Q156" s="207"/>
      <c r="R156" s="207"/>
      <c r="S156" s="207"/>
      <c r="T156" s="20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03" t="s">
        <v>145</v>
      </c>
      <c r="AU156" s="203" t="s">
        <v>84</v>
      </c>
      <c r="AV156" s="15" t="s">
        <v>82</v>
      </c>
      <c r="AW156" s="15" t="s">
        <v>35</v>
      </c>
      <c r="AX156" s="15" t="s">
        <v>74</v>
      </c>
      <c r="AY156" s="203" t="s">
        <v>134</v>
      </c>
    </row>
    <row r="157" spans="1:51" s="13" customFormat="1" ht="12">
      <c r="A157" s="13"/>
      <c r="B157" s="185"/>
      <c r="C157" s="13"/>
      <c r="D157" s="186" t="s">
        <v>145</v>
      </c>
      <c r="E157" s="187" t="s">
        <v>3</v>
      </c>
      <c r="F157" s="188" t="s">
        <v>576</v>
      </c>
      <c r="G157" s="13"/>
      <c r="H157" s="189">
        <v>40</v>
      </c>
      <c r="I157" s="190"/>
      <c r="J157" s="13"/>
      <c r="K157" s="13"/>
      <c r="L157" s="185"/>
      <c r="M157" s="191"/>
      <c r="N157" s="192"/>
      <c r="O157" s="192"/>
      <c r="P157" s="192"/>
      <c r="Q157" s="192"/>
      <c r="R157" s="192"/>
      <c r="S157" s="192"/>
      <c r="T157" s="19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7" t="s">
        <v>145</v>
      </c>
      <c r="AU157" s="187" t="s">
        <v>84</v>
      </c>
      <c r="AV157" s="13" t="s">
        <v>84</v>
      </c>
      <c r="AW157" s="13" t="s">
        <v>35</v>
      </c>
      <c r="AX157" s="13" t="s">
        <v>74</v>
      </c>
      <c r="AY157" s="187" t="s">
        <v>134</v>
      </c>
    </row>
    <row r="158" spans="1:51" s="14" customFormat="1" ht="12">
      <c r="A158" s="14"/>
      <c r="B158" s="194"/>
      <c r="C158" s="14"/>
      <c r="D158" s="186" t="s">
        <v>145</v>
      </c>
      <c r="E158" s="195" t="s">
        <v>586</v>
      </c>
      <c r="F158" s="196" t="s">
        <v>148</v>
      </c>
      <c r="G158" s="14"/>
      <c r="H158" s="197">
        <v>40</v>
      </c>
      <c r="I158" s="198"/>
      <c r="J158" s="14"/>
      <c r="K158" s="14"/>
      <c r="L158" s="194"/>
      <c r="M158" s="199"/>
      <c r="N158" s="200"/>
      <c r="O158" s="200"/>
      <c r="P158" s="200"/>
      <c r="Q158" s="200"/>
      <c r="R158" s="200"/>
      <c r="S158" s="200"/>
      <c r="T158" s="20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5" t="s">
        <v>145</v>
      </c>
      <c r="AU158" s="195" t="s">
        <v>84</v>
      </c>
      <c r="AV158" s="14" t="s">
        <v>141</v>
      </c>
      <c r="AW158" s="14" t="s">
        <v>35</v>
      </c>
      <c r="AX158" s="14" t="s">
        <v>82</v>
      </c>
      <c r="AY158" s="195" t="s">
        <v>134</v>
      </c>
    </row>
    <row r="159" spans="1:51" s="13" customFormat="1" ht="12">
      <c r="A159" s="13"/>
      <c r="B159" s="185"/>
      <c r="C159" s="13"/>
      <c r="D159" s="186" t="s">
        <v>145</v>
      </c>
      <c r="E159" s="187" t="s">
        <v>648</v>
      </c>
      <c r="F159" s="188" t="s">
        <v>749</v>
      </c>
      <c r="G159" s="13"/>
      <c r="H159" s="189">
        <v>9</v>
      </c>
      <c r="I159" s="190"/>
      <c r="J159" s="13"/>
      <c r="K159" s="13"/>
      <c r="L159" s="185"/>
      <c r="M159" s="191"/>
      <c r="N159" s="192"/>
      <c r="O159" s="192"/>
      <c r="P159" s="192"/>
      <c r="Q159" s="192"/>
      <c r="R159" s="192"/>
      <c r="S159" s="192"/>
      <c r="T159" s="19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7" t="s">
        <v>145</v>
      </c>
      <c r="AU159" s="187" t="s">
        <v>84</v>
      </c>
      <c r="AV159" s="13" t="s">
        <v>84</v>
      </c>
      <c r="AW159" s="13" t="s">
        <v>35</v>
      </c>
      <c r="AX159" s="13" t="s">
        <v>74</v>
      </c>
      <c r="AY159" s="187" t="s">
        <v>134</v>
      </c>
    </row>
    <row r="160" spans="1:65" s="2" customFormat="1" ht="44.25" customHeight="1">
      <c r="A160" s="40"/>
      <c r="B160" s="166"/>
      <c r="C160" s="167" t="s">
        <v>170</v>
      </c>
      <c r="D160" s="167" t="s">
        <v>136</v>
      </c>
      <c r="E160" s="168" t="s">
        <v>750</v>
      </c>
      <c r="F160" s="169" t="s">
        <v>751</v>
      </c>
      <c r="G160" s="170" t="s">
        <v>139</v>
      </c>
      <c r="H160" s="171">
        <v>17.978</v>
      </c>
      <c r="I160" s="172"/>
      <c r="J160" s="173">
        <f>ROUND(I160*H160,2)</f>
        <v>0</v>
      </c>
      <c r="K160" s="169" t="s">
        <v>140</v>
      </c>
      <c r="L160" s="41"/>
      <c r="M160" s="174" t="s">
        <v>3</v>
      </c>
      <c r="N160" s="175" t="s">
        <v>45</v>
      </c>
      <c r="O160" s="74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78" t="s">
        <v>141</v>
      </c>
      <c r="AT160" s="178" t="s">
        <v>136</v>
      </c>
      <c r="AU160" s="178" t="s">
        <v>84</v>
      </c>
      <c r="AY160" s="21" t="s">
        <v>134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1" t="s">
        <v>82</v>
      </c>
      <c r="BK160" s="179">
        <f>ROUND(I160*H160,2)</f>
        <v>0</v>
      </c>
      <c r="BL160" s="21" t="s">
        <v>141</v>
      </c>
      <c r="BM160" s="178" t="s">
        <v>752</v>
      </c>
    </row>
    <row r="161" spans="1:47" s="2" customFormat="1" ht="12">
      <c r="A161" s="40"/>
      <c r="B161" s="41"/>
      <c r="C161" s="40"/>
      <c r="D161" s="180" t="s">
        <v>143</v>
      </c>
      <c r="E161" s="40"/>
      <c r="F161" s="181" t="s">
        <v>753</v>
      </c>
      <c r="G161" s="40"/>
      <c r="H161" s="40"/>
      <c r="I161" s="182"/>
      <c r="J161" s="40"/>
      <c r="K161" s="40"/>
      <c r="L161" s="41"/>
      <c r="M161" s="183"/>
      <c r="N161" s="184"/>
      <c r="O161" s="74"/>
      <c r="P161" s="74"/>
      <c r="Q161" s="74"/>
      <c r="R161" s="74"/>
      <c r="S161" s="74"/>
      <c r="T161" s="75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21" t="s">
        <v>143</v>
      </c>
      <c r="AU161" s="21" t="s">
        <v>84</v>
      </c>
    </row>
    <row r="162" spans="1:51" s="15" customFormat="1" ht="12">
      <c r="A162" s="15"/>
      <c r="B162" s="202"/>
      <c r="C162" s="15"/>
      <c r="D162" s="186" t="s">
        <v>145</v>
      </c>
      <c r="E162" s="203" t="s">
        <v>3</v>
      </c>
      <c r="F162" s="204" t="s">
        <v>754</v>
      </c>
      <c r="G162" s="15"/>
      <c r="H162" s="203" t="s">
        <v>3</v>
      </c>
      <c r="I162" s="205"/>
      <c r="J162" s="15"/>
      <c r="K162" s="15"/>
      <c r="L162" s="202"/>
      <c r="M162" s="206"/>
      <c r="N162" s="207"/>
      <c r="O162" s="207"/>
      <c r="P162" s="207"/>
      <c r="Q162" s="207"/>
      <c r="R162" s="207"/>
      <c r="S162" s="207"/>
      <c r="T162" s="208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03" t="s">
        <v>145</v>
      </c>
      <c r="AU162" s="203" t="s">
        <v>84</v>
      </c>
      <c r="AV162" s="15" t="s">
        <v>82</v>
      </c>
      <c r="AW162" s="15" t="s">
        <v>35</v>
      </c>
      <c r="AX162" s="15" t="s">
        <v>74</v>
      </c>
      <c r="AY162" s="203" t="s">
        <v>134</v>
      </c>
    </row>
    <row r="163" spans="1:51" s="13" customFormat="1" ht="12">
      <c r="A163" s="13"/>
      <c r="B163" s="185"/>
      <c r="C163" s="13"/>
      <c r="D163" s="186" t="s">
        <v>145</v>
      </c>
      <c r="E163" s="187" t="s">
        <v>3</v>
      </c>
      <c r="F163" s="188" t="s">
        <v>755</v>
      </c>
      <c r="G163" s="13"/>
      <c r="H163" s="189">
        <v>5.5</v>
      </c>
      <c r="I163" s="190"/>
      <c r="J163" s="13"/>
      <c r="K163" s="13"/>
      <c r="L163" s="185"/>
      <c r="M163" s="191"/>
      <c r="N163" s="192"/>
      <c r="O163" s="192"/>
      <c r="P163" s="192"/>
      <c r="Q163" s="192"/>
      <c r="R163" s="192"/>
      <c r="S163" s="192"/>
      <c r="T163" s="19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7" t="s">
        <v>145</v>
      </c>
      <c r="AU163" s="187" t="s">
        <v>84</v>
      </c>
      <c r="AV163" s="13" t="s">
        <v>84</v>
      </c>
      <c r="AW163" s="13" t="s">
        <v>35</v>
      </c>
      <c r="AX163" s="13" t="s">
        <v>74</v>
      </c>
      <c r="AY163" s="187" t="s">
        <v>134</v>
      </c>
    </row>
    <row r="164" spans="1:51" s="13" customFormat="1" ht="12">
      <c r="A164" s="13"/>
      <c r="B164" s="185"/>
      <c r="C164" s="13"/>
      <c r="D164" s="186" t="s">
        <v>145</v>
      </c>
      <c r="E164" s="187" t="s">
        <v>3</v>
      </c>
      <c r="F164" s="188" t="s">
        <v>756</v>
      </c>
      <c r="G164" s="13"/>
      <c r="H164" s="189">
        <v>11.68</v>
      </c>
      <c r="I164" s="190"/>
      <c r="J164" s="13"/>
      <c r="K164" s="13"/>
      <c r="L164" s="185"/>
      <c r="M164" s="191"/>
      <c r="N164" s="192"/>
      <c r="O164" s="192"/>
      <c r="P164" s="192"/>
      <c r="Q164" s="192"/>
      <c r="R164" s="192"/>
      <c r="S164" s="192"/>
      <c r="T164" s="19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7" t="s">
        <v>145</v>
      </c>
      <c r="AU164" s="187" t="s">
        <v>84</v>
      </c>
      <c r="AV164" s="13" t="s">
        <v>84</v>
      </c>
      <c r="AW164" s="13" t="s">
        <v>35</v>
      </c>
      <c r="AX164" s="13" t="s">
        <v>74</v>
      </c>
      <c r="AY164" s="187" t="s">
        <v>134</v>
      </c>
    </row>
    <row r="165" spans="1:51" s="15" customFormat="1" ht="12">
      <c r="A165" s="15"/>
      <c r="B165" s="202"/>
      <c r="C165" s="15"/>
      <c r="D165" s="186" t="s">
        <v>145</v>
      </c>
      <c r="E165" s="203" t="s">
        <v>3</v>
      </c>
      <c r="F165" s="204" t="s">
        <v>729</v>
      </c>
      <c r="G165" s="15"/>
      <c r="H165" s="203" t="s">
        <v>3</v>
      </c>
      <c r="I165" s="205"/>
      <c r="J165" s="15"/>
      <c r="K165" s="15"/>
      <c r="L165" s="202"/>
      <c r="M165" s="206"/>
      <c r="N165" s="207"/>
      <c r="O165" s="207"/>
      <c r="P165" s="207"/>
      <c r="Q165" s="207"/>
      <c r="R165" s="207"/>
      <c r="S165" s="207"/>
      <c r="T165" s="20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03" t="s">
        <v>145</v>
      </c>
      <c r="AU165" s="203" t="s">
        <v>84</v>
      </c>
      <c r="AV165" s="15" t="s">
        <v>82</v>
      </c>
      <c r="AW165" s="15" t="s">
        <v>35</v>
      </c>
      <c r="AX165" s="15" t="s">
        <v>74</v>
      </c>
      <c r="AY165" s="203" t="s">
        <v>134</v>
      </c>
    </row>
    <row r="166" spans="1:51" s="13" customFormat="1" ht="12">
      <c r="A166" s="13"/>
      <c r="B166" s="185"/>
      <c r="C166" s="13"/>
      <c r="D166" s="186" t="s">
        <v>145</v>
      </c>
      <c r="E166" s="187" t="s">
        <v>3</v>
      </c>
      <c r="F166" s="188" t="s">
        <v>757</v>
      </c>
      <c r="G166" s="13"/>
      <c r="H166" s="189">
        <v>0.525</v>
      </c>
      <c r="I166" s="190"/>
      <c r="J166" s="13"/>
      <c r="K166" s="13"/>
      <c r="L166" s="185"/>
      <c r="M166" s="191"/>
      <c r="N166" s="192"/>
      <c r="O166" s="192"/>
      <c r="P166" s="192"/>
      <c r="Q166" s="192"/>
      <c r="R166" s="192"/>
      <c r="S166" s="192"/>
      <c r="T166" s="19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7" t="s">
        <v>145</v>
      </c>
      <c r="AU166" s="187" t="s">
        <v>84</v>
      </c>
      <c r="AV166" s="13" t="s">
        <v>84</v>
      </c>
      <c r="AW166" s="13" t="s">
        <v>35</v>
      </c>
      <c r="AX166" s="13" t="s">
        <v>74</v>
      </c>
      <c r="AY166" s="187" t="s">
        <v>134</v>
      </c>
    </row>
    <row r="167" spans="1:51" s="15" customFormat="1" ht="12">
      <c r="A167" s="15"/>
      <c r="B167" s="202"/>
      <c r="C167" s="15"/>
      <c r="D167" s="186" t="s">
        <v>145</v>
      </c>
      <c r="E167" s="203" t="s">
        <v>3</v>
      </c>
      <c r="F167" s="204" t="s">
        <v>731</v>
      </c>
      <c r="G167" s="15"/>
      <c r="H167" s="203" t="s">
        <v>3</v>
      </c>
      <c r="I167" s="205"/>
      <c r="J167" s="15"/>
      <c r="K167" s="15"/>
      <c r="L167" s="202"/>
      <c r="M167" s="206"/>
      <c r="N167" s="207"/>
      <c r="O167" s="207"/>
      <c r="P167" s="207"/>
      <c r="Q167" s="207"/>
      <c r="R167" s="207"/>
      <c r="S167" s="207"/>
      <c r="T167" s="20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03" t="s">
        <v>145</v>
      </c>
      <c r="AU167" s="203" t="s">
        <v>84</v>
      </c>
      <c r="AV167" s="15" t="s">
        <v>82</v>
      </c>
      <c r="AW167" s="15" t="s">
        <v>35</v>
      </c>
      <c r="AX167" s="15" t="s">
        <v>74</v>
      </c>
      <c r="AY167" s="203" t="s">
        <v>134</v>
      </c>
    </row>
    <row r="168" spans="1:51" s="13" customFormat="1" ht="12">
      <c r="A168" s="13"/>
      <c r="B168" s="185"/>
      <c r="C168" s="13"/>
      <c r="D168" s="186" t="s">
        <v>145</v>
      </c>
      <c r="E168" s="187" t="s">
        <v>3</v>
      </c>
      <c r="F168" s="188" t="s">
        <v>758</v>
      </c>
      <c r="G168" s="13"/>
      <c r="H168" s="189">
        <v>0.273</v>
      </c>
      <c r="I168" s="190"/>
      <c r="J168" s="13"/>
      <c r="K168" s="13"/>
      <c r="L168" s="185"/>
      <c r="M168" s="191"/>
      <c r="N168" s="192"/>
      <c r="O168" s="192"/>
      <c r="P168" s="192"/>
      <c r="Q168" s="192"/>
      <c r="R168" s="192"/>
      <c r="S168" s="192"/>
      <c r="T168" s="19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7" t="s">
        <v>145</v>
      </c>
      <c r="AU168" s="187" t="s">
        <v>84</v>
      </c>
      <c r="AV168" s="13" t="s">
        <v>84</v>
      </c>
      <c r="AW168" s="13" t="s">
        <v>35</v>
      </c>
      <c r="AX168" s="13" t="s">
        <v>74</v>
      </c>
      <c r="AY168" s="187" t="s">
        <v>134</v>
      </c>
    </row>
    <row r="169" spans="1:51" s="14" customFormat="1" ht="12">
      <c r="A169" s="14"/>
      <c r="B169" s="194"/>
      <c r="C169" s="14"/>
      <c r="D169" s="186" t="s">
        <v>145</v>
      </c>
      <c r="E169" s="195" t="s">
        <v>655</v>
      </c>
      <c r="F169" s="196" t="s">
        <v>148</v>
      </c>
      <c r="G169" s="14"/>
      <c r="H169" s="197">
        <v>17.978</v>
      </c>
      <c r="I169" s="198"/>
      <c r="J169" s="14"/>
      <c r="K169" s="14"/>
      <c r="L169" s="194"/>
      <c r="M169" s="199"/>
      <c r="N169" s="200"/>
      <c r="O169" s="200"/>
      <c r="P169" s="200"/>
      <c r="Q169" s="200"/>
      <c r="R169" s="200"/>
      <c r="S169" s="200"/>
      <c r="T169" s="20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5" t="s">
        <v>145</v>
      </c>
      <c r="AU169" s="195" t="s">
        <v>84</v>
      </c>
      <c r="AV169" s="14" t="s">
        <v>141</v>
      </c>
      <c r="AW169" s="14" t="s">
        <v>35</v>
      </c>
      <c r="AX169" s="14" t="s">
        <v>82</v>
      </c>
      <c r="AY169" s="195" t="s">
        <v>134</v>
      </c>
    </row>
    <row r="170" spans="1:65" s="2" customFormat="1" ht="49.05" customHeight="1">
      <c r="A170" s="40"/>
      <c r="B170" s="166"/>
      <c r="C170" s="167" t="s">
        <v>177</v>
      </c>
      <c r="D170" s="167" t="s">
        <v>136</v>
      </c>
      <c r="E170" s="168" t="s">
        <v>759</v>
      </c>
      <c r="F170" s="169" t="s">
        <v>760</v>
      </c>
      <c r="G170" s="170" t="s">
        <v>139</v>
      </c>
      <c r="H170" s="171">
        <v>20.094</v>
      </c>
      <c r="I170" s="172"/>
      <c r="J170" s="173">
        <f>ROUND(I170*H170,2)</f>
        <v>0</v>
      </c>
      <c r="K170" s="169" t="s">
        <v>140</v>
      </c>
      <c r="L170" s="41"/>
      <c r="M170" s="174" t="s">
        <v>3</v>
      </c>
      <c r="N170" s="175" t="s">
        <v>45</v>
      </c>
      <c r="O170" s="74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78" t="s">
        <v>141</v>
      </c>
      <c r="AT170" s="178" t="s">
        <v>136</v>
      </c>
      <c r="AU170" s="178" t="s">
        <v>84</v>
      </c>
      <c r="AY170" s="21" t="s">
        <v>134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1" t="s">
        <v>82</v>
      </c>
      <c r="BK170" s="179">
        <f>ROUND(I170*H170,2)</f>
        <v>0</v>
      </c>
      <c r="BL170" s="21" t="s">
        <v>141</v>
      </c>
      <c r="BM170" s="178" t="s">
        <v>761</v>
      </c>
    </row>
    <row r="171" spans="1:47" s="2" customFormat="1" ht="12">
      <c r="A171" s="40"/>
      <c r="B171" s="41"/>
      <c r="C171" s="40"/>
      <c r="D171" s="180" t="s">
        <v>143</v>
      </c>
      <c r="E171" s="40"/>
      <c r="F171" s="181" t="s">
        <v>762</v>
      </c>
      <c r="G171" s="40"/>
      <c r="H171" s="40"/>
      <c r="I171" s="182"/>
      <c r="J171" s="40"/>
      <c r="K171" s="40"/>
      <c r="L171" s="41"/>
      <c r="M171" s="183"/>
      <c r="N171" s="184"/>
      <c r="O171" s="74"/>
      <c r="P171" s="74"/>
      <c r="Q171" s="74"/>
      <c r="R171" s="74"/>
      <c r="S171" s="74"/>
      <c r="T171" s="75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21" t="s">
        <v>143</v>
      </c>
      <c r="AU171" s="21" t="s">
        <v>84</v>
      </c>
    </row>
    <row r="172" spans="1:51" s="15" customFormat="1" ht="12">
      <c r="A172" s="15"/>
      <c r="B172" s="202"/>
      <c r="C172" s="15"/>
      <c r="D172" s="186" t="s">
        <v>145</v>
      </c>
      <c r="E172" s="203" t="s">
        <v>3</v>
      </c>
      <c r="F172" s="204" t="s">
        <v>763</v>
      </c>
      <c r="G172" s="15"/>
      <c r="H172" s="203" t="s">
        <v>3</v>
      </c>
      <c r="I172" s="205"/>
      <c r="J172" s="15"/>
      <c r="K172" s="15"/>
      <c r="L172" s="202"/>
      <c r="M172" s="206"/>
      <c r="N172" s="207"/>
      <c r="O172" s="207"/>
      <c r="P172" s="207"/>
      <c r="Q172" s="207"/>
      <c r="R172" s="207"/>
      <c r="S172" s="207"/>
      <c r="T172" s="20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03" t="s">
        <v>145</v>
      </c>
      <c r="AU172" s="203" t="s">
        <v>84</v>
      </c>
      <c r="AV172" s="15" t="s">
        <v>82</v>
      </c>
      <c r="AW172" s="15" t="s">
        <v>35</v>
      </c>
      <c r="AX172" s="15" t="s">
        <v>74</v>
      </c>
      <c r="AY172" s="203" t="s">
        <v>134</v>
      </c>
    </row>
    <row r="173" spans="1:51" s="13" customFormat="1" ht="12">
      <c r="A173" s="13"/>
      <c r="B173" s="185"/>
      <c r="C173" s="13"/>
      <c r="D173" s="186" t="s">
        <v>145</v>
      </c>
      <c r="E173" s="187" t="s">
        <v>3</v>
      </c>
      <c r="F173" s="188" t="s">
        <v>764</v>
      </c>
      <c r="G173" s="13"/>
      <c r="H173" s="189">
        <v>0.95</v>
      </c>
      <c r="I173" s="190"/>
      <c r="J173" s="13"/>
      <c r="K173" s="13"/>
      <c r="L173" s="185"/>
      <c r="M173" s="191"/>
      <c r="N173" s="192"/>
      <c r="O173" s="192"/>
      <c r="P173" s="192"/>
      <c r="Q173" s="192"/>
      <c r="R173" s="192"/>
      <c r="S173" s="192"/>
      <c r="T173" s="19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7" t="s">
        <v>145</v>
      </c>
      <c r="AU173" s="187" t="s">
        <v>84</v>
      </c>
      <c r="AV173" s="13" t="s">
        <v>84</v>
      </c>
      <c r="AW173" s="13" t="s">
        <v>35</v>
      </c>
      <c r="AX173" s="13" t="s">
        <v>74</v>
      </c>
      <c r="AY173" s="187" t="s">
        <v>134</v>
      </c>
    </row>
    <row r="174" spans="1:51" s="13" customFormat="1" ht="12">
      <c r="A174" s="13"/>
      <c r="B174" s="185"/>
      <c r="C174" s="13"/>
      <c r="D174" s="186" t="s">
        <v>145</v>
      </c>
      <c r="E174" s="187" t="s">
        <v>3</v>
      </c>
      <c r="F174" s="188" t="s">
        <v>765</v>
      </c>
      <c r="G174" s="13"/>
      <c r="H174" s="189">
        <v>5.216</v>
      </c>
      <c r="I174" s="190"/>
      <c r="J174" s="13"/>
      <c r="K174" s="13"/>
      <c r="L174" s="185"/>
      <c r="M174" s="191"/>
      <c r="N174" s="192"/>
      <c r="O174" s="192"/>
      <c r="P174" s="192"/>
      <c r="Q174" s="192"/>
      <c r="R174" s="192"/>
      <c r="S174" s="192"/>
      <c r="T174" s="19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7" t="s">
        <v>145</v>
      </c>
      <c r="AU174" s="187" t="s">
        <v>84</v>
      </c>
      <c r="AV174" s="13" t="s">
        <v>84</v>
      </c>
      <c r="AW174" s="13" t="s">
        <v>35</v>
      </c>
      <c r="AX174" s="13" t="s">
        <v>74</v>
      </c>
      <c r="AY174" s="187" t="s">
        <v>134</v>
      </c>
    </row>
    <row r="175" spans="1:51" s="13" customFormat="1" ht="12">
      <c r="A175" s="13"/>
      <c r="B175" s="185"/>
      <c r="C175" s="13"/>
      <c r="D175" s="186" t="s">
        <v>145</v>
      </c>
      <c r="E175" s="187" t="s">
        <v>3</v>
      </c>
      <c r="F175" s="188" t="s">
        <v>766</v>
      </c>
      <c r="G175" s="13"/>
      <c r="H175" s="189">
        <v>0.68</v>
      </c>
      <c r="I175" s="190"/>
      <c r="J175" s="13"/>
      <c r="K175" s="13"/>
      <c r="L175" s="185"/>
      <c r="M175" s="191"/>
      <c r="N175" s="192"/>
      <c r="O175" s="192"/>
      <c r="P175" s="192"/>
      <c r="Q175" s="192"/>
      <c r="R175" s="192"/>
      <c r="S175" s="192"/>
      <c r="T175" s="19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145</v>
      </c>
      <c r="AU175" s="187" t="s">
        <v>84</v>
      </c>
      <c r="AV175" s="13" t="s">
        <v>84</v>
      </c>
      <c r="AW175" s="13" t="s">
        <v>35</v>
      </c>
      <c r="AX175" s="13" t="s">
        <v>74</v>
      </c>
      <c r="AY175" s="187" t="s">
        <v>134</v>
      </c>
    </row>
    <row r="176" spans="1:51" s="13" customFormat="1" ht="12">
      <c r="A176" s="13"/>
      <c r="B176" s="185"/>
      <c r="C176" s="13"/>
      <c r="D176" s="186" t="s">
        <v>145</v>
      </c>
      <c r="E176" s="187" t="s">
        <v>3</v>
      </c>
      <c r="F176" s="188" t="s">
        <v>767</v>
      </c>
      <c r="G176" s="13"/>
      <c r="H176" s="189">
        <v>9.234</v>
      </c>
      <c r="I176" s="190"/>
      <c r="J176" s="13"/>
      <c r="K176" s="13"/>
      <c r="L176" s="185"/>
      <c r="M176" s="191"/>
      <c r="N176" s="192"/>
      <c r="O176" s="192"/>
      <c r="P176" s="192"/>
      <c r="Q176" s="192"/>
      <c r="R176" s="192"/>
      <c r="S176" s="192"/>
      <c r="T176" s="19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7" t="s">
        <v>145</v>
      </c>
      <c r="AU176" s="187" t="s">
        <v>84</v>
      </c>
      <c r="AV176" s="13" t="s">
        <v>84</v>
      </c>
      <c r="AW176" s="13" t="s">
        <v>35</v>
      </c>
      <c r="AX176" s="13" t="s">
        <v>74</v>
      </c>
      <c r="AY176" s="187" t="s">
        <v>134</v>
      </c>
    </row>
    <row r="177" spans="1:51" s="15" customFormat="1" ht="12">
      <c r="A177" s="15"/>
      <c r="B177" s="202"/>
      <c r="C177" s="15"/>
      <c r="D177" s="186" t="s">
        <v>145</v>
      </c>
      <c r="E177" s="203" t="s">
        <v>3</v>
      </c>
      <c r="F177" s="204" t="s">
        <v>768</v>
      </c>
      <c r="G177" s="15"/>
      <c r="H177" s="203" t="s">
        <v>3</v>
      </c>
      <c r="I177" s="205"/>
      <c r="J177" s="15"/>
      <c r="K177" s="15"/>
      <c r="L177" s="202"/>
      <c r="M177" s="206"/>
      <c r="N177" s="207"/>
      <c r="O177" s="207"/>
      <c r="P177" s="207"/>
      <c r="Q177" s="207"/>
      <c r="R177" s="207"/>
      <c r="S177" s="207"/>
      <c r="T177" s="20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3" t="s">
        <v>145</v>
      </c>
      <c r="AU177" s="203" t="s">
        <v>84</v>
      </c>
      <c r="AV177" s="15" t="s">
        <v>82</v>
      </c>
      <c r="AW177" s="15" t="s">
        <v>35</v>
      </c>
      <c r="AX177" s="15" t="s">
        <v>74</v>
      </c>
      <c r="AY177" s="203" t="s">
        <v>134</v>
      </c>
    </row>
    <row r="178" spans="1:51" s="13" customFormat="1" ht="12">
      <c r="A178" s="13"/>
      <c r="B178" s="185"/>
      <c r="C178" s="13"/>
      <c r="D178" s="186" t="s">
        <v>145</v>
      </c>
      <c r="E178" s="187" t="s">
        <v>3</v>
      </c>
      <c r="F178" s="188" t="s">
        <v>769</v>
      </c>
      <c r="G178" s="13"/>
      <c r="H178" s="189">
        <v>3.552</v>
      </c>
      <c r="I178" s="190"/>
      <c r="J178" s="13"/>
      <c r="K178" s="13"/>
      <c r="L178" s="185"/>
      <c r="M178" s="191"/>
      <c r="N178" s="192"/>
      <c r="O178" s="192"/>
      <c r="P178" s="192"/>
      <c r="Q178" s="192"/>
      <c r="R178" s="192"/>
      <c r="S178" s="192"/>
      <c r="T178" s="19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7" t="s">
        <v>145</v>
      </c>
      <c r="AU178" s="187" t="s">
        <v>84</v>
      </c>
      <c r="AV178" s="13" t="s">
        <v>84</v>
      </c>
      <c r="AW178" s="13" t="s">
        <v>35</v>
      </c>
      <c r="AX178" s="13" t="s">
        <v>74</v>
      </c>
      <c r="AY178" s="187" t="s">
        <v>134</v>
      </c>
    </row>
    <row r="179" spans="1:51" s="15" customFormat="1" ht="12">
      <c r="A179" s="15"/>
      <c r="B179" s="202"/>
      <c r="C179" s="15"/>
      <c r="D179" s="186" t="s">
        <v>145</v>
      </c>
      <c r="E179" s="203" t="s">
        <v>3</v>
      </c>
      <c r="F179" s="204" t="s">
        <v>770</v>
      </c>
      <c r="G179" s="15"/>
      <c r="H179" s="203" t="s">
        <v>3</v>
      </c>
      <c r="I179" s="205"/>
      <c r="J179" s="15"/>
      <c r="K179" s="15"/>
      <c r="L179" s="202"/>
      <c r="M179" s="206"/>
      <c r="N179" s="207"/>
      <c r="O179" s="207"/>
      <c r="P179" s="207"/>
      <c r="Q179" s="207"/>
      <c r="R179" s="207"/>
      <c r="S179" s="207"/>
      <c r="T179" s="20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03" t="s">
        <v>145</v>
      </c>
      <c r="AU179" s="203" t="s">
        <v>84</v>
      </c>
      <c r="AV179" s="15" t="s">
        <v>82</v>
      </c>
      <c r="AW179" s="15" t="s">
        <v>35</v>
      </c>
      <c r="AX179" s="15" t="s">
        <v>74</v>
      </c>
      <c r="AY179" s="203" t="s">
        <v>134</v>
      </c>
    </row>
    <row r="180" spans="1:51" s="13" customFormat="1" ht="12">
      <c r="A180" s="13"/>
      <c r="B180" s="185"/>
      <c r="C180" s="13"/>
      <c r="D180" s="186" t="s">
        <v>145</v>
      </c>
      <c r="E180" s="187" t="s">
        <v>3</v>
      </c>
      <c r="F180" s="188" t="s">
        <v>771</v>
      </c>
      <c r="G180" s="13"/>
      <c r="H180" s="189">
        <v>0.462</v>
      </c>
      <c r="I180" s="190"/>
      <c r="J180" s="13"/>
      <c r="K180" s="13"/>
      <c r="L180" s="185"/>
      <c r="M180" s="191"/>
      <c r="N180" s="192"/>
      <c r="O180" s="192"/>
      <c r="P180" s="192"/>
      <c r="Q180" s="192"/>
      <c r="R180" s="192"/>
      <c r="S180" s="192"/>
      <c r="T180" s="19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7" t="s">
        <v>145</v>
      </c>
      <c r="AU180" s="187" t="s">
        <v>84</v>
      </c>
      <c r="AV180" s="13" t="s">
        <v>84</v>
      </c>
      <c r="AW180" s="13" t="s">
        <v>35</v>
      </c>
      <c r="AX180" s="13" t="s">
        <v>74</v>
      </c>
      <c r="AY180" s="187" t="s">
        <v>134</v>
      </c>
    </row>
    <row r="181" spans="1:51" s="14" customFormat="1" ht="12">
      <c r="A181" s="14"/>
      <c r="B181" s="194"/>
      <c r="C181" s="14"/>
      <c r="D181" s="186" t="s">
        <v>145</v>
      </c>
      <c r="E181" s="195" t="s">
        <v>652</v>
      </c>
      <c r="F181" s="196" t="s">
        <v>148</v>
      </c>
      <c r="G181" s="14"/>
      <c r="H181" s="197">
        <v>20.094</v>
      </c>
      <c r="I181" s="198"/>
      <c r="J181" s="14"/>
      <c r="K181" s="14"/>
      <c r="L181" s="194"/>
      <c r="M181" s="199"/>
      <c r="N181" s="200"/>
      <c r="O181" s="200"/>
      <c r="P181" s="200"/>
      <c r="Q181" s="200"/>
      <c r="R181" s="200"/>
      <c r="S181" s="200"/>
      <c r="T181" s="20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5" t="s">
        <v>145</v>
      </c>
      <c r="AU181" s="195" t="s">
        <v>84</v>
      </c>
      <c r="AV181" s="14" t="s">
        <v>141</v>
      </c>
      <c r="AW181" s="14" t="s">
        <v>35</v>
      </c>
      <c r="AX181" s="14" t="s">
        <v>82</v>
      </c>
      <c r="AY181" s="195" t="s">
        <v>134</v>
      </c>
    </row>
    <row r="182" spans="1:65" s="2" customFormat="1" ht="37.8" customHeight="1">
      <c r="A182" s="40"/>
      <c r="B182" s="166"/>
      <c r="C182" s="167" t="s">
        <v>185</v>
      </c>
      <c r="D182" s="167" t="s">
        <v>136</v>
      </c>
      <c r="E182" s="168" t="s">
        <v>772</v>
      </c>
      <c r="F182" s="169" t="s">
        <v>773</v>
      </c>
      <c r="G182" s="170" t="s">
        <v>180</v>
      </c>
      <c r="H182" s="171">
        <v>50.992</v>
      </c>
      <c r="I182" s="172"/>
      <c r="J182" s="173">
        <f>ROUND(I182*H182,2)</f>
        <v>0</v>
      </c>
      <c r="K182" s="169" t="s">
        <v>140</v>
      </c>
      <c r="L182" s="41"/>
      <c r="M182" s="174" t="s">
        <v>3</v>
      </c>
      <c r="N182" s="175" t="s">
        <v>45</v>
      </c>
      <c r="O182" s="74"/>
      <c r="P182" s="176">
        <f>O182*H182</f>
        <v>0</v>
      </c>
      <c r="Q182" s="176">
        <v>0.00083851</v>
      </c>
      <c r="R182" s="176">
        <f>Q182*H182</f>
        <v>0.04275730192</v>
      </c>
      <c r="S182" s="176">
        <v>0</v>
      </c>
      <c r="T182" s="17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178" t="s">
        <v>141</v>
      </c>
      <c r="AT182" s="178" t="s">
        <v>136</v>
      </c>
      <c r="AU182" s="178" t="s">
        <v>84</v>
      </c>
      <c r="AY182" s="21" t="s">
        <v>134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21" t="s">
        <v>82</v>
      </c>
      <c r="BK182" s="179">
        <f>ROUND(I182*H182,2)</f>
        <v>0</v>
      </c>
      <c r="BL182" s="21" t="s">
        <v>141</v>
      </c>
      <c r="BM182" s="178" t="s">
        <v>774</v>
      </c>
    </row>
    <row r="183" spans="1:47" s="2" customFormat="1" ht="12">
      <c r="A183" s="40"/>
      <c r="B183" s="41"/>
      <c r="C183" s="40"/>
      <c r="D183" s="180" t="s">
        <v>143</v>
      </c>
      <c r="E183" s="40"/>
      <c r="F183" s="181" t="s">
        <v>775</v>
      </c>
      <c r="G183" s="40"/>
      <c r="H183" s="40"/>
      <c r="I183" s="182"/>
      <c r="J183" s="40"/>
      <c r="K183" s="40"/>
      <c r="L183" s="41"/>
      <c r="M183" s="183"/>
      <c r="N183" s="184"/>
      <c r="O183" s="74"/>
      <c r="P183" s="74"/>
      <c r="Q183" s="74"/>
      <c r="R183" s="74"/>
      <c r="S183" s="74"/>
      <c r="T183" s="75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21" t="s">
        <v>143</v>
      </c>
      <c r="AU183" s="21" t="s">
        <v>84</v>
      </c>
    </row>
    <row r="184" spans="1:51" s="13" customFormat="1" ht="12">
      <c r="A184" s="13"/>
      <c r="B184" s="185"/>
      <c r="C184" s="13"/>
      <c r="D184" s="186" t="s">
        <v>145</v>
      </c>
      <c r="E184" s="187" t="s">
        <v>3</v>
      </c>
      <c r="F184" s="188" t="s">
        <v>776</v>
      </c>
      <c r="G184" s="13"/>
      <c r="H184" s="189">
        <v>2.05</v>
      </c>
      <c r="I184" s="190"/>
      <c r="J184" s="13"/>
      <c r="K184" s="13"/>
      <c r="L184" s="185"/>
      <c r="M184" s="191"/>
      <c r="N184" s="192"/>
      <c r="O184" s="192"/>
      <c r="P184" s="192"/>
      <c r="Q184" s="192"/>
      <c r="R184" s="192"/>
      <c r="S184" s="192"/>
      <c r="T184" s="19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7" t="s">
        <v>145</v>
      </c>
      <c r="AU184" s="187" t="s">
        <v>84</v>
      </c>
      <c r="AV184" s="13" t="s">
        <v>84</v>
      </c>
      <c r="AW184" s="13" t="s">
        <v>35</v>
      </c>
      <c r="AX184" s="13" t="s">
        <v>74</v>
      </c>
      <c r="AY184" s="187" t="s">
        <v>134</v>
      </c>
    </row>
    <row r="185" spans="1:51" s="13" customFormat="1" ht="12">
      <c r="A185" s="13"/>
      <c r="B185" s="185"/>
      <c r="C185" s="13"/>
      <c r="D185" s="186" t="s">
        <v>145</v>
      </c>
      <c r="E185" s="187" t="s">
        <v>3</v>
      </c>
      <c r="F185" s="188" t="s">
        <v>777</v>
      </c>
      <c r="G185" s="13"/>
      <c r="H185" s="189">
        <v>2.05</v>
      </c>
      <c r="I185" s="190"/>
      <c r="J185" s="13"/>
      <c r="K185" s="13"/>
      <c r="L185" s="185"/>
      <c r="M185" s="191"/>
      <c r="N185" s="192"/>
      <c r="O185" s="192"/>
      <c r="P185" s="192"/>
      <c r="Q185" s="192"/>
      <c r="R185" s="192"/>
      <c r="S185" s="192"/>
      <c r="T185" s="19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7" t="s">
        <v>145</v>
      </c>
      <c r="AU185" s="187" t="s">
        <v>84</v>
      </c>
      <c r="AV185" s="13" t="s">
        <v>84</v>
      </c>
      <c r="AW185" s="13" t="s">
        <v>35</v>
      </c>
      <c r="AX185" s="13" t="s">
        <v>74</v>
      </c>
      <c r="AY185" s="187" t="s">
        <v>134</v>
      </c>
    </row>
    <row r="186" spans="1:51" s="13" customFormat="1" ht="12">
      <c r="A186" s="13"/>
      <c r="B186" s="185"/>
      <c r="C186" s="13"/>
      <c r="D186" s="186" t="s">
        <v>145</v>
      </c>
      <c r="E186" s="187" t="s">
        <v>3</v>
      </c>
      <c r="F186" s="188" t="s">
        <v>778</v>
      </c>
      <c r="G186" s="13"/>
      <c r="H186" s="189">
        <v>13.172</v>
      </c>
      <c r="I186" s="190"/>
      <c r="J186" s="13"/>
      <c r="K186" s="13"/>
      <c r="L186" s="185"/>
      <c r="M186" s="191"/>
      <c r="N186" s="192"/>
      <c r="O186" s="192"/>
      <c r="P186" s="192"/>
      <c r="Q186" s="192"/>
      <c r="R186" s="192"/>
      <c r="S186" s="192"/>
      <c r="T186" s="19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7" t="s">
        <v>145</v>
      </c>
      <c r="AU186" s="187" t="s">
        <v>84</v>
      </c>
      <c r="AV186" s="13" t="s">
        <v>84</v>
      </c>
      <c r="AW186" s="13" t="s">
        <v>35</v>
      </c>
      <c r="AX186" s="13" t="s">
        <v>74</v>
      </c>
      <c r="AY186" s="187" t="s">
        <v>134</v>
      </c>
    </row>
    <row r="187" spans="1:51" s="13" customFormat="1" ht="12">
      <c r="A187" s="13"/>
      <c r="B187" s="185"/>
      <c r="C187" s="13"/>
      <c r="D187" s="186" t="s">
        <v>145</v>
      </c>
      <c r="E187" s="187" t="s">
        <v>3</v>
      </c>
      <c r="F187" s="188" t="s">
        <v>779</v>
      </c>
      <c r="G187" s="13"/>
      <c r="H187" s="189">
        <v>33.72</v>
      </c>
      <c r="I187" s="190"/>
      <c r="J187" s="13"/>
      <c r="K187" s="13"/>
      <c r="L187" s="185"/>
      <c r="M187" s="191"/>
      <c r="N187" s="192"/>
      <c r="O187" s="192"/>
      <c r="P187" s="192"/>
      <c r="Q187" s="192"/>
      <c r="R187" s="192"/>
      <c r="S187" s="192"/>
      <c r="T187" s="19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7" t="s">
        <v>145</v>
      </c>
      <c r="AU187" s="187" t="s">
        <v>84</v>
      </c>
      <c r="AV187" s="13" t="s">
        <v>84</v>
      </c>
      <c r="AW187" s="13" t="s">
        <v>35</v>
      </c>
      <c r="AX187" s="13" t="s">
        <v>74</v>
      </c>
      <c r="AY187" s="187" t="s">
        <v>134</v>
      </c>
    </row>
    <row r="188" spans="1:51" s="14" customFormat="1" ht="12">
      <c r="A188" s="14"/>
      <c r="B188" s="194"/>
      <c r="C188" s="14"/>
      <c r="D188" s="186" t="s">
        <v>145</v>
      </c>
      <c r="E188" s="195" t="s">
        <v>578</v>
      </c>
      <c r="F188" s="196" t="s">
        <v>148</v>
      </c>
      <c r="G188" s="14"/>
      <c r="H188" s="197">
        <v>50.992</v>
      </c>
      <c r="I188" s="198"/>
      <c r="J188" s="14"/>
      <c r="K188" s="14"/>
      <c r="L188" s="194"/>
      <c r="M188" s="199"/>
      <c r="N188" s="200"/>
      <c r="O188" s="200"/>
      <c r="P188" s="200"/>
      <c r="Q188" s="200"/>
      <c r="R188" s="200"/>
      <c r="S188" s="200"/>
      <c r="T188" s="20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5" t="s">
        <v>145</v>
      </c>
      <c r="AU188" s="195" t="s">
        <v>84</v>
      </c>
      <c r="AV188" s="14" t="s">
        <v>141</v>
      </c>
      <c r="AW188" s="14" t="s">
        <v>35</v>
      </c>
      <c r="AX188" s="14" t="s">
        <v>82</v>
      </c>
      <c r="AY188" s="195" t="s">
        <v>134</v>
      </c>
    </row>
    <row r="189" spans="1:65" s="2" customFormat="1" ht="44.25" customHeight="1">
      <c r="A189" s="40"/>
      <c r="B189" s="166"/>
      <c r="C189" s="167" t="s">
        <v>193</v>
      </c>
      <c r="D189" s="167" t="s">
        <v>136</v>
      </c>
      <c r="E189" s="168" t="s">
        <v>780</v>
      </c>
      <c r="F189" s="169" t="s">
        <v>781</v>
      </c>
      <c r="G189" s="170" t="s">
        <v>180</v>
      </c>
      <c r="H189" s="171">
        <v>50.992</v>
      </c>
      <c r="I189" s="172"/>
      <c r="J189" s="173">
        <f>ROUND(I189*H189,2)</f>
        <v>0</v>
      </c>
      <c r="K189" s="169" t="s">
        <v>140</v>
      </c>
      <c r="L189" s="41"/>
      <c r="M189" s="174" t="s">
        <v>3</v>
      </c>
      <c r="N189" s="175" t="s">
        <v>45</v>
      </c>
      <c r="O189" s="74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178" t="s">
        <v>141</v>
      </c>
      <c r="AT189" s="178" t="s">
        <v>136</v>
      </c>
      <c r="AU189" s="178" t="s">
        <v>84</v>
      </c>
      <c r="AY189" s="21" t="s">
        <v>134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1" t="s">
        <v>82</v>
      </c>
      <c r="BK189" s="179">
        <f>ROUND(I189*H189,2)</f>
        <v>0</v>
      </c>
      <c r="BL189" s="21" t="s">
        <v>141</v>
      </c>
      <c r="BM189" s="178" t="s">
        <v>782</v>
      </c>
    </row>
    <row r="190" spans="1:47" s="2" customFormat="1" ht="12">
      <c r="A190" s="40"/>
      <c r="B190" s="41"/>
      <c r="C190" s="40"/>
      <c r="D190" s="180" t="s">
        <v>143</v>
      </c>
      <c r="E190" s="40"/>
      <c r="F190" s="181" t="s">
        <v>783</v>
      </c>
      <c r="G190" s="40"/>
      <c r="H190" s="40"/>
      <c r="I190" s="182"/>
      <c r="J190" s="40"/>
      <c r="K190" s="40"/>
      <c r="L190" s="41"/>
      <c r="M190" s="183"/>
      <c r="N190" s="184"/>
      <c r="O190" s="74"/>
      <c r="P190" s="74"/>
      <c r="Q190" s="74"/>
      <c r="R190" s="74"/>
      <c r="S190" s="74"/>
      <c r="T190" s="75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21" t="s">
        <v>143</v>
      </c>
      <c r="AU190" s="21" t="s">
        <v>84</v>
      </c>
    </row>
    <row r="191" spans="1:51" s="13" customFormat="1" ht="12">
      <c r="A191" s="13"/>
      <c r="B191" s="185"/>
      <c r="C191" s="13"/>
      <c r="D191" s="186" t="s">
        <v>145</v>
      </c>
      <c r="E191" s="187" t="s">
        <v>3</v>
      </c>
      <c r="F191" s="188" t="s">
        <v>578</v>
      </c>
      <c r="G191" s="13"/>
      <c r="H191" s="189">
        <v>50.992</v>
      </c>
      <c r="I191" s="190"/>
      <c r="J191" s="13"/>
      <c r="K191" s="13"/>
      <c r="L191" s="185"/>
      <c r="M191" s="191"/>
      <c r="N191" s="192"/>
      <c r="O191" s="192"/>
      <c r="P191" s="192"/>
      <c r="Q191" s="192"/>
      <c r="R191" s="192"/>
      <c r="S191" s="192"/>
      <c r="T191" s="19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7" t="s">
        <v>145</v>
      </c>
      <c r="AU191" s="187" t="s">
        <v>84</v>
      </c>
      <c r="AV191" s="13" t="s">
        <v>84</v>
      </c>
      <c r="AW191" s="13" t="s">
        <v>35</v>
      </c>
      <c r="AX191" s="13" t="s">
        <v>74</v>
      </c>
      <c r="AY191" s="187" t="s">
        <v>134</v>
      </c>
    </row>
    <row r="192" spans="1:51" s="14" customFormat="1" ht="12">
      <c r="A192" s="14"/>
      <c r="B192" s="194"/>
      <c r="C192" s="14"/>
      <c r="D192" s="186" t="s">
        <v>145</v>
      </c>
      <c r="E192" s="195" t="s">
        <v>3</v>
      </c>
      <c r="F192" s="196" t="s">
        <v>148</v>
      </c>
      <c r="G192" s="14"/>
      <c r="H192" s="197">
        <v>50.992</v>
      </c>
      <c r="I192" s="198"/>
      <c r="J192" s="14"/>
      <c r="K192" s="14"/>
      <c r="L192" s="194"/>
      <c r="M192" s="199"/>
      <c r="N192" s="200"/>
      <c r="O192" s="200"/>
      <c r="P192" s="200"/>
      <c r="Q192" s="200"/>
      <c r="R192" s="200"/>
      <c r="S192" s="200"/>
      <c r="T192" s="20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5" t="s">
        <v>145</v>
      </c>
      <c r="AU192" s="195" t="s">
        <v>84</v>
      </c>
      <c r="AV192" s="14" t="s">
        <v>141</v>
      </c>
      <c r="AW192" s="14" t="s">
        <v>35</v>
      </c>
      <c r="AX192" s="14" t="s">
        <v>82</v>
      </c>
      <c r="AY192" s="195" t="s">
        <v>134</v>
      </c>
    </row>
    <row r="193" spans="1:65" s="2" customFormat="1" ht="62.7" customHeight="1">
      <c r="A193" s="40"/>
      <c r="B193" s="166"/>
      <c r="C193" s="167" t="s">
        <v>200</v>
      </c>
      <c r="D193" s="167" t="s">
        <v>136</v>
      </c>
      <c r="E193" s="168" t="s">
        <v>784</v>
      </c>
      <c r="F193" s="169" t="s">
        <v>785</v>
      </c>
      <c r="G193" s="170" t="s">
        <v>139</v>
      </c>
      <c r="H193" s="171">
        <v>35.722</v>
      </c>
      <c r="I193" s="172"/>
      <c r="J193" s="173">
        <f>ROUND(I193*H193,2)</f>
        <v>0</v>
      </c>
      <c r="K193" s="169" t="s">
        <v>140</v>
      </c>
      <c r="L193" s="41"/>
      <c r="M193" s="174" t="s">
        <v>3</v>
      </c>
      <c r="N193" s="175" t="s">
        <v>45</v>
      </c>
      <c r="O193" s="74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178" t="s">
        <v>141</v>
      </c>
      <c r="AT193" s="178" t="s">
        <v>136</v>
      </c>
      <c r="AU193" s="178" t="s">
        <v>84</v>
      </c>
      <c r="AY193" s="21" t="s">
        <v>134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1" t="s">
        <v>82</v>
      </c>
      <c r="BK193" s="179">
        <f>ROUND(I193*H193,2)</f>
        <v>0</v>
      </c>
      <c r="BL193" s="21" t="s">
        <v>141</v>
      </c>
      <c r="BM193" s="178" t="s">
        <v>786</v>
      </c>
    </row>
    <row r="194" spans="1:47" s="2" customFormat="1" ht="12">
      <c r="A194" s="40"/>
      <c r="B194" s="41"/>
      <c r="C194" s="40"/>
      <c r="D194" s="180" t="s">
        <v>143</v>
      </c>
      <c r="E194" s="40"/>
      <c r="F194" s="181" t="s">
        <v>787</v>
      </c>
      <c r="G194" s="40"/>
      <c r="H194" s="40"/>
      <c r="I194" s="182"/>
      <c r="J194" s="40"/>
      <c r="K194" s="40"/>
      <c r="L194" s="41"/>
      <c r="M194" s="183"/>
      <c r="N194" s="184"/>
      <c r="O194" s="74"/>
      <c r="P194" s="74"/>
      <c r="Q194" s="74"/>
      <c r="R194" s="74"/>
      <c r="S194" s="74"/>
      <c r="T194" s="75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21" t="s">
        <v>143</v>
      </c>
      <c r="AU194" s="21" t="s">
        <v>84</v>
      </c>
    </row>
    <row r="195" spans="1:51" s="15" customFormat="1" ht="12">
      <c r="A195" s="15"/>
      <c r="B195" s="202"/>
      <c r="C195" s="15"/>
      <c r="D195" s="186" t="s">
        <v>145</v>
      </c>
      <c r="E195" s="203" t="s">
        <v>3</v>
      </c>
      <c r="F195" s="204" t="s">
        <v>788</v>
      </c>
      <c r="G195" s="15"/>
      <c r="H195" s="203" t="s">
        <v>3</v>
      </c>
      <c r="I195" s="205"/>
      <c r="J195" s="15"/>
      <c r="K195" s="15"/>
      <c r="L195" s="202"/>
      <c r="M195" s="206"/>
      <c r="N195" s="207"/>
      <c r="O195" s="207"/>
      <c r="P195" s="207"/>
      <c r="Q195" s="207"/>
      <c r="R195" s="207"/>
      <c r="S195" s="207"/>
      <c r="T195" s="208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03" t="s">
        <v>145</v>
      </c>
      <c r="AU195" s="203" t="s">
        <v>84</v>
      </c>
      <c r="AV195" s="15" t="s">
        <v>82</v>
      </c>
      <c r="AW195" s="15" t="s">
        <v>35</v>
      </c>
      <c r="AX195" s="15" t="s">
        <v>74</v>
      </c>
      <c r="AY195" s="203" t="s">
        <v>134</v>
      </c>
    </row>
    <row r="196" spans="1:51" s="13" customFormat="1" ht="12">
      <c r="A196" s="13"/>
      <c r="B196" s="185"/>
      <c r="C196" s="13"/>
      <c r="D196" s="186" t="s">
        <v>145</v>
      </c>
      <c r="E196" s="187" t="s">
        <v>3</v>
      </c>
      <c r="F196" s="188" t="s">
        <v>634</v>
      </c>
      <c r="G196" s="13"/>
      <c r="H196" s="189">
        <v>6.379</v>
      </c>
      <c r="I196" s="190"/>
      <c r="J196" s="13"/>
      <c r="K196" s="13"/>
      <c r="L196" s="185"/>
      <c r="M196" s="191"/>
      <c r="N196" s="192"/>
      <c r="O196" s="192"/>
      <c r="P196" s="192"/>
      <c r="Q196" s="192"/>
      <c r="R196" s="192"/>
      <c r="S196" s="192"/>
      <c r="T196" s="19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7" t="s">
        <v>145</v>
      </c>
      <c r="AU196" s="187" t="s">
        <v>84</v>
      </c>
      <c r="AV196" s="13" t="s">
        <v>84</v>
      </c>
      <c r="AW196" s="13" t="s">
        <v>35</v>
      </c>
      <c r="AX196" s="13" t="s">
        <v>74</v>
      </c>
      <c r="AY196" s="187" t="s">
        <v>134</v>
      </c>
    </row>
    <row r="197" spans="1:51" s="15" customFormat="1" ht="12">
      <c r="A197" s="15"/>
      <c r="B197" s="202"/>
      <c r="C197" s="15"/>
      <c r="D197" s="186" t="s">
        <v>145</v>
      </c>
      <c r="E197" s="203" t="s">
        <v>3</v>
      </c>
      <c r="F197" s="204" t="s">
        <v>789</v>
      </c>
      <c r="G197" s="15"/>
      <c r="H197" s="203" t="s">
        <v>3</v>
      </c>
      <c r="I197" s="205"/>
      <c r="J197" s="15"/>
      <c r="K197" s="15"/>
      <c r="L197" s="202"/>
      <c r="M197" s="206"/>
      <c r="N197" s="207"/>
      <c r="O197" s="207"/>
      <c r="P197" s="207"/>
      <c r="Q197" s="207"/>
      <c r="R197" s="207"/>
      <c r="S197" s="207"/>
      <c r="T197" s="20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03" t="s">
        <v>145</v>
      </c>
      <c r="AU197" s="203" t="s">
        <v>84</v>
      </c>
      <c r="AV197" s="15" t="s">
        <v>82</v>
      </c>
      <c r="AW197" s="15" t="s">
        <v>35</v>
      </c>
      <c r="AX197" s="15" t="s">
        <v>74</v>
      </c>
      <c r="AY197" s="203" t="s">
        <v>134</v>
      </c>
    </row>
    <row r="198" spans="1:51" s="13" customFormat="1" ht="12">
      <c r="A198" s="13"/>
      <c r="B198" s="185"/>
      <c r="C198" s="13"/>
      <c r="D198" s="186" t="s">
        <v>145</v>
      </c>
      <c r="E198" s="187" t="s">
        <v>3</v>
      </c>
      <c r="F198" s="188" t="s">
        <v>637</v>
      </c>
      <c r="G198" s="13"/>
      <c r="H198" s="189">
        <v>29.343</v>
      </c>
      <c r="I198" s="190"/>
      <c r="J198" s="13"/>
      <c r="K198" s="13"/>
      <c r="L198" s="185"/>
      <c r="M198" s="191"/>
      <c r="N198" s="192"/>
      <c r="O198" s="192"/>
      <c r="P198" s="192"/>
      <c r="Q198" s="192"/>
      <c r="R198" s="192"/>
      <c r="S198" s="192"/>
      <c r="T198" s="19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7" t="s">
        <v>145</v>
      </c>
      <c r="AU198" s="187" t="s">
        <v>84</v>
      </c>
      <c r="AV198" s="13" t="s">
        <v>84</v>
      </c>
      <c r="AW198" s="13" t="s">
        <v>35</v>
      </c>
      <c r="AX198" s="13" t="s">
        <v>74</v>
      </c>
      <c r="AY198" s="187" t="s">
        <v>134</v>
      </c>
    </row>
    <row r="199" spans="1:51" s="14" customFormat="1" ht="12">
      <c r="A199" s="14"/>
      <c r="B199" s="194"/>
      <c r="C199" s="14"/>
      <c r="D199" s="186" t="s">
        <v>145</v>
      </c>
      <c r="E199" s="195" t="s">
        <v>3</v>
      </c>
      <c r="F199" s="196" t="s">
        <v>148</v>
      </c>
      <c r="G199" s="14"/>
      <c r="H199" s="197">
        <v>35.722</v>
      </c>
      <c r="I199" s="198"/>
      <c r="J199" s="14"/>
      <c r="K199" s="14"/>
      <c r="L199" s="194"/>
      <c r="M199" s="199"/>
      <c r="N199" s="200"/>
      <c r="O199" s="200"/>
      <c r="P199" s="200"/>
      <c r="Q199" s="200"/>
      <c r="R199" s="200"/>
      <c r="S199" s="200"/>
      <c r="T199" s="20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5" t="s">
        <v>145</v>
      </c>
      <c r="AU199" s="195" t="s">
        <v>84</v>
      </c>
      <c r="AV199" s="14" t="s">
        <v>141</v>
      </c>
      <c r="AW199" s="14" t="s">
        <v>35</v>
      </c>
      <c r="AX199" s="14" t="s">
        <v>82</v>
      </c>
      <c r="AY199" s="195" t="s">
        <v>134</v>
      </c>
    </row>
    <row r="200" spans="1:65" s="2" customFormat="1" ht="62.7" customHeight="1">
      <c r="A200" s="40"/>
      <c r="B200" s="166"/>
      <c r="C200" s="167" t="s">
        <v>207</v>
      </c>
      <c r="D200" s="167" t="s">
        <v>136</v>
      </c>
      <c r="E200" s="168" t="s">
        <v>790</v>
      </c>
      <c r="F200" s="169" t="s">
        <v>791</v>
      </c>
      <c r="G200" s="170" t="s">
        <v>139</v>
      </c>
      <c r="H200" s="171">
        <v>40.422</v>
      </c>
      <c r="I200" s="172"/>
      <c r="J200" s="173">
        <f>ROUND(I200*H200,2)</f>
        <v>0</v>
      </c>
      <c r="K200" s="169" t="s">
        <v>140</v>
      </c>
      <c r="L200" s="41"/>
      <c r="M200" s="174" t="s">
        <v>3</v>
      </c>
      <c r="N200" s="175" t="s">
        <v>45</v>
      </c>
      <c r="O200" s="74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178" t="s">
        <v>141</v>
      </c>
      <c r="AT200" s="178" t="s">
        <v>136</v>
      </c>
      <c r="AU200" s="178" t="s">
        <v>84</v>
      </c>
      <c r="AY200" s="21" t="s">
        <v>134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21" t="s">
        <v>82</v>
      </c>
      <c r="BK200" s="179">
        <f>ROUND(I200*H200,2)</f>
        <v>0</v>
      </c>
      <c r="BL200" s="21" t="s">
        <v>141</v>
      </c>
      <c r="BM200" s="178" t="s">
        <v>792</v>
      </c>
    </row>
    <row r="201" spans="1:47" s="2" customFormat="1" ht="12">
      <c r="A201" s="40"/>
      <c r="B201" s="41"/>
      <c r="C201" s="40"/>
      <c r="D201" s="180" t="s">
        <v>143</v>
      </c>
      <c r="E201" s="40"/>
      <c r="F201" s="181" t="s">
        <v>793</v>
      </c>
      <c r="G201" s="40"/>
      <c r="H201" s="40"/>
      <c r="I201" s="182"/>
      <c r="J201" s="40"/>
      <c r="K201" s="40"/>
      <c r="L201" s="41"/>
      <c r="M201" s="183"/>
      <c r="N201" s="184"/>
      <c r="O201" s="74"/>
      <c r="P201" s="74"/>
      <c r="Q201" s="74"/>
      <c r="R201" s="74"/>
      <c r="S201" s="74"/>
      <c r="T201" s="75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21" t="s">
        <v>143</v>
      </c>
      <c r="AU201" s="21" t="s">
        <v>84</v>
      </c>
    </row>
    <row r="202" spans="1:51" s="15" customFormat="1" ht="12">
      <c r="A202" s="15"/>
      <c r="B202" s="202"/>
      <c r="C202" s="15"/>
      <c r="D202" s="186" t="s">
        <v>145</v>
      </c>
      <c r="E202" s="203" t="s">
        <v>3</v>
      </c>
      <c r="F202" s="204" t="s">
        <v>794</v>
      </c>
      <c r="G202" s="15"/>
      <c r="H202" s="203" t="s">
        <v>3</v>
      </c>
      <c r="I202" s="205"/>
      <c r="J202" s="15"/>
      <c r="K202" s="15"/>
      <c r="L202" s="202"/>
      <c r="M202" s="206"/>
      <c r="N202" s="207"/>
      <c r="O202" s="207"/>
      <c r="P202" s="207"/>
      <c r="Q202" s="207"/>
      <c r="R202" s="207"/>
      <c r="S202" s="207"/>
      <c r="T202" s="208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03" t="s">
        <v>145</v>
      </c>
      <c r="AU202" s="203" t="s">
        <v>84</v>
      </c>
      <c r="AV202" s="15" t="s">
        <v>82</v>
      </c>
      <c r="AW202" s="15" t="s">
        <v>35</v>
      </c>
      <c r="AX202" s="15" t="s">
        <v>74</v>
      </c>
      <c r="AY202" s="203" t="s">
        <v>134</v>
      </c>
    </row>
    <row r="203" spans="1:51" s="13" customFormat="1" ht="12">
      <c r="A203" s="13"/>
      <c r="B203" s="185"/>
      <c r="C203" s="13"/>
      <c r="D203" s="186" t="s">
        <v>145</v>
      </c>
      <c r="E203" s="187" t="s">
        <v>3</v>
      </c>
      <c r="F203" s="188" t="s">
        <v>652</v>
      </c>
      <c r="G203" s="13"/>
      <c r="H203" s="189">
        <v>20.094</v>
      </c>
      <c r="I203" s="190"/>
      <c r="J203" s="13"/>
      <c r="K203" s="13"/>
      <c r="L203" s="185"/>
      <c r="M203" s="191"/>
      <c r="N203" s="192"/>
      <c r="O203" s="192"/>
      <c r="P203" s="192"/>
      <c r="Q203" s="192"/>
      <c r="R203" s="192"/>
      <c r="S203" s="192"/>
      <c r="T203" s="19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7" t="s">
        <v>145</v>
      </c>
      <c r="AU203" s="187" t="s">
        <v>84</v>
      </c>
      <c r="AV203" s="13" t="s">
        <v>84</v>
      </c>
      <c r="AW203" s="13" t="s">
        <v>35</v>
      </c>
      <c r="AX203" s="13" t="s">
        <v>74</v>
      </c>
      <c r="AY203" s="187" t="s">
        <v>134</v>
      </c>
    </row>
    <row r="204" spans="1:51" s="13" customFormat="1" ht="12">
      <c r="A204" s="13"/>
      <c r="B204" s="185"/>
      <c r="C204" s="13"/>
      <c r="D204" s="186" t="s">
        <v>145</v>
      </c>
      <c r="E204" s="187" t="s">
        <v>3</v>
      </c>
      <c r="F204" s="188" t="s">
        <v>655</v>
      </c>
      <c r="G204" s="13"/>
      <c r="H204" s="189">
        <v>17.978</v>
      </c>
      <c r="I204" s="190"/>
      <c r="J204" s="13"/>
      <c r="K204" s="13"/>
      <c r="L204" s="185"/>
      <c r="M204" s="191"/>
      <c r="N204" s="192"/>
      <c r="O204" s="192"/>
      <c r="P204" s="192"/>
      <c r="Q204" s="192"/>
      <c r="R204" s="192"/>
      <c r="S204" s="192"/>
      <c r="T204" s="19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7" t="s">
        <v>145</v>
      </c>
      <c r="AU204" s="187" t="s">
        <v>84</v>
      </c>
      <c r="AV204" s="13" t="s">
        <v>84</v>
      </c>
      <c r="AW204" s="13" t="s">
        <v>35</v>
      </c>
      <c r="AX204" s="13" t="s">
        <v>74</v>
      </c>
      <c r="AY204" s="187" t="s">
        <v>134</v>
      </c>
    </row>
    <row r="205" spans="1:51" s="15" customFormat="1" ht="12">
      <c r="A205" s="15"/>
      <c r="B205" s="202"/>
      <c r="C205" s="15"/>
      <c r="D205" s="186" t="s">
        <v>145</v>
      </c>
      <c r="E205" s="203" t="s">
        <v>3</v>
      </c>
      <c r="F205" s="204" t="s">
        <v>795</v>
      </c>
      <c r="G205" s="15"/>
      <c r="H205" s="203" t="s">
        <v>3</v>
      </c>
      <c r="I205" s="205"/>
      <c r="J205" s="15"/>
      <c r="K205" s="15"/>
      <c r="L205" s="202"/>
      <c r="M205" s="206"/>
      <c r="N205" s="207"/>
      <c r="O205" s="207"/>
      <c r="P205" s="207"/>
      <c r="Q205" s="207"/>
      <c r="R205" s="207"/>
      <c r="S205" s="207"/>
      <c r="T205" s="20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03" t="s">
        <v>145</v>
      </c>
      <c r="AU205" s="203" t="s">
        <v>84</v>
      </c>
      <c r="AV205" s="15" t="s">
        <v>82</v>
      </c>
      <c r="AW205" s="15" t="s">
        <v>35</v>
      </c>
      <c r="AX205" s="15" t="s">
        <v>74</v>
      </c>
      <c r="AY205" s="203" t="s">
        <v>134</v>
      </c>
    </row>
    <row r="206" spans="1:51" s="13" customFormat="1" ht="12">
      <c r="A206" s="13"/>
      <c r="B206" s="185"/>
      <c r="C206" s="13"/>
      <c r="D206" s="186" t="s">
        <v>145</v>
      </c>
      <c r="E206" s="187" t="s">
        <v>3</v>
      </c>
      <c r="F206" s="188" t="s">
        <v>659</v>
      </c>
      <c r="G206" s="13"/>
      <c r="H206" s="189">
        <v>2.35</v>
      </c>
      <c r="I206" s="190"/>
      <c r="J206" s="13"/>
      <c r="K206" s="13"/>
      <c r="L206" s="185"/>
      <c r="M206" s="191"/>
      <c r="N206" s="192"/>
      <c r="O206" s="192"/>
      <c r="P206" s="192"/>
      <c r="Q206" s="192"/>
      <c r="R206" s="192"/>
      <c r="S206" s="192"/>
      <c r="T206" s="19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7" t="s">
        <v>145</v>
      </c>
      <c r="AU206" s="187" t="s">
        <v>84</v>
      </c>
      <c r="AV206" s="13" t="s">
        <v>84</v>
      </c>
      <c r="AW206" s="13" t="s">
        <v>35</v>
      </c>
      <c r="AX206" s="13" t="s">
        <v>74</v>
      </c>
      <c r="AY206" s="187" t="s">
        <v>134</v>
      </c>
    </row>
    <row r="207" spans="1:51" s="14" customFormat="1" ht="12">
      <c r="A207" s="14"/>
      <c r="B207" s="194"/>
      <c r="C207" s="14"/>
      <c r="D207" s="186" t="s">
        <v>145</v>
      </c>
      <c r="E207" s="195" t="s">
        <v>3</v>
      </c>
      <c r="F207" s="196" t="s">
        <v>148</v>
      </c>
      <c r="G207" s="14"/>
      <c r="H207" s="197">
        <v>40.422</v>
      </c>
      <c r="I207" s="198"/>
      <c r="J207" s="14"/>
      <c r="K207" s="14"/>
      <c r="L207" s="194"/>
      <c r="M207" s="199"/>
      <c r="N207" s="200"/>
      <c r="O207" s="200"/>
      <c r="P207" s="200"/>
      <c r="Q207" s="200"/>
      <c r="R207" s="200"/>
      <c r="S207" s="200"/>
      <c r="T207" s="20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5" t="s">
        <v>145</v>
      </c>
      <c r="AU207" s="195" t="s">
        <v>84</v>
      </c>
      <c r="AV207" s="14" t="s">
        <v>141</v>
      </c>
      <c r="AW207" s="14" t="s">
        <v>35</v>
      </c>
      <c r="AX207" s="14" t="s">
        <v>82</v>
      </c>
      <c r="AY207" s="195" t="s">
        <v>134</v>
      </c>
    </row>
    <row r="208" spans="1:65" s="2" customFormat="1" ht="62.7" customHeight="1">
      <c r="A208" s="40"/>
      <c r="B208" s="166"/>
      <c r="C208" s="167" t="s">
        <v>9</v>
      </c>
      <c r="D208" s="167" t="s">
        <v>136</v>
      </c>
      <c r="E208" s="168" t="s">
        <v>155</v>
      </c>
      <c r="F208" s="169" t="s">
        <v>156</v>
      </c>
      <c r="G208" s="170" t="s">
        <v>139</v>
      </c>
      <c r="H208" s="171">
        <v>35.722</v>
      </c>
      <c r="I208" s="172"/>
      <c r="J208" s="173">
        <f>ROUND(I208*H208,2)</f>
        <v>0</v>
      </c>
      <c r="K208" s="169" t="s">
        <v>140</v>
      </c>
      <c r="L208" s="41"/>
      <c r="M208" s="174" t="s">
        <v>3</v>
      </c>
      <c r="N208" s="175" t="s">
        <v>45</v>
      </c>
      <c r="O208" s="74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178" t="s">
        <v>141</v>
      </c>
      <c r="AT208" s="178" t="s">
        <v>136</v>
      </c>
      <c r="AU208" s="178" t="s">
        <v>84</v>
      </c>
      <c r="AY208" s="21" t="s">
        <v>134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21" t="s">
        <v>82</v>
      </c>
      <c r="BK208" s="179">
        <f>ROUND(I208*H208,2)</f>
        <v>0</v>
      </c>
      <c r="BL208" s="21" t="s">
        <v>141</v>
      </c>
      <c r="BM208" s="178" t="s">
        <v>796</v>
      </c>
    </row>
    <row r="209" spans="1:47" s="2" customFormat="1" ht="12">
      <c r="A209" s="40"/>
      <c r="B209" s="41"/>
      <c r="C209" s="40"/>
      <c r="D209" s="180" t="s">
        <v>143</v>
      </c>
      <c r="E209" s="40"/>
      <c r="F209" s="181" t="s">
        <v>158</v>
      </c>
      <c r="G209" s="40"/>
      <c r="H209" s="40"/>
      <c r="I209" s="182"/>
      <c r="J209" s="40"/>
      <c r="K209" s="40"/>
      <c r="L209" s="41"/>
      <c r="M209" s="183"/>
      <c r="N209" s="184"/>
      <c r="O209" s="74"/>
      <c r="P209" s="74"/>
      <c r="Q209" s="74"/>
      <c r="R209" s="74"/>
      <c r="S209" s="74"/>
      <c r="T209" s="75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21" t="s">
        <v>143</v>
      </c>
      <c r="AU209" s="21" t="s">
        <v>84</v>
      </c>
    </row>
    <row r="210" spans="1:51" s="15" customFormat="1" ht="12">
      <c r="A210" s="15"/>
      <c r="B210" s="202"/>
      <c r="C210" s="15"/>
      <c r="D210" s="186" t="s">
        <v>145</v>
      </c>
      <c r="E210" s="203" t="s">
        <v>3</v>
      </c>
      <c r="F210" s="204" t="s">
        <v>797</v>
      </c>
      <c r="G210" s="15"/>
      <c r="H210" s="203" t="s">
        <v>3</v>
      </c>
      <c r="I210" s="205"/>
      <c r="J210" s="15"/>
      <c r="K210" s="15"/>
      <c r="L210" s="202"/>
      <c r="M210" s="206"/>
      <c r="N210" s="207"/>
      <c r="O210" s="207"/>
      <c r="P210" s="207"/>
      <c r="Q210" s="207"/>
      <c r="R210" s="207"/>
      <c r="S210" s="207"/>
      <c r="T210" s="208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03" t="s">
        <v>145</v>
      </c>
      <c r="AU210" s="203" t="s">
        <v>84</v>
      </c>
      <c r="AV210" s="15" t="s">
        <v>82</v>
      </c>
      <c r="AW210" s="15" t="s">
        <v>35</v>
      </c>
      <c r="AX210" s="15" t="s">
        <v>74</v>
      </c>
      <c r="AY210" s="203" t="s">
        <v>134</v>
      </c>
    </row>
    <row r="211" spans="1:51" s="13" customFormat="1" ht="12">
      <c r="A211" s="13"/>
      <c r="B211" s="185"/>
      <c r="C211" s="13"/>
      <c r="D211" s="186" t="s">
        <v>145</v>
      </c>
      <c r="E211" s="187" t="s">
        <v>3</v>
      </c>
      <c r="F211" s="188" t="s">
        <v>640</v>
      </c>
      <c r="G211" s="13"/>
      <c r="H211" s="189">
        <v>35.722</v>
      </c>
      <c r="I211" s="190"/>
      <c r="J211" s="13"/>
      <c r="K211" s="13"/>
      <c r="L211" s="185"/>
      <c r="M211" s="191"/>
      <c r="N211" s="192"/>
      <c r="O211" s="192"/>
      <c r="P211" s="192"/>
      <c r="Q211" s="192"/>
      <c r="R211" s="192"/>
      <c r="S211" s="192"/>
      <c r="T211" s="19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145</v>
      </c>
      <c r="AU211" s="187" t="s">
        <v>84</v>
      </c>
      <c r="AV211" s="13" t="s">
        <v>84</v>
      </c>
      <c r="AW211" s="13" t="s">
        <v>35</v>
      </c>
      <c r="AX211" s="13" t="s">
        <v>74</v>
      </c>
      <c r="AY211" s="187" t="s">
        <v>134</v>
      </c>
    </row>
    <row r="212" spans="1:51" s="14" customFormat="1" ht="12">
      <c r="A212" s="14"/>
      <c r="B212" s="194"/>
      <c r="C212" s="14"/>
      <c r="D212" s="186" t="s">
        <v>145</v>
      </c>
      <c r="E212" s="195" t="s">
        <v>3</v>
      </c>
      <c r="F212" s="196" t="s">
        <v>148</v>
      </c>
      <c r="G212" s="14"/>
      <c r="H212" s="197">
        <v>35.722</v>
      </c>
      <c r="I212" s="198"/>
      <c r="J212" s="14"/>
      <c r="K212" s="14"/>
      <c r="L212" s="194"/>
      <c r="M212" s="199"/>
      <c r="N212" s="200"/>
      <c r="O212" s="200"/>
      <c r="P212" s="200"/>
      <c r="Q212" s="200"/>
      <c r="R212" s="200"/>
      <c r="S212" s="200"/>
      <c r="T212" s="20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195" t="s">
        <v>145</v>
      </c>
      <c r="AU212" s="195" t="s">
        <v>84</v>
      </c>
      <c r="AV212" s="14" t="s">
        <v>141</v>
      </c>
      <c r="AW212" s="14" t="s">
        <v>35</v>
      </c>
      <c r="AX212" s="14" t="s">
        <v>82</v>
      </c>
      <c r="AY212" s="195" t="s">
        <v>134</v>
      </c>
    </row>
    <row r="213" spans="1:65" s="2" customFormat="1" ht="37.8" customHeight="1">
      <c r="A213" s="40"/>
      <c r="B213" s="166"/>
      <c r="C213" s="167" t="s">
        <v>217</v>
      </c>
      <c r="D213" s="167" t="s">
        <v>136</v>
      </c>
      <c r="E213" s="168" t="s">
        <v>798</v>
      </c>
      <c r="F213" s="169" t="s">
        <v>799</v>
      </c>
      <c r="G213" s="170" t="s">
        <v>139</v>
      </c>
      <c r="H213" s="171">
        <v>17.978</v>
      </c>
      <c r="I213" s="172"/>
      <c r="J213" s="173">
        <f>ROUND(I213*H213,2)</f>
        <v>0</v>
      </c>
      <c r="K213" s="169" t="s">
        <v>140</v>
      </c>
      <c r="L213" s="41"/>
      <c r="M213" s="174" t="s">
        <v>3</v>
      </c>
      <c r="N213" s="175" t="s">
        <v>45</v>
      </c>
      <c r="O213" s="74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178" t="s">
        <v>141</v>
      </c>
      <c r="AT213" s="178" t="s">
        <v>136</v>
      </c>
      <c r="AU213" s="178" t="s">
        <v>84</v>
      </c>
      <c r="AY213" s="21" t="s">
        <v>134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1" t="s">
        <v>82</v>
      </c>
      <c r="BK213" s="179">
        <f>ROUND(I213*H213,2)</f>
        <v>0</v>
      </c>
      <c r="BL213" s="21" t="s">
        <v>141</v>
      </c>
      <c r="BM213" s="178" t="s">
        <v>800</v>
      </c>
    </row>
    <row r="214" spans="1:47" s="2" customFormat="1" ht="12">
      <c r="A214" s="40"/>
      <c r="B214" s="41"/>
      <c r="C214" s="40"/>
      <c r="D214" s="180" t="s">
        <v>143</v>
      </c>
      <c r="E214" s="40"/>
      <c r="F214" s="181" t="s">
        <v>801</v>
      </c>
      <c r="G214" s="40"/>
      <c r="H214" s="40"/>
      <c r="I214" s="182"/>
      <c r="J214" s="40"/>
      <c r="K214" s="40"/>
      <c r="L214" s="41"/>
      <c r="M214" s="183"/>
      <c r="N214" s="184"/>
      <c r="O214" s="74"/>
      <c r="P214" s="74"/>
      <c r="Q214" s="74"/>
      <c r="R214" s="74"/>
      <c r="S214" s="74"/>
      <c r="T214" s="75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21" t="s">
        <v>143</v>
      </c>
      <c r="AU214" s="21" t="s">
        <v>84</v>
      </c>
    </row>
    <row r="215" spans="1:51" s="15" customFormat="1" ht="12">
      <c r="A215" s="15"/>
      <c r="B215" s="202"/>
      <c r="C215" s="15"/>
      <c r="D215" s="186" t="s">
        <v>145</v>
      </c>
      <c r="E215" s="203" t="s">
        <v>3</v>
      </c>
      <c r="F215" s="204" t="s">
        <v>802</v>
      </c>
      <c r="G215" s="15"/>
      <c r="H215" s="203" t="s">
        <v>3</v>
      </c>
      <c r="I215" s="205"/>
      <c r="J215" s="15"/>
      <c r="K215" s="15"/>
      <c r="L215" s="202"/>
      <c r="M215" s="206"/>
      <c r="N215" s="207"/>
      <c r="O215" s="207"/>
      <c r="P215" s="207"/>
      <c r="Q215" s="207"/>
      <c r="R215" s="207"/>
      <c r="S215" s="207"/>
      <c r="T215" s="20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03" t="s">
        <v>145</v>
      </c>
      <c r="AU215" s="203" t="s">
        <v>84</v>
      </c>
      <c r="AV215" s="15" t="s">
        <v>82</v>
      </c>
      <c r="AW215" s="15" t="s">
        <v>35</v>
      </c>
      <c r="AX215" s="15" t="s">
        <v>74</v>
      </c>
      <c r="AY215" s="203" t="s">
        <v>134</v>
      </c>
    </row>
    <row r="216" spans="1:51" s="13" customFormat="1" ht="12">
      <c r="A216" s="13"/>
      <c r="B216" s="185"/>
      <c r="C216" s="13"/>
      <c r="D216" s="186" t="s">
        <v>145</v>
      </c>
      <c r="E216" s="187" t="s">
        <v>3</v>
      </c>
      <c r="F216" s="188" t="s">
        <v>655</v>
      </c>
      <c r="G216" s="13"/>
      <c r="H216" s="189">
        <v>17.978</v>
      </c>
      <c r="I216" s="190"/>
      <c r="J216" s="13"/>
      <c r="K216" s="13"/>
      <c r="L216" s="185"/>
      <c r="M216" s="191"/>
      <c r="N216" s="192"/>
      <c r="O216" s="192"/>
      <c r="P216" s="192"/>
      <c r="Q216" s="192"/>
      <c r="R216" s="192"/>
      <c r="S216" s="192"/>
      <c r="T216" s="19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7" t="s">
        <v>145</v>
      </c>
      <c r="AU216" s="187" t="s">
        <v>84</v>
      </c>
      <c r="AV216" s="13" t="s">
        <v>84</v>
      </c>
      <c r="AW216" s="13" t="s">
        <v>35</v>
      </c>
      <c r="AX216" s="13" t="s">
        <v>74</v>
      </c>
      <c r="AY216" s="187" t="s">
        <v>134</v>
      </c>
    </row>
    <row r="217" spans="1:51" s="14" customFormat="1" ht="12">
      <c r="A217" s="14"/>
      <c r="B217" s="194"/>
      <c r="C217" s="14"/>
      <c r="D217" s="186" t="s">
        <v>145</v>
      </c>
      <c r="E217" s="195" t="s">
        <v>3</v>
      </c>
      <c r="F217" s="196" t="s">
        <v>148</v>
      </c>
      <c r="G217" s="14"/>
      <c r="H217" s="197">
        <v>17.978</v>
      </c>
      <c r="I217" s="198"/>
      <c r="J217" s="14"/>
      <c r="K217" s="14"/>
      <c r="L217" s="194"/>
      <c r="M217" s="199"/>
      <c r="N217" s="200"/>
      <c r="O217" s="200"/>
      <c r="P217" s="200"/>
      <c r="Q217" s="200"/>
      <c r="R217" s="200"/>
      <c r="S217" s="200"/>
      <c r="T217" s="20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5" t="s">
        <v>145</v>
      </c>
      <c r="AU217" s="195" t="s">
        <v>84</v>
      </c>
      <c r="AV217" s="14" t="s">
        <v>141</v>
      </c>
      <c r="AW217" s="14" t="s">
        <v>35</v>
      </c>
      <c r="AX217" s="14" t="s">
        <v>82</v>
      </c>
      <c r="AY217" s="195" t="s">
        <v>134</v>
      </c>
    </row>
    <row r="218" spans="1:65" s="2" customFormat="1" ht="44.25" customHeight="1">
      <c r="A218" s="40"/>
      <c r="B218" s="166"/>
      <c r="C218" s="167" t="s">
        <v>226</v>
      </c>
      <c r="D218" s="167" t="s">
        <v>136</v>
      </c>
      <c r="E218" s="168" t="s">
        <v>803</v>
      </c>
      <c r="F218" s="169" t="s">
        <v>804</v>
      </c>
      <c r="G218" s="170" t="s">
        <v>139</v>
      </c>
      <c r="H218" s="171">
        <v>38.072</v>
      </c>
      <c r="I218" s="172"/>
      <c r="J218" s="173">
        <f>ROUND(I218*H218,2)</f>
        <v>0</v>
      </c>
      <c r="K218" s="169" t="s">
        <v>140</v>
      </c>
      <c r="L218" s="41"/>
      <c r="M218" s="174" t="s">
        <v>3</v>
      </c>
      <c r="N218" s="175" t="s">
        <v>45</v>
      </c>
      <c r="O218" s="74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178" t="s">
        <v>141</v>
      </c>
      <c r="AT218" s="178" t="s">
        <v>136</v>
      </c>
      <c r="AU218" s="178" t="s">
        <v>84</v>
      </c>
      <c r="AY218" s="21" t="s">
        <v>134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21" t="s">
        <v>82</v>
      </c>
      <c r="BK218" s="179">
        <f>ROUND(I218*H218,2)</f>
        <v>0</v>
      </c>
      <c r="BL218" s="21" t="s">
        <v>141</v>
      </c>
      <c r="BM218" s="178" t="s">
        <v>805</v>
      </c>
    </row>
    <row r="219" spans="1:47" s="2" customFormat="1" ht="12">
      <c r="A219" s="40"/>
      <c r="B219" s="41"/>
      <c r="C219" s="40"/>
      <c r="D219" s="180" t="s">
        <v>143</v>
      </c>
      <c r="E219" s="40"/>
      <c r="F219" s="181" t="s">
        <v>806</v>
      </c>
      <c r="G219" s="40"/>
      <c r="H219" s="40"/>
      <c r="I219" s="182"/>
      <c r="J219" s="40"/>
      <c r="K219" s="40"/>
      <c r="L219" s="41"/>
      <c r="M219" s="183"/>
      <c r="N219" s="184"/>
      <c r="O219" s="74"/>
      <c r="P219" s="74"/>
      <c r="Q219" s="74"/>
      <c r="R219" s="74"/>
      <c r="S219" s="74"/>
      <c r="T219" s="75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21" t="s">
        <v>143</v>
      </c>
      <c r="AU219" s="21" t="s">
        <v>84</v>
      </c>
    </row>
    <row r="220" spans="1:51" s="15" customFormat="1" ht="12">
      <c r="A220" s="15"/>
      <c r="B220" s="202"/>
      <c r="C220" s="15"/>
      <c r="D220" s="186" t="s">
        <v>145</v>
      </c>
      <c r="E220" s="203" t="s">
        <v>3</v>
      </c>
      <c r="F220" s="204" t="s">
        <v>807</v>
      </c>
      <c r="G220" s="15"/>
      <c r="H220" s="203" t="s">
        <v>3</v>
      </c>
      <c r="I220" s="205"/>
      <c r="J220" s="15"/>
      <c r="K220" s="15"/>
      <c r="L220" s="202"/>
      <c r="M220" s="206"/>
      <c r="N220" s="207"/>
      <c r="O220" s="207"/>
      <c r="P220" s="207"/>
      <c r="Q220" s="207"/>
      <c r="R220" s="207"/>
      <c r="S220" s="207"/>
      <c r="T220" s="208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03" t="s">
        <v>145</v>
      </c>
      <c r="AU220" s="203" t="s">
        <v>84</v>
      </c>
      <c r="AV220" s="15" t="s">
        <v>82</v>
      </c>
      <c r="AW220" s="15" t="s">
        <v>35</v>
      </c>
      <c r="AX220" s="15" t="s">
        <v>74</v>
      </c>
      <c r="AY220" s="203" t="s">
        <v>134</v>
      </c>
    </row>
    <row r="221" spans="1:51" s="13" customFormat="1" ht="12">
      <c r="A221" s="13"/>
      <c r="B221" s="185"/>
      <c r="C221" s="13"/>
      <c r="D221" s="186" t="s">
        <v>145</v>
      </c>
      <c r="E221" s="187" t="s">
        <v>3</v>
      </c>
      <c r="F221" s="188" t="s">
        <v>659</v>
      </c>
      <c r="G221" s="13"/>
      <c r="H221" s="189">
        <v>2.35</v>
      </c>
      <c r="I221" s="190"/>
      <c r="J221" s="13"/>
      <c r="K221" s="13"/>
      <c r="L221" s="185"/>
      <c r="M221" s="191"/>
      <c r="N221" s="192"/>
      <c r="O221" s="192"/>
      <c r="P221" s="192"/>
      <c r="Q221" s="192"/>
      <c r="R221" s="192"/>
      <c r="S221" s="192"/>
      <c r="T221" s="19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7" t="s">
        <v>145</v>
      </c>
      <c r="AU221" s="187" t="s">
        <v>84</v>
      </c>
      <c r="AV221" s="13" t="s">
        <v>84</v>
      </c>
      <c r="AW221" s="13" t="s">
        <v>35</v>
      </c>
      <c r="AX221" s="13" t="s">
        <v>74</v>
      </c>
      <c r="AY221" s="187" t="s">
        <v>134</v>
      </c>
    </row>
    <row r="222" spans="1:51" s="15" customFormat="1" ht="12">
      <c r="A222" s="15"/>
      <c r="B222" s="202"/>
      <c r="C222" s="15"/>
      <c r="D222" s="186" t="s">
        <v>145</v>
      </c>
      <c r="E222" s="203" t="s">
        <v>3</v>
      </c>
      <c r="F222" s="204" t="s">
        <v>808</v>
      </c>
      <c r="G222" s="15"/>
      <c r="H222" s="203" t="s">
        <v>3</v>
      </c>
      <c r="I222" s="205"/>
      <c r="J222" s="15"/>
      <c r="K222" s="15"/>
      <c r="L222" s="202"/>
      <c r="M222" s="206"/>
      <c r="N222" s="207"/>
      <c r="O222" s="207"/>
      <c r="P222" s="207"/>
      <c r="Q222" s="207"/>
      <c r="R222" s="207"/>
      <c r="S222" s="207"/>
      <c r="T222" s="20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03" t="s">
        <v>145</v>
      </c>
      <c r="AU222" s="203" t="s">
        <v>84</v>
      </c>
      <c r="AV222" s="15" t="s">
        <v>82</v>
      </c>
      <c r="AW222" s="15" t="s">
        <v>35</v>
      </c>
      <c r="AX222" s="15" t="s">
        <v>74</v>
      </c>
      <c r="AY222" s="203" t="s">
        <v>134</v>
      </c>
    </row>
    <row r="223" spans="1:51" s="13" customFormat="1" ht="12">
      <c r="A223" s="13"/>
      <c r="B223" s="185"/>
      <c r="C223" s="13"/>
      <c r="D223" s="186" t="s">
        <v>145</v>
      </c>
      <c r="E223" s="187" t="s">
        <v>3</v>
      </c>
      <c r="F223" s="188" t="s">
        <v>640</v>
      </c>
      <c r="G223" s="13"/>
      <c r="H223" s="189">
        <v>35.722</v>
      </c>
      <c r="I223" s="190"/>
      <c r="J223" s="13"/>
      <c r="K223" s="13"/>
      <c r="L223" s="185"/>
      <c r="M223" s="191"/>
      <c r="N223" s="192"/>
      <c r="O223" s="192"/>
      <c r="P223" s="192"/>
      <c r="Q223" s="192"/>
      <c r="R223" s="192"/>
      <c r="S223" s="192"/>
      <c r="T223" s="19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7" t="s">
        <v>145</v>
      </c>
      <c r="AU223" s="187" t="s">
        <v>84</v>
      </c>
      <c r="AV223" s="13" t="s">
        <v>84</v>
      </c>
      <c r="AW223" s="13" t="s">
        <v>35</v>
      </c>
      <c r="AX223" s="13" t="s">
        <v>74</v>
      </c>
      <c r="AY223" s="187" t="s">
        <v>134</v>
      </c>
    </row>
    <row r="224" spans="1:51" s="14" customFormat="1" ht="12">
      <c r="A224" s="14"/>
      <c r="B224" s="194"/>
      <c r="C224" s="14"/>
      <c r="D224" s="186" t="s">
        <v>145</v>
      </c>
      <c r="E224" s="195" t="s">
        <v>3</v>
      </c>
      <c r="F224" s="196" t="s">
        <v>148</v>
      </c>
      <c r="G224" s="14"/>
      <c r="H224" s="197">
        <v>38.072</v>
      </c>
      <c r="I224" s="198"/>
      <c r="J224" s="14"/>
      <c r="K224" s="14"/>
      <c r="L224" s="194"/>
      <c r="M224" s="199"/>
      <c r="N224" s="200"/>
      <c r="O224" s="200"/>
      <c r="P224" s="200"/>
      <c r="Q224" s="200"/>
      <c r="R224" s="200"/>
      <c r="S224" s="200"/>
      <c r="T224" s="20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5" t="s">
        <v>145</v>
      </c>
      <c r="AU224" s="195" t="s">
        <v>84</v>
      </c>
      <c r="AV224" s="14" t="s">
        <v>141</v>
      </c>
      <c r="AW224" s="14" t="s">
        <v>35</v>
      </c>
      <c r="AX224" s="14" t="s">
        <v>82</v>
      </c>
      <c r="AY224" s="195" t="s">
        <v>134</v>
      </c>
    </row>
    <row r="225" spans="1:65" s="2" customFormat="1" ht="44.25" customHeight="1">
      <c r="A225" s="40"/>
      <c r="B225" s="166"/>
      <c r="C225" s="167" t="s">
        <v>233</v>
      </c>
      <c r="D225" s="167" t="s">
        <v>136</v>
      </c>
      <c r="E225" s="168" t="s">
        <v>809</v>
      </c>
      <c r="F225" s="169" t="s">
        <v>810</v>
      </c>
      <c r="G225" s="170" t="s">
        <v>139</v>
      </c>
      <c r="H225" s="171">
        <v>35.722</v>
      </c>
      <c r="I225" s="172"/>
      <c r="J225" s="173">
        <f>ROUND(I225*H225,2)</f>
        <v>0</v>
      </c>
      <c r="K225" s="169" t="s">
        <v>140</v>
      </c>
      <c r="L225" s="41"/>
      <c r="M225" s="174" t="s">
        <v>3</v>
      </c>
      <c r="N225" s="175" t="s">
        <v>45</v>
      </c>
      <c r="O225" s="74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178" t="s">
        <v>141</v>
      </c>
      <c r="AT225" s="178" t="s">
        <v>136</v>
      </c>
      <c r="AU225" s="178" t="s">
        <v>84</v>
      </c>
      <c r="AY225" s="21" t="s">
        <v>134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21" t="s">
        <v>82</v>
      </c>
      <c r="BK225" s="179">
        <f>ROUND(I225*H225,2)</f>
        <v>0</v>
      </c>
      <c r="BL225" s="21" t="s">
        <v>141</v>
      </c>
      <c r="BM225" s="178" t="s">
        <v>811</v>
      </c>
    </row>
    <row r="226" spans="1:47" s="2" customFormat="1" ht="12">
      <c r="A226" s="40"/>
      <c r="B226" s="41"/>
      <c r="C226" s="40"/>
      <c r="D226" s="180" t="s">
        <v>143</v>
      </c>
      <c r="E226" s="40"/>
      <c r="F226" s="181" t="s">
        <v>812</v>
      </c>
      <c r="G226" s="40"/>
      <c r="H226" s="40"/>
      <c r="I226" s="182"/>
      <c r="J226" s="40"/>
      <c r="K226" s="40"/>
      <c r="L226" s="41"/>
      <c r="M226" s="183"/>
      <c r="N226" s="184"/>
      <c r="O226" s="74"/>
      <c r="P226" s="74"/>
      <c r="Q226" s="74"/>
      <c r="R226" s="74"/>
      <c r="S226" s="74"/>
      <c r="T226" s="75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21" t="s">
        <v>143</v>
      </c>
      <c r="AU226" s="21" t="s">
        <v>84</v>
      </c>
    </row>
    <row r="227" spans="1:51" s="15" customFormat="1" ht="12">
      <c r="A227" s="15"/>
      <c r="B227" s="202"/>
      <c r="C227" s="15"/>
      <c r="D227" s="186" t="s">
        <v>145</v>
      </c>
      <c r="E227" s="203" t="s">
        <v>3</v>
      </c>
      <c r="F227" s="204" t="s">
        <v>788</v>
      </c>
      <c r="G227" s="15"/>
      <c r="H227" s="203" t="s">
        <v>3</v>
      </c>
      <c r="I227" s="205"/>
      <c r="J227" s="15"/>
      <c r="K227" s="15"/>
      <c r="L227" s="202"/>
      <c r="M227" s="206"/>
      <c r="N227" s="207"/>
      <c r="O227" s="207"/>
      <c r="P227" s="207"/>
      <c r="Q227" s="207"/>
      <c r="R227" s="207"/>
      <c r="S227" s="207"/>
      <c r="T227" s="20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03" t="s">
        <v>145</v>
      </c>
      <c r="AU227" s="203" t="s">
        <v>84</v>
      </c>
      <c r="AV227" s="15" t="s">
        <v>82</v>
      </c>
      <c r="AW227" s="15" t="s">
        <v>35</v>
      </c>
      <c r="AX227" s="15" t="s">
        <v>74</v>
      </c>
      <c r="AY227" s="203" t="s">
        <v>134</v>
      </c>
    </row>
    <row r="228" spans="1:51" s="13" customFormat="1" ht="12">
      <c r="A228" s="13"/>
      <c r="B228" s="185"/>
      <c r="C228" s="13"/>
      <c r="D228" s="186" t="s">
        <v>145</v>
      </c>
      <c r="E228" s="187" t="s">
        <v>3</v>
      </c>
      <c r="F228" s="188" t="s">
        <v>634</v>
      </c>
      <c r="G228" s="13"/>
      <c r="H228" s="189">
        <v>6.379</v>
      </c>
      <c r="I228" s="190"/>
      <c r="J228" s="13"/>
      <c r="K228" s="13"/>
      <c r="L228" s="185"/>
      <c r="M228" s="191"/>
      <c r="N228" s="192"/>
      <c r="O228" s="192"/>
      <c r="P228" s="192"/>
      <c r="Q228" s="192"/>
      <c r="R228" s="192"/>
      <c r="S228" s="192"/>
      <c r="T228" s="19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7" t="s">
        <v>145</v>
      </c>
      <c r="AU228" s="187" t="s">
        <v>84</v>
      </c>
      <c r="AV228" s="13" t="s">
        <v>84</v>
      </c>
      <c r="AW228" s="13" t="s">
        <v>35</v>
      </c>
      <c r="AX228" s="13" t="s">
        <v>74</v>
      </c>
      <c r="AY228" s="187" t="s">
        <v>134</v>
      </c>
    </row>
    <row r="229" spans="1:51" s="15" customFormat="1" ht="12">
      <c r="A229" s="15"/>
      <c r="B229" s="202"/>
      <c r="C229" s="15"/>
      <c r="D229" s="186" t="s">
        <v>145</v>
      </c>
      <c r="E229" s="203" t="s">
        <v>3</v>
      </c>
      <c r="F229" s="204" t="s">
        <v>789</v>
      </c>
      <c r="G229" s="15"/>
      <c r="H229" s="203" t="s">
        <v>3</v>
      </c>
      <c r="I229" s="205"/>
      <c r="J229" s="15"/>
      <c r="K229" s="15"/>
      <c r="L229" s="202"/>
      <c r="M229" s="206"/>
      <c r="N229" s="207"/>
      <c r="O229" s="207"/>
      <c r="P229" s="207"/>
      <c r="Q229" s="207"/>
      <c r="R229" s="207"/>
      <c r="S229" s="207"/>
      <c r="T229" s="20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03" t="s">
        <v>145</v>
      </c>
      <c r="AU229" s="203" t="s">
        <v>84</v>
      </c>
      <c r="AV229" s="15" t="s">
        <v>82</v>
      </c>
      <c r="AW229" s="15" t="s">
        <v>35</v>
      </c>
      <c r="AX229" s="15" t="s">
        <v>74</v>
      </c>
      <c r="AY229" s="203" t="s">
        <v>134</v>
      </c>
    </row>
    <row r="230" spans="1:51" s="13" customFormat="1" ht="12">
      <c r="A230" s="13"/>
      <c r="B230" s="185"/>
      <c r="C230" s="13"/>
      <c r="D230" s="186" t="s">
        <v>145</v>
      </c>
      <c r="E230" s="187" t="s">
        <v>3</v>
      </c>
      <c r="F230" s="188" t="s">
        <v>637</v>
      </c>
      <c r="G230" s="13"/>
      <c r="H230" s="189">
        <v>29.343</v>
      </c>
      <c r="I230" s="190"/>
      <c r="J230" s="13"/>
      <c r="K230" s="13"/>
      <c r="L230" s="185"/>
      <c r="M230" s="191"/>
      <c r="N230" s="192"/>
      <c r="O230" s="192"/>
      <c r="P230" s="192"/>
      <c r="Q230" s="192"/>
      <c r="R230" s="192"/>
      <c r="S230" s="192"/>
      <c r="T230" s="19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7" t="s">
        <v>145</v>
      </c>
      <c r="AU230" s="187" t="s">
        <v>84</v>
      </c>
      <c r="AV230" s="13" t="s">
        <v>84</v>
      </c>
      <c r="AW230" s="13" t="s">
        <v>35</v>
      </c>
      <c r="AX230" s="13" t="s">
        <v>74</v>
      </c>
      <c r="AY230" s="187" t="s">
        <v>134</v>
      </c>
    </row>
    <row r="231" spans="1:51" s="14" customFormat="1" ht="12">
      <c r="A231" s="14"/>
      <c r="B231" s="194"/>
      <c r="C231" s="14"/>
      <c r="D231" s="186" t="s">
        <v>145</v>
      </c>
      <c r="E231" s="195" t="s">
        <v>3</v>
      </c>
      <c r="F231" s="196" t="s">
        <v>148</v>
      </c>
      <c r="G231" s="14"/>
      <c r="H231" s="197">
        <v>35.722</v>
      </c>
      <c r="I231" s="198"/>
      <c r="J231" s="14"/>
      <c r="K231" s="14"/>
      <c r="L231" s="194"/>
      <c r="M231" s="199"/>
      <c r="N231" s="200"/>
      <c r="O231" s="200"/>
      <c r="P231" s="200"/>
      <c r="Q231" s="200"/>
      <c r="R231" s="200"/>
      <c r="S231" s="200"/>
      <c r="T231" s="20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5" t="s">
        <v>145</v>
      </c>
      <c r="AU231" s="195" t="s">
        <v>84</v>
      </c>
      <c r="AV231" s="14" t="s">
        <v>141</v>
      </c>
      <c r="AW231" s="14" t="s">
        <v>35</v>
      </c>
      <c r="AX231" s="14" t="s">
        <v>82</v>
      </c>
      <c r="AY231" s="195" t="s">
        <v>134</v>
      </c>
    </row>
    <row r="232" spans="1:65" s="2" customFormat="1" ht="44.25" customHeight="1">
      <c r="A232" s="40"/>
      <c r="B232" s="166"/>
      <c r="C232" s="167" t="s">
        <v>246</v>
      </c>
      <c r="D232" s="167" t="s">
        <v>136</v>
      </c>
      <c r="E232" s="168" t="s">
        <v>813</v>
      </c>
      <c r="F232" s="169" t="s">
        <v>160</v>
      </c>
      <c r="G232" s="170" t="s">
        <v>161</v>
      </c>
      <c r="H232" s="171">
        <v>64.3</v>
      </c>
      <c r="I232" s="172"/>
      <c r="J232" s="173">
        <f>ROUND(I232*H232,2)</f>
        <v>0</v>
      </c>
      <c r="K232" s="169" t="s">
        <v>140</v>
      </c>
      <c r="L232" s="41"/>
      <c r="M232" s="174" t="s">
        <v>3</v>
      </c>
      <c r="N232" s="175" t="s">
        <v>45</v>
      </c>
      <c r="O232" s="74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178" t="s">
        <v>141</v>
      </c>
      <c r="AT232" s="178" t="s">
        <v>136</v>
      </c>
      <c r="AU232" s="178" t="s">
        <v>84</v>
      </c>
      <c r="AY232" s="21" t="s">
        <v>134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21" t="s">
        <v>82</v>
      </c>
      <c r="BK232" s="179">
        <f>ROUND(I232*H232,2)</f>
        <v>0</v>
      </c>
      <c r="BL232" s="21" t="s">
        <v>141</v>
      </c>
      <c r="BM232" s="178" t="s">
        <v>814</v>
      </c>
    </row>
    <row r="233" spans="1:47" s="2" customFormat="1" ht="12">
      <c r="A233" s="40"/>
      <c r="B233" s="41"/>
      <c r="C233" s="40"/>
      <c r="D233" s="180" t="s">
        <v>143</v>
      </c>
      <c r="E233" s="40"/>
      <c r="F233" s="181" t="s">
        <v>815</v>
      </c>
      <c r="G233" s="40"/>
      <c r="H233" s="40"/>
      <c r="I233" s="182"/>
      <c r="J233" s="40"/>
      <c r="K233" s="40"/>
      <c r="L233" s="41"/>
      <c r="M233" s="183"/>
      <c r="N233" s="184"/>
      <c r="O233" s="74"/>
      <c r="P233" s="74"/>
      <c r="Q233" s="74"/>
      <c r="R233" s="74"/>
      <c r="S233" s="74"/>
      <c r="T233" s="75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21" t="s">
        <v>143</v>
      </c>
      <c r="AU233" s="21" t="s">
        <v>84</v>
      </c>
    </row>
    <row r="234" spans="1:51" s="15" customFormat="1" ht="12">
      <c r="A234" s="15"/>
      <c r="B234" s="202"/>
      <c r="C234" s="15"/>
      <c r="D234" s="186" t="s">
        <v>145</v>
      </c>
      <c r="E234" s="203" t="s">
        <v>3</v>
      </c>
      <c r="F234" s="204" t="s">
        <v>816</v>
      </c>
      <c r="G234" s="15"/>
      <c r="H234" s="203" t="s">
        <v>3</v>
      </c>
      <c r="I234" s="205"/>
      <c r="J234" s="15"/>
      <c r="K234" s="15"/>
      <c r="L234" s="202"/>
      <c r="M234" s="206"/>
      <c r="N234" s="207"/>
      <c r="O234" s="207"/>
      <c r="P234" s="207"/>
      <c r="Q234" s="207"/>
      <c r="R234" s="207"/>
      <c r="S234" s="207"/>
      <c r="T234" s="208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03" t="s">
        <v>145</v>
      </c>
      <c r="AU234" s="203" t="s">
        <v>84</v>
      </c>
      <c r="AV234" s="15" t="s">
        <v>82</v>
      </c>
      <c r="AW234" s="15" t="s">
        <v>35</v>
      </c>
      <c r="AX234" s="15" t="s">
        <v>74</v>
      </c>
      <c r="AY234" s="203" t="s">
        <v>134</v>
      </c>
    </row>
    <row r="235" spans="1:51" s="13" customFormat="1" ht="12">
      <c r="A235" s="13"/>
      <c r="B235" s="185"/>
      <c r="C235" s="13"/>
      <c r="D235" s="186" t="s">
        <v>145</v>
      </c>
      <c r="E235" s="187" t="s">
        <v>3</v>
      </c>
      <c r="F235" s="188" t="s">
        <v>817</v>
      </c>
      <c r="G235" s="13"/>
      <c r="H235" s="189">
        <v>64.3</v>
      </c>
      <c r="I235" s="190"/>
      <c r="J235" s="13"/>
      <c r="K235" s="13"/>
      <c r="L235" s="185"/>
      <c r="M235" s="191"/>
      <c r="N235" s="192"/>
      <c r="O235" s="192"/>
      <c r="P235" s="192"/>
      <c r="Q235" s="192"/>
      <c r="R235" s="192"/>
      <c r="S235" s="192"/>
      <c r="T235" s="19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7" t="s">
        <v>145</v>
      </c>
      <c r="AU235" s="187" t="s">
        <v>84</v>
      </c>
      <c r="AV235" s="13" t="s">
        <v>84</v>
      </c>
      <c r="AW235" s="13" t="s">
        <v>35</v>
      </c>
      <c r="AX235" s="13" t="s">
        <v>74</v>
      </c>
      <c r="AY235" s="187" t="s">
        <v>134</v>
      </c>
    </row>
    <row r="236" spans="1:51" s="14" customFormat="1" ht="12">
      <c r="A236" s="14"/>
      <c r="B236" s="194"/>
      <c r="C236" s="14"/>
      <c r="D236" s="186" t="s">
        <v>145</v>
      </c>
      <c r="E236" s="195" t="s">
        <v>3</v>
      </c>
      <c r="F236" s="196" t="s">
        <v>148</v>
      </c>
      <c r="G236" s="14"/>
      <c r="H236" s="197">
        <v>64.3</v>
      </c>
      <c r="I236" s="198"/>
      <c r="J236" s="14"/>
      <c r="K236" s="14"/>
      <c r="L236" s="194"/>
      <c r="M236" s="199"/>
      <c r="N236" s="200"/>
      <c r="O236" s="200"/>
      <c r="P236" s="200"/>
      <c r="Q236" s="200"/>
      <c r="R236" s="200"/>
      <c r="S236" s="200"/>
      <c r="T236" s="20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5" t="s">
        <v>145</v>
      </c>
      <c r="AU236" s="195" t="s">
        <v>84</v>
      </c>
      <c r="AV236" s="14" t="s">
        <v>141</v>
      </c>
      <c r="AW236" s="14" t="s">
        <v>35</v>
      </c>
      <c r="AX236" s="14" t="s">
        <v>82</v>
      </c>
      <c r="AY236" s="195" t="s">
        <v>134</v>
      </c>
    </row>
    <row r="237" spans="1:65" s="2" customFormat="1" ht="37.8" customHeight="1">
      <c r="A237" s="40"/>
      <c r="B237" s="166"/>
      <c r="C237" s="167" t="s">
        <v>253</v>
      </c>
      <c r="D237" s="167" t="s">
        <v>136</v>
      </c>
      <c r="E237" s="168" t="s">
        <v>166</v>
      </c>
      <c r="F237" s="169" t="s">
        <v>167</v>
      </c>
      <c r="G237" s="170" t="s">
        <v>139</v>
      </c>
      <c r="H237" s="171">
        <v>35.722</v>
      </c>
      <c r="I237" s="172"/>
      <c r="J237" s="173">
        <f>ROUND(I237*H237,2)</f>
        <v>0</v>
      </c>
      <c r="K237" s="169" t="s">
        <v>140</v>
      </c>
      <c r="L237" s="41"/>
      <c r="M237" s="174" t="s">
        <v>3</v>
      </c>
      <c r="N237" s="175" t="s">
        <v>45</v>
      </c>
      <c r="O237" s="74"/>
      <c r="P237" s="176">
        <f>O237*H237</f>
        <v>0</v>
      </c>
      <c r="Q237" s="176">
        <v>0</v>
      </c>
      <c r="R237" s="176">
        <f>Q237*H237</f>
        <v>0</v>
      </c>
      <c r="S237" s="176">
        <v>0</v>
      </c>
      <c r="T237" s="17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178" t="s">
        <v>141</v>
      </c>
      <c r="AT237" s="178" t="s">
        <v>136</v>
      </c>
      <c r="AU237" s="178" t="s">
        <v>84</v>
      </c>
      <c r="AY237" s="21" t="s">
        <v>134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21" t="s">
        <v>82</v>
      </c>
      <c r="BK237" s="179">
        <f>ROUND(I237*H237,2)</f>
        <v>0</v>
      </c>
      <c r="BL237" s="21" t="s">
        <v>141</v>
      </c>
      <c r="BM237" s="178" t="s">
        <v>818</v>
      </c>
    </row>
    <row r="238" spans="1:47" s="2" customFormat="1" ht="12">
      <c r="A238" s="40"/>
      <c r="B238" s="41"/>
      <c r="C238" s="40"/>
      <c r="D238" s="180" t="s">
        <v>143</v>
      </c>
      <c r="E238" s="40"/>
      <c r="F238" s="181" t="s">
        <v>169</v>
      </c>
      <c r="G238" s="40"/>
      <c r="H238" s="40"/>
      <c r="I238" s="182"/>
      <c r="J238" s="40"/>
      <c r="K238" s="40"/>
      <c r="L238" s="41"/>
      <c r="M238" s="183"/>
      <c r="N238" s="184"/>
      <c r="O238" s="74"/>
      <c r="P238" s="74"/>
      <c r="Q238" s="74"/>
      <c r="R238" s="74"/>
      <c r="S238" s="74"/>
      <c r="T238" s="75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21" t="s">
        <v>143</v>
      </c>
      <c r="AU238" s="21" t="s">
        <v>84</v>
      </c>
    </row>
    <row r="239" spans="1:51" s="15" customFormat="1" ht="12">
      <c r="A239" s="15"/>
      <c r="B239" s="202"/>
      <c r="C239" s="15"/>
      <c r="D239" s="186" t="s">
        <v>145</v>
      </c>
      <c r="E239" s="203" t="s">
        <v>3</v>
      </c>
      <c r="F239" s="204" t="s">
        <v>819</v>
      </c>
      <c r="G239" s="15"/>
      <c r="H239" s="203" t="s">
        <v>3</v>
      </c>
      <c r="I239" s="205"/>
      <c r="J239" s="15"/>
      <c r="K239" s="15"/>
      <c r="L239" s="202"/>
      <c r="M239" s="206"/>
      <c r="N239" s="207"/>
      <c r="O239" s="207"/>
      <c r="P239" s="207"/>
      <c r="Q239" s="207"/>
      <c r="R239" s="207"/>
      <c r="S239" s="207"/>
      <c r="T239" s="208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03" t="s">
        <v>145</v>
      </c>
      <c r="AU239" s="203" t="s">
        <v>84</v>
      </c>
      <c r="AV239" s="15" t="s">
        <v>82</v>
      </c>
      <c r="AW239" s="15" t="s">
        <v>35</v>
      </c>
      <c r="AX239" s="15" t="s">
        <v>74</v>
      </c>
      <c r="AY239" s="203" t="s">
        <v>134</v>
      </c>
    </row>
    <row r="240" spans="1:51" s="13" customFormat="1" ht="12">
      <c r="A240" s="13"/>
      <c r="B240" s="185"/>
      <c r="C240" s="13"/>
      <c r="D240" s="186" t="s">
        <v>145</v>
      </c>
      <c r="E240" s="187" t="s">
        <v>3</v>
      </c>
      <c r="F240" s="188" t="s">
        <v>640</v>
      </c>
      <c r="G240" s="13"/>
      <c r="H240" s="189">
        <v>35.722</v>
      </c>
      <c r="I240" s="190"/>
      <c r="J240" s="13"/>
      <c r="K240" s="13"/>
      <c r="L240" s="185"/>
      <c r="M240" s="191"/>
      <c r="N240" s="192"/>
      <c r="O240" s="192"/>
      <c r="P240" s="192"/>
      <c r="Q240" s="192"/>
      <c r="R240" s="192"/>
      <c r="S240" s="192"/>
      <c r="T240" s="19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7" t="s">
        <v>145</v>
      </c>
      <c r="AU240" s="187" t="s">
        <v>84</v>
      </c>
      <c r="AV240" s="13" t="s">
        <v>84</v>
      </c>
      <c r="AW240" s="13" t="s">
        <v>35</v>
      </c>
      <c r="AX240" s="13" t="s">
        <v>74</v>
      </c>
      <c r="AY240" s="187" t="s">
        <v>134</v>
      </c>
    </row>
    <row r="241" spans="1:51" s="14" customFormat="1" ht="12">
      <c r="A241" s="14"/>
      <c r="B241" s="194"/>
      <c r="C241" s="14"/>
      <c r="D241" s="186" t="s">
        <v>145</v>
      </c>
      <c r="E241" s="195" t="s">
        <v>3</v>
      </c>
      <c r="F241" s="196" t="s">
        <v>148</v>
      </c>
      <c r="G241" s="14"/>
      <c r="H241" s="197">
        <v>35.722</v>
      </c>
      <c r="I241" s="198"/>
      <c r="J241" s="14"/>
      <c r="K241" s="14"/>
      <c r="L241" s="194"/>
      <c r="M241" s="199"/>
      <c r="N241" s="200"/>
      <c r="O241" s="200"/>
      <c r="P241" s="200"/>
      <c r="Q241" s="200"/>
      <c r="R241" s="200"/>
      <c r="S241" s="200"/>
      <c r="T241" s="20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195" t="s">
        <v>145</v>
      </c>
      <c r="AU241" s="195" t="s">
        <v>84</v>
      </c>
      <c r="AV241" s="14" t="s">
        <v>141</v>
      </c>
      <c r="AW241" s="14" t="s">
        <v>35</v>
      </c>
      <c r="AX241" s="14" t="s">
        <v>82</v>
      </c>
      <c r="AY241" s="195" t="s">
        <v>134</v>
      </c>
    </row>
    <row r="242" spans="1:65" s="2" customFormat="1" ht="44.25" customHeight="1">
      <c r="A242" s="40"/>
      <c r="B242" s="166"/>
      <c r="C242" s="167" t="s">
        <v>262</v>
      </c>
      <c r="D242" s="167" t="s">
        <v>136</v>
      </c>
      <c r="E242" s="168" t="s">
        <v>171</v>
      </c>
      <c r="F242" s="169" t="s">
        <v>172</v>
      </c>
      <c r="G242" s="170" t="s">
        <v>139</v>
      </c>
      <c r="H242" s="171">
        <v>2.35</v>
      </c>
      <c r="I242" s="172"/>
      <c r="J242" s="173">
        <f>ROUND(I242*H242,2)</f>
        <v>0</v>
      </c>
      <c r="K242" s="169" t="s">
        <v>140</v>
      </c>
      <c r="L242" s="41"/>
      <c r="M242" s="174" t="s">
        <v>3</v>
      </c>
      <c r="N242" s="175" t="s">
        <v>45</v>
      </c>
      <c r="O242" s="74"/>
      <c r="P242" s="176">
        <f>O242*H242</f>
        <v>0</v>
      </c>
      <c r="Q242" s="176">
        <v>0</v>
      </c>
      <c r="R242" s="176">
        <f>Q242*H242</f>
        <v>0</v>
      </c>
      <c r="S242" s="176">
        <v>0</v>
      </c>
      <c r="T242" s="17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178" t="s">
        <v>141</v>
      </c>
      <c r="AT242" s="178" t="s">
        <v>136</v>
      </c>
      <c r="AU242" s="178" t="s">
        <v>84</v>
      </c>
      <c r="AY242" s="21" t="s">
        <v>134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21" t="s">
        <v>82</v>
      </c>
      <c r="BK242" s="179">
        <f>ROUND(I242*H242,2)</f>
        <v>0</v>
      </c>
      <c r="BL242" s="21" t="s">
        <v>141</v>
      </c>
      <c r="BM242" s="178" t="s">
        <v>820</v>
      </c>
    </row>
    <row r="243" spans="1:47" s="2" customFormat="1" ht="12">
      <c r="A243" s="40"/>
      <c r="B243" s="41"/>
      <c r="C243" s="40"/>
      <c r="D243" s="180" t="s">
        <v>143</v>
      </c>
      <c r="E243" s="40"/>
      <c r="F243" s="181" t="s">
        <v>174</v>
      </c>
      <c r="G243" s="40"/>
      <c r="H243" s="40"/>
      <c r="I243" s="182"/>
      <c r="J243" s="40"/>
      <c r="K243" s="40"/>
      <c r="L243" s="41"/>
      <c r="M243" s="183"/>
      <c r="N243" s="184"/>
      <c r="O243" s="74"/>
      <c r="P243" s="74"/>
      <c r="Q243" s="74"/>
      <c r="R243" s="74"/>
      <c r="S243" s="74"/>
      <c r="T243" s="75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21" t="s">
        <v>143</v>
      </c>
      <c r="AU243" s="21" t="s">
        <v>84</v>
      </c>
    </row>
    <row r="244" spans="1:51" s="15" customFormat="1" ht="12">
      <c r="A244" s="15"/>
      <c r="B244" s="202"/>
      <c r="C244" s="15"/>
      <c r="D244" s="186" t="s">
        <v>145</v>
      </c>
      <c r="E244" s="203" t="s">
        <v>3</v>
      </c>
      <c r="F244" s="204" t="s">
        <v>821</v>
      </c>
      <c r="G244" s="15"/>
      <c r="H244" s="203" t="s">
        <v>3</v>
      </c>
      <c r="I244" s="205"/>
      <c r="J244" s="15"/>
      <c r="K244" s="15"/>
      <c r="L244" s="202"/>
      <c r="M244" s="206"/>
      <c r="N244" s="207"/>
      <c r="O244" s="207"/>
      <c r="P244" s="207"/>
      <c r="Q244" s="207"/>
      <c r="R244" s="207"/>
      <c r="S244" s="207"/>
      <c r="T244" s="208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03" t="s">
        <v>145</v>
      </c>
      <c r="AU244" s="203" t="s">
        <v>84</v>
      </c>
      <c r="AV244" s="15" t="s">
        <v>82</v>
      </c>
      <c r="AW244" s="15" t="s">
        <v>35</v>
      </c>
      <c r="AX244" s="15" t="s">
        <v>74</v>
      </c>
      <c r="AY244" s="203" t="s">
        <v>134</v>
      </c>
    </row>
    <row r="245" spans="1:51" s="15" customFormat="1" ht="12">
      <c r="A245" s="15"/>
      <c r="B245" s="202"/>
      <c r="C245" s="15"/>
      <c r="D245" s="186" t="s">
        <v>145</v>
      </c>
      <c r="E245" s="203" t="s">
        <v>3</v>
      </c>
      <c r="F245" s="204" t="s">
        <v>822</v>
      </c>
      <c r="G245" s="15"/>
      <c r="H245" s="203" t="s">
        <v>3</v>
      </c>
      <c r="I245" s="205"/>
      <c r="J245" s="15"/>
      <c r="K245" s="15"/>
      <c r="L245" s="202"/>
      <c r="M245" s="206"/>
      <c r="N245" s="207"/>
      <c r="O245" s="207"/>
      <c r="P245" s="207"/>
      <c r="Q245" s="207"/>
      <c r="R245" s="207"/>
      <c r="S245" s="207"/>
      <c r="T245" s="208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03" t="s">
        <v>145</v>
      </c>
      <c r="AU245" s="203" t="s">
        <v>84</v>
      </c>
      <c r="AV245" s="15" t="s">
        <v>82</v>
      </c>
      <c r="AW245" s="15" t="s">
        <v>35</v>
      </c>
      <c r="AX245" s="15" t="s">
        <v>74</v>
      </c>
      <c r="AY245" s="203" t="s">
        <v>134</v>
      </c>
    </row>
    <row r="246" spans="1:51" s="15" customFormat="1" ht="12">
      <c r="A246" s="15"/>
      <c r="B246" s="202"/>
      <c r="C246" s="15"/>
      <c r="D246" s="186" t="s">
        <v>145</v>
      </c>
      <c r="E246" s="203" t="s">
        <v>3</v>
      </c>
      <c r="F246" s="204" t="s">
        <v>823</v>
      </c>
      <c r="G246" s="15"/>
      <c r="H246" s="203" t="s">
        <v>3</v>
      </c>
      <c r="I246" s="205"/>
      <c r="J246" s="15"/>
      <c r="K246" s="15"/>
      <c r="L246" s="202"/>
      <c r="M246" s="206"/>
      <c r="N246" s="207"/>
      <c r="O246" s="207"/>
      <c r="P246" s="207"/>
      <c r="Q246" s="207"/>
      <c r="R246" s="207"/>
      <c r="S246" s="207"/>
      <c r="T246" s="20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03" t="s">
        <v>145</v>
      </c>
      <c r="AU246" s="203" t="s">
        <v>84</v>
      </c>
      <c r="AV246" s="15" t="s">
        <v>82</v>
      </c>
      <c r="AW246" s="15" t="s">
        <v>35</v>
      </c>
      <c r="AX246" s="15" t="s">
        <v>74</v>
      </c>
      <c r="AY246" s="203" t="s">
        <v>134</v>
      </c>
    </row>
    <row r="247" spans="1:51" s="13" customFormat="1" ht="12">
      <c r="A247" s="13"/>
      <c r="B247" s="185"/>
      <c r="C247" s="13"/>
      <c r="D247" s="186" t="s">
        <v>145</v>
      </c>
      <c r="E247" s="187" t="s">
        <v>3</v>
      </c>
      <c r="F247" s="188" t="s">
        <v>652</v>
      </c>
      <c r="G247" s="13"/>
      <c r="H247" s="189">
        <v>20.094</v>
      </c>
      <c r="I247" s="190"/>
      <c r="J247" s="13"/>
      <c r="K247" s="13"/>
      <c r="L247" s="185"/>
      <c r="M247" s="191"/>
      <c r="N247" s="192"/>
      <c r="O247" s="192"/>
      <c r="P247" s="192"/>
      <c r="Q247" s="192"/>
      <c r="R247" s="192"/>
      <c r="S247" s="192"/>
      <c r="T247" s="19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7" t="s">
        <v>145</v>
      </c>
      <c r="AU247" s="187" t="s">
        <v>84</v>
      </c>
      <c r="AV247" s="13" t="s">
        <v>84</v>
      </c>
      <c r="AW247" s="13" t="s">
        <v>35</v>
      </c>
      <c r="AX247" s="13" t="s">
        <v>74</v>
      </c>
      <c r="AY247" s="187" t="s">
        <v>134</v>
      </c>
    </row>
    <row r="248" spans="1:51" s="13" customFormat="1" ht="12">
      <c r="A248" s="13"/>
      <c r="B248" s="185"/>
      <c r="C248" s="13"/>
      <c r="D248" s="186" t="s">
        <v>145</v>
      </c>
      <c r="E248" s="187" t="s">
        <v>3</v>
      </c>
      <c r="F248" s="188" t="s">
        <v>655</v>
      </c>
      <c r="G248" s="13"/>
      <c r="H248" s="189">
        <v>17.978</v>
      </c>
      <c r="I248" s="190"/>
      <c r="J248" s="13"/>
      <c r="K248" s="13"/>
      <c r="L248" s="185"/>
      <c r="M248" s="191"/>
      <c r="N248" s="192"/>
      <c r="O248" s="192"/>
      <c r="P248" s="192"/>
      <c r="Q248" s="192"/>
      <c r="R248" s="192"/>
      <c r="S248" s="192"/>
      <c r="T248" s="19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7" t="s">
        <v>145</v>
      </c>
      <c r="AU248" s="187" t="s">
        <v>84</v>
      </c>
      <c r="AV248" s="13" t="s">
        <v>84</v>
      </c>
      <c r="AW248" s="13" t="s">
        <v>35</v>
      </c>
      <c r="AX248" s="13" t="s">
        <v>74</v>
      </c>
      <c r="AY248" s="187" t="s">
        <v>134</v>
      </c>
    </row>
    <row r="249" spans="1:51" s="15" customFormat="1" ht="12">
      <c r="A249" s="15"/>
      <c r="B249" s="202"/>
      <c r="C249" s="15"/>
      <c r="D249" s="186" t="s">
        <v>145</v>
      </c>
      <c r="E249" s="203" t="s">
        <v>3</v>
      </c>
      <c r="F249" s="204" t="s">
        <v>824</v>
      </c>
      <c r="G249" s="15"/>
      <c r="H249" s="203" t="s">
        <v>3</v>
      </c>
      <c r="I249" s="205"/>
      <c r="J249" s="15"/>
      <c r="K249" s="15"/>
      <c r="L249" s="202"/>
      <c r="M249" s="206"/>
      <c r="N249" s="207"/>
      <c r="O249" s="207"/>
      <c r="P249" s="207"/>
      <c r="Q249" s="207"/>
      <c r="R249" s="207"/>
      <c r="S249" s="207"/>
      <c r="T249" s="20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03" t="s">
        <v>145</v>
      </c>
      <c r="AU249" s="203" t="s">
        <v>84</v>
      </c>
      <c r="AV249" s="15" t="s">
        <v>82</v>
      </c>
      <c r="AW249" s="15" t="s">
        <v>35</v>
      </c>
      <c r="AX249" s="15" t="s">
        <v>74</v>
      </c>
      <c r="AY249" s="203" t="s">
        <v>134</v>
      </c>
    </row>
    <row r="250" spans="1:51" s="13" customFormat="1" ht="12">
      <c r="A250" s="13"/>
      <c r="B250" s="185"/>
      <c r="C250" s="13"/>
      <c r="D250" s="186" t="s">
        <v>145</v>
      </c>
      <c r="E250" s="187" t="s">
        <v>3</v>
      </c>
      <c r="F250" s="188" t="s">
        <v>825</v>
      </c>
      <c r="G250" s="13"/>
      <c r="H250" s="189">
        <v>-6.379</v>
      </c>
      <c r="I250" s="190"/>
      <c r="J250" s="13"/>
      <c r="K250" s="13"/>
      <c r="L250" s="185"/>
      <c r="M250" s="191"/>
      <c r="N250" s="192"/>
      <c r="O250" s="192"/>
      <c r="P250" s="192"/>
      <c r="Q250" s="192"/>
      <c r="R250" s="192"/>
      <c r="S250" s="192"/>
      <c r="T250" s="19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7" t="s">
        <v>145</v>
      </c>
      <c r="AU250" s="187" t="s">
        <v>84</v>
      </c>
      <c r="AV250" s="13" t="s">
        <v>84</v>
      </c>
      <c r="AW250" s="13" t="s">
        <v>35</v>
      </c>
      <c r="AX250" s="13" t="s">
        <v>74</v>
      </c>
      <c r="AY250" s="187" t="s">
        <v>134</v>
      </c>
    </row>
    <row r="251" spans="1:51" s="13" customFormat="1" ht="12">
      <c r="A251" s="13"/>
      <c r="B251" s="185"/>
      <c r="C251" s="13"/>
      <c r="D251" s="186" t="s">
        <v>145</v>
      </c>
      <c r="E251" s="187" t="s">
        <v>3</v>
      </c>
      <c r="F251" s="188" t="s">
        <v>826</v>
      </c>
      <c r="G251" s="13"/>
      <c r="H251" s="189">
        <v>-29.343</v>
      </c>
      <c r="I251" s="190"/>
      <c r="J251" s="13"/>
      <c r="K251" s="13"/>
      <c r="L251" s="185"/>
      <c r="M251" s="191"/>
      <c r="N251" s="192"/>
      <c r="O251" s="192"/>
      <c r="P251" s="192"/>
      <c r="Q251" s="192"/>
      <c r="R251" s="192"/>
      <c r="S251" s="192"/>
      <c r="T251" s="19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7" t="s">
        <v>145</v>
      </c>
      <c r="AU251" s="187" t="s">
        <v>84</v>
      </c>
      <c r="AV251" s="13" t="s">
        <v>84</v>
      </c>
      <c r="AW251" s="13" t="s">
        <v>35</v>
      </c>
      <c r="AX251" s="13" t="s">
        <v>74</v>
      </c>
      <c r="AY251" s="187" t="s">
        <v>134</v>
      </c>
    </row>
    <row r="252" spans="1:51" s="16" customFormat="1" ht="12">
      <c r="A252" s="16"/>
      <c r="B252" s="225"/>
      <c r="C252" s="16"/>
      <c r="D252" s="186" t="s">
        <v>145</v>
      </c>
      <c r="E252" s="226" t="s">
        <v>659</v>
      </c>
      <c r="F252" s="227" t="s">
        <v>732</v>
      </c>
      <c r="G252" s="16"/>
      <c r="H252" s="228">
        <v>2.35000000000001</v>
      </c>
      <c r="I252" s="229"/>
      <c r="J252" s="16"/>
      <c r="K252" s="16"/>
      <c r="L252" s="225"/>
      <c r="M252" s="230"/>
      <c r="N252" s="231"/>
      <c r="O252" s="231"/>
      <c r="P252" s="231"/>
      <c r="Q252" s="231"/>
      <c r="R252" s="231"/>
      <c r="S252" s="231"/>
      <c r="T252" s="232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26" t="s">
        <v>145</v>
      </c>
      <c r="AU252" s="226" t="s">
        <v>84</v>
      </c>
      <c r="AV252" s="16" t="s">
        <v>154</v>
      </c>
      <c r="AW252" s="16" t="s">
        <v>35</v>
      </c>
      <c r="AX252" s="16" t="s">
        <v>74</v>
      </c>
      <c r="AY252" s="226" t="s">
        <v>134</v>
      </c>
    </row>
    <row r="253" spans="1:51" s="14" customFormat="1" ht="12">
      <c r="A253" s="14"/>
      <c r="B253" s="194"/>
      <c r="C253" s="14"/>
      <c r="D253" s="186" t="s">
        <v>145</v>
      </c>
      <c r="E253" s="195" t="s">
        <v>827</v>
      </c>
      <c r="F253" s="196" t="s">
        <v>148</v>
      </c>
      <c r="G253" s="14"/>
      <c r="H253" s="197">
        <v>2.35000000000001</v>
      </c>
      <c r="I253" s="198"/>
      <c r="J253" s="14"/>
      <c r="K253" s="14"/>
      <c r="L253" s="194"/>
      <c r="M253" s="199"/>
      <c r="N253" s="200"/>
      <c r="O253" s="200"/>
      <c r="P253" s="200"/>
      <c r="Q253" s="200"/>
      <c r="R253" s="200"/>
      <c r="S253" s="200"/>
      <c r="T253" s="20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5" t="s">
        <v>145</v>
      </c>
      <c r="AU253" s="195" t="s">
        <v>84</v>
      </c>
      <c r="AV253" s="14" t="s">
        <v>141</v>
      </c>
      <c r="AW253" s="14" t="s">
        <v>35</v>
      </c>
      <c r="AX253" s="14" t="s">
        <v>82</v>
      </c>
      <c r="AY253" s="195" t="s">
        <v>134</v>
      </c>
    </row>
    <row r="254" spans="1:51" s="15" customFormat="1" ht="12">
      <c r="A254" s="15"/>
      <c r="B254" s="202"/>
      <c r="C254" s="15"/>
      <c r="D254" s="186" t="s">
        <v>145</v>
      </c>
      <c r="E254" s="203" t="s">
        <v>3</v>
      </c>
      <c r="F254" s="204" t="s">
        <v>828</v>
      </c>
      <c r="G254" s="15"/>
      <c r="H254" s="203" t="s">
        <v>3</v>
      </c>
      <c r="I254" s="205"/>
      <c r="J254" s="15"/>
      <c r="K254" s="15"/>
      <c r="L254" s="202"/>
      <c r="M254" s="206"/>
      <c r="N254" s="207"/>
      <c r="O254" s="207"/>
      <c r="P254" s="207"/>
      <c r="Q254" s="207"/>
      <c r="R254" s="207"/>
      <c r="S254" s="207"/>
      <c r="T254" s="208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03" t="s">
        <v>145</v>
      </c>
      <c r="AU254" s="203" t="s">
        <v>84</v>
      </c>
      <c r="AV254" s="15" t="s">
        <v>82</v>
      </c>
      <c r="AW254" s="15" t="s">
        <v>35</v>
      </c>
      <c r="AX254" s="15" t="s">
        <v>74</v>
      </c>
      <c r="AY254" s="203" t="s">
        <v>134</v>
      </c>
    </row>
    <row r="255" spans="1:51" s="13" customFormat="1" ht="12">
      <c r="A255" s="13"/>
      <c r="B255" s="185"/>
      <c r="C255" s="13"/>
      <c r="D255" s="186" t="s">
        <v>145</v>
      </c>
      <c r="E255" s="187" t="s">
        <v>3</v>
      </c>
      <c r="F255" s="188" t="s">
        <v>652</v>
      </c>
      <c r="G255" s="13"/>
      <c r="H255" s="189">
        <v>20.094</v>
      </c>
      <c r="I255" s="190"/>
      <c r="J255" s="13"/>
      <c r="K255" s="13"/>
      <c r="L255" s="185"/>
      <c r="M255" s="191"/>
      <c r="N255" s="192"/>
      <c r="O255" s="192"/>
      <c r="P255" s="192"/>
      <c r="Q255" s="192"/>
      <c r="R255" s="192"/>
      <c r="S255" s="192"/>
      <c r="T255" s="19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7" t="s">
        <v>145</v>
      </c>
      <c r="AU255" s="187" t="s">
        <v>84</v>
      </c>
      <c r="AV255" s="13" t="s">
        <v>84</v>
      </c>
      <c r="AW255" s="13" t="s">
        <v>35</v>
      </c>
      <c r="AX255" s="13" t="s">
        <v>74</v>
      </c>
      <c r="AY255" s="187" t="s">
        <v>134</v>
      </c>
    </row>
    <row r="256" spans="1:51" s="13" customFormat="1" ht="12">
      <c r="A256" s="13"/>
      <c r="B256" s="185"/>
      <c r="C256" s="13"/>
      <c r="D256" s="186" t="s">
        <v>145</v>
      </c>
      <c r="E256" s="187" t="s">
        <v>3</v>
      </c>
      <c r="F256" s="188" t="s">
        <v>655</v>
      </c>
      <c r="G256" s="13"/>
      <c r="H256" s="189">
        <v>17.978</v>
      </c>
      <c r="I256" s="190"/>
      <c r="J256" s="13"/>
      <c r="K256" s="13"/>
      <c r="L256" s="185"/>
      <c r="M256" s="191"/>
      <c r="N256" s="192"/>
      <c r="O256" s="192"/>
      <c r="P256" s="192"/>
      <c r="Q256" s="192"/>
      <c r="R256" s="192"/>
      <c r="S256" s="192"/>
      <c r="T256" s="19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7" t="s">
        <v>145</v>
      </c>
      <c r="AU256" s="187" t="s">
        <v>84</v>
      </c>
      <c r="AV256" s="13" t="s">
        <v>84</v>
      </c>
      <c r="AW256" s="13" t="s">
        <v>35</v>
      </c>
      <c r="AX256" s="13" t="s">
        <v>74</v>
      </c>
      <c r="AY256" s="187" t="s">
        <v>134</v>
      </c>
    </row>
    <row r="257" spans="1:51" s="13" customFormat="1" ht="12">
      <c r="A257" s="13"/>
      <c r="B257" s="185"/>
      <c r="C257" s="13"/>
      <c r="D257" s="186" t="s">
        <v>145</v>
      </c>
      <c r="E257" s="187" t="s">
        <v>3</v>
      </c>
      <c r="F257" s="188" t="s">
        <v>829</v>
      </c>
      <c r="G257" s="13"/>
      <c r="H257" s="189">
        <v>-2.35</v>
      </c>
      <c r="I257" s="190"/>
      <c r="J257" s="13"/>
      <c r="K257" s="13"/>
      <c r="L257" s="185"/>
      <c r="M257" s="191"/>
      <c r="N257" s="192"/>
      <c r="O257" s="192"/>
      <c r="P257" s="192"/>
      <c r="Q257" s="192"/>
      <c r="R257" s="192"/>
      <c r="S257" s="192"/>
      <c r="T257" s="19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7" t="s">
        <v>145</v>
      </c>
      <c r="AU257" s="187" t="s">
        <v>84</v>
      </c>
      <c r="AV257" s="13" t="s">
        <v>84</v>
      </c>
      <c r="AW257" s="13" t="s">
        <v>35</v>
      </c>
      <c r="AX257" s="13" t="s">
        <v>74</v>
      </c>
      <c r="AY257" s="187" t="s">
        <v>134</v>
      </c>
    </row>
    <row r="258" spans="1:51" s="16" customFormat="1" ht="12">
      <c r="A258" s="16"/>
      <c r="B258" s="225"/>
      <c r="C258" s="16"/>
      <c r="D258" s="186" t="s">
        <v>145</v>
      </c>
      <c r="E258" s="226" t="s">
        <v>640</v>
      </c>
      <c r="F258" s="227" t="s">
        <v>732</v>
      </c>
      <c r="G258" s="16"/>
      <c r="H258" s="228">
        <v>35.722</v>
      </c>
      <c r="I258" s="229"/>
      <c r="J258" s="16"/>
      <c r="K258" s="16"/>
      <c r="L258" s="225"/>
      <c r="M258" s="230"/>
      <c r="N258" s="231"/>
      <c r="O258" s="231"/>
      <c r="P258" s="231"/>
      <c r="Q258" s="231"/>
      <c r="R258" s="231"/>
      <c r="S258" s="231"/>
      <c r="T258" s="232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26" t="s">
        <v>145</v>
      </c>
      <c r="AU258" s="226" t="s">
        <v>84</v>
      </c>
      <c r="AV258" s="16" t="s">
        <v>154</v>
      </c>
      <c r="AW258" s="16" t="s">
        <v>35</v>
      </c>
      <c r="AX258" s="16" t="s">
        <v>74</v>
      </c>
      <c r="AY258" s="226" t="s">
        <v>134</v>
      </c>
    </row>
    <row r="259" spans="1:65" s="2" customFormat="1" ht="66.75" customHeight="1">
      <c r="A259" s="40"/>
      <c r="B259" s="166"/>
      <c r="C259" s="167" t="s">
        <v>268</v>
      </c>
      <c r="D259" s="167" t="s">
        <v>136</v>
      </c>
      <c r="E259" s="168" t="s">
        <v>830</v>
      </c>
      <c r="F259" s="169" t="s">
        <v>831</v>
      </c>
      <c r="G259" s="170" t="s">
        <v>139</v>
      </c>
      <c r="H259" s="171">
        <v>29.343</v>
      </c>
      <c r="I259" s="172"/>
      <c r="J259" s="173">
        <f>ROUND(I259*H259,2)</f>
        <v>0</v>
      </c>
      <c r="K259" s="169" t="s">
        <v>140</v>
      </c>
      <c r="L259" s="41"/>
      <c r="M259" s="174" t="s">
        <v>3</v>
      </c>
      <c r="N259" s="175" t="s">
        <v>45</v>
      </c>
      <c r="O259" s="74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178" t="s">
        <v>141</v>
      </c>
      <c r="AT259" s="178" t="s">
        <v>136</v>
      </c>
      <c r="AU259" s="178" t="s">
        <v>84</v>
      </c>
      <c r="AY259" s="21" t="s">
        <v>134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21" t="s">
        <v>82</v>
      </c>
      <c r="BK259" s="179">
        <f>ROUND(I259*H259,2)</f>
        <v>0</v>
      </c>
      <c r="BL259" s="21" t="s">
        <v>141</v>
      </c>
      <c r="BM259" s="178" t="s">
        <v>832</v>
      </c>
    </row>
    <row r="260" spans="1:47" s="2" customFormat="1" ht="12">
      <c r="A260" s="40"/>
      <c r="B260" s="41"/>
      <c r="C260" s="40"/>
      <c r="D260" s="180" t="s">
        <v>143</v>
      </c>
      <c r="E260" s="40"/>
      <c r="F260" s="181" t="s">
        <v>833</v>
      </c>
      <c r="G260" s="40"/>
      <c r="H260" s="40"/>
      <c r="I260" s="182"/>
      <c r="J260" s="40"/>
      <c r="K260" s="40"/>
      <c r="L260" s="41"/>
      <c r="M260" s="183"/>
      <c r="N260" s="184"/>
      <c r="O260" s="74"/>
      <c r="P260" s="74"/>
      <c r="Q260" s="74"/>
      <c r="R260" s="74"/>
      <c r="S260" s="74"/>
      <c r="T260" s="75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21" t="s">
        <v>143</v>
      </c>
      <c r="AU260" s="21" t="s">
        <v>84</v>
      </c>
    </row>
    <row r="261" spans="1:51" s="15" customFormat="1" ht="12">
      <c r="A261" s="15"/>
      <c r="B261" s="202"/>
      <c r="C261" s="15"/>
      <c r="D261" s="186" t="s">
        <v>145</v>
      </c>
      <c r="E261" s="203" t="s">
        <v>3</v>
      </c>
      <c r="F261" s="204" t="s">
        <v>763</v>
      </c>
      <c r="G261" s="15"/>
      <c r="H261" s="203" t="s">
        <v>3</v>
      </c>
      <c r="I261" s="205"/>
      <c r="J261" s="15"/>
      <c r="K261" s="15"/>
      <c r="L261" s="202"/>
      <c r="M261" s="206"/>
      <c r="N261" s="207"/>
      <c r="O261" s="207"/>
      <c r="P261" s="207"/>
      <c r="Q261" s="207"/>
      <c r="R261" s="207"/>
      <c r="S261" s="207"/>
      <c r="T261" s="20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03" t="s">
        <v>145</v>
      </c>
      <c r="AU261" s="203" t="s">
        <v>84</v>
      </c>
      <c r="AV261" s="15" t="s">
        <v>82</v>
      </c>
      <c r="AW261" s="15" t="s">
        <v>35</v>
      </c>
      <c r="AX261" s="15" t="s">
        <v>74</v>
      </c>
      <c r="AY261" s="203" t="s">
        <v>134</v>
      </c>
    </row>
    <row r="262" spans="1:51" s="13" customFormat="1" ht="12">
      <c r="A262" s="13"/>
      <c r="B262" s="185"/>
      <c r="C262" s="13"/>
      <c r="D262" s="186" t="s">
        <v>145</v>
      </c>
      <c r="E262" s="187" t="s">
        <v>3</v>
      </c>
      <c r="F262" s="188" t="s">
        <v>834</v>
      </c>
      <c r="G262" s="13"/>
      <c r="H262" s="189">
        <v>0.23</v>
      </c>
      <c r="I262" s="190"/>
      <c r="J262" s="13"/>
      <c r="K262" s="13"/>
      <c r="L262" s="185"/>
      <c r="M262" s="191"/>
      <c r="N262" s="192"/>
      <c r="O262" s="192"/>
      <c r="P262" s="192"/>
      <c r="Q262" s="192"/>
      <c r="R262" s="192"/>
      <c r="S262" s="192"/>
      <c r="T262" s="19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7" t="s">
        <v>145</v>
      </c>
      <c r="AU262" s="187" t="s">
        <v>84</v>
      </c>
      <c r="AV262" s="13" t="s">
        <v>84</v>
      </c>
      <c r="AW262" s="13" t="s">
        <v>35</v>
      </c>
      <c r="AX262" s="13" t="s">
        <v>74</v>
      </c>
      <c r="AY262" s="187" t="s">
        <v>134</v>
      </c>
    </row>
    <row r="263" spans="1:51" s="13" customFormat="1" ht="12">
      <c r="A263" s="13"/>
      <c r="B263" s="185"/>
      <c r="C263" s="13"/>
      <c r="D263" s="186" t="s">
        <v>145</v>
      </c>
      <c r="E263" s="187" t="s">
        <v>3</v>
      </c>
      <c r="F263" s="188" t="s">
        <v>835</v>
      </c>
      <c r="G263" s="13"/>
      <c r="H263" s="189">
        <v>1.472</v>
      </c>
      <c r="I263" s="190"/>
      <c r="J263" s="13"/>
      <c r="K263" s="13"/>
      <c r="L263" s="185"/>
      <c r="M263" s="191"/>
      <c r="N263" s="192"/>
      <c r="O263" s="192"/>
      <c r="P263" s="192"/>
      <c r="Q263" s="192"/>
      <c r="R263" s="192"/>
      <c r="S263" s="192"/>
      <c r="T263" s="19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7" t="s">
        <v>145</v>
      </c>
      <c r="AU263" s="187" t="s">
        <v>84</v>
      </c>
      <c r="AV263" s="13" t="s">
        <v>84</v>
      </c>
      <c r="AW263" s="13" t="s">
        <v>35</v>
      </c>
      <c r="AX263" s="13" t="s">
        <v>74</v>
      </c>
      <c r="AY263" s="187" t="s">
        <v>134</v>
      </c>
    </row>
    <row r="264" spans="1:51" s="13" customFormat="1" ht="12">
      <c r="A264" s="13"/>
      <c r="B264" s="185"/>
      <c r="C264" s="13"/>
      <c r="D264" s="186" t="s">
        <v>145</v>
      </c>
      <c r="E264" s="187" t="s">
        <v>3</v>
      </c>
      <c r="F264" s="188" t="s">
        <v>836</v>
      </c>
      <c r="G264" s="13"/>
      <c r="H264" s="189">
        <v>0.207</v>
      </c>
      <c r="I264" s="190"/>
      <c r="J264" s="13"/>
      <c r="K264" s="13"/>
      <c r="L264" s="185"/>
      <c r="M264" s="191"/>
      <c r="N264" s="192"/>
      <c r="O264" s="192"/>
      <c r="P264" s="192"/>
      <c r="Q264" s="192"/>
      <c r="R264" s="192"/>
      <c r="S264" s="192"/>
      <c r="T264" s="19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145</v>
      </c>
      <c r="AU264" s="187" t="s">
        <v>84</v>
      </c>
      <c r="AV264" s="13" t="s">
        <v>84</v>
      </c>
      <c r="AW264" s="13" t="s">
        <v>35</v>
      </c>
      <c r="AX264" s="13" t="s">
        <v>74</v>
      </c>
      <c r="AY264" s="187" t="s">
        <v>134</v>
      </c>
    </row>
    <row r="265" spans="1:51" s="13" customFormat="1" ht="12">
      <c r="A265" s="13"/>
      <c r="B265" s="185"/>
      <c r="C265" s="13"/>
      <c r="D265" s="186" t="s">
        <v>145</v>
      </c>
      <c r="E265" s="187" t="s">
        <v>3</v>
      </c>
      <c r="F265" s="188" t="s">
        <v>837</v>
      </c>
      <c r="G265" s="13"/>
      <c r="H265" s="189">
        <v>4.968</v>
      </c>
      <c r="I265" s="190"/>
      <c r="J265" s="13"/>
      <c r="K265" s="13"/>
      <c r="L265" s="185"/>
      <c r="M265" s="191"/>
      <c r="N265" s="192"/>
      <c r="O265" s="192"/>
      <c r="P265" s="192"/>
      <c r="Q265" s="192"/>
      <c r="R265" s="192"/>
      <c r="S265" s="192"/>
      <c r="T265" s="19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7" t="s">
        <v>145</v>
      </c>
      <c r="AU265" s="187" t="s">
        <v>84</v>
      </c>
      <c r="AV265" s="13" t="s">
        <v>84</v>
      </c>
      <c r="AW265" s="13" t="s">
        <v>35</v>
      </c>
      <c r="AX265" s="13" t="s">
        <v>74</v>
      </c>
      <c r="AY265" s="187" t="s">
        <v>134</v>
      </c>
    </row>
    <row r="266" spans="1:51" s="15" customFormat="1" ht="12">
      <c r="A266" s="15"/>
      <c r="B266" s="202"/>
      <c r="C266" s="15"/>
      <c r="D266" s="186" t="s">
        <v>145</v>
      </c>
      <c r="E266" s="203" t="s">
        <v>3</v>
      </c>
      <c r="F266" s="204" t="s">
        <v>768</v>
      </c>
      <c r="G266" s="15"/>
      <c r="H266" s="203" t="s">
        <v>3</v>
      </c>
      <c r="I266" s="205"/>
      <c r="J266" s="15"/>
      <c r="K266" s="15"/>
      <c r="L266" s="202"/>
      <c r="M266" s="206"/>
      <c r="N266" s="207"/>
      <c r="O266" s="207"/>
      <c r="P266" s="207"/>
      <c r="Q266" s="207"/>
      <c r="R266" s="207"/>
      <c r="S266" s="207"/>
      <c r="T266" s="208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03" t="s">
        <v>145</v>
      </c>
      <c r="AU266" s="203" t="s">
        <v>84</v>
      </c>
      <c r="AV266" s="15" t="s">
        <v>82</v>
      </c>
      <c r="AW266" s="15" t="s">
        <v>35</v>
      </c>
      <c r="AX266" s="15" t="s">
        <v>74</v>
      </c>
      <c r="AY266" s="203" t="s">
        <v>134</v>
      </c>
    </row>
    <row r="267" spans="1:51" s="13" customFormat="1" ht="12">
      <c r="A267" s="13"/>
      <c r="B267" s="185"/>
      <c r="C267" s="13"/>
      <c r="D267" s="186" t="s">
        <v>145</v>
      </c>
      <c r="E267" s="187" t="s">
        <v>3</v>
      </c>
      <c r="F267" s="188" t="s">
        <v>838</v>
      </c>
      <c r="G267" s="13"/>
      <c r="H267" s="189">
        <v>3.054</v>
      </c>
      <c r="I267" s="190"/>
      <c r="J267" s="13"/>
      <c r="K267" s="13"/>
      <c r="L267" s="185"/>
      <c r="M267" s="191"/>
      <c r="N267" s="192"/>
      <c r="O267" s="192"/>
      <c r="P267" s="192"/>
      <c r="Q267" s="192"/>
      <c r="R267" s="192"/>
      <c r="S267" s="192"/>
      <c r="T267" s="19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7" t="s">
        <v>145</v>
      </c>
      <c r="AU267" s="187" t="s">
        <v>84</v>
      </c>
      <c r="AV267" s="13" t="s">
        <v>84</v>
      </c>
      <c r="AW267" s="13" t="s">
        <v>35</v>
      </c>
      <c r="AX267" s="13" t="s">
        <v>74</v>
      </c>
      <c r="AY267" s="187" t="s">
        <v>134</v>
      </c>
    </row>
    <row r="268" spans="1:51" s="15" customFormat="1" ht="12">
      <c r="A268" s="15"/>
      <c r="B268" s="202"/>
      <c r="C268" s="15"/>
      <c r="D268" s="186" t="s">
        <v>145</v>
      </c>
      <c r="E268" s="203" t="s">
        <v>3</v>
      </c>
      <c r="F268" s="204" t="s">
        <v>770</v>
      </c>
      <c r="G268" s="15"/>
      <c r="H268" s="203" t="s">
        <v>3</v>
      </c>
      <c r="I268" s="205"/>
      <c r="J268" s="15"/>
      <c r="K268" s="15"/>
      <c r="L268" s="202"/>
      <c r="M268" s="206"/>
      <c r="N268" s="207"/>
      <c r="O268" s="207"/>
      <c r="P268" s="207"/>
      <c r="Q268" s="207"/>
      <c r="R268" s="207"/>
      <c r="S268" s="207"/>
      <c r="T268" s="208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03" t="s">
        <v>145</v>
      </c>
      <c r="AU268" s="203" t="s">
        <v>84</v>
      </c>
      <c r="AV268" s="15" t="s">
        <v>82</v>
      </c>
      <c r="AW268" s="15" t="s">
        <v>35</v>
      </c>
      <c r="AX268" s="15" t="s">
        <v>74</v>
      </c>
      <c r="AY268" s="203" t="s">
        <v>134</v>
      </c>
    </row>
    <row r="269" spans="1:51" s="13" customFormat="1" ht="12">
      <c r="A269" s="13"/>
      <c r="B269" s="185"/>
      <c r="C269" s="13"/>
      <c r="D269" s="186" t="s">
        <v>145</v>
      </c>
      <c r="E269" s="187" t="s">
        <v>3</v>
      </c>
      <c r="F269" s="188" t="s">
        <v>839</v>
      </c>
      <c r="G269" s="13"/>
      <c r="H269" s="189">
        <v>0.644</v>
      </c>
      <c r="I269" s="190"/>
      <c r="J269" s="13"/>
      <c r="K269" s="13"/>
      <c r="L269" s="185"/>
      <c r="M269" s="191"/>
      <c r="N269" s="192"/>
      <c r="O269" s="192"/>
      <c r="P269" s="192"/>
      <c r="Q269" s="192"/>
      <c r="R269" s="192"/>
      <c r="S269" s="192"/>
      <c r="T269" s="19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7" t="s">
        <v>145</v>
      </c>
      <c r="AU269" s="187" t="s">
        <v>84</v>
      </c>
      <c r="AV269" s="13" t="s">
        <v>84</v>
      </c>
      <c r="AW269" s="13" t="s">
        <v>35</v>
      </c>
      <c r="AX269" s="13" t="s">
        <v>74</v>
      </c>
      <c r="AY269" s="187" t="s">
        <v>134</v>
      </c>
    </row>
    <row r="270" spans="1:51" s="15" customFormat="1" ht="12">
      <c r="A270" s="15"/>
      <c r="B270" s="202"/>
      <c r="C270" s="15"/>
      <c r="D270" s="186" t="s">
        <v>145</v>
      </c>
      <c r="E270" s="203" t="s">
        <v>3</v>
      </c>
      <c r="F270" s="204" t="s">
        <v>754</v>
      </c>
      <c r="G270" s="15"/>
      <c r="H270" s="203" t="s">
        <v>3</v>
      </c>
      <c r="I270" s="205"/>
      <c r="J270" s="15"/>
      <c r="K270" s="15"/>
      <c r="L270" s="202"/>
      <c r="M270" s="206"/>
      <c r="N270" s="207"/>
      <c r="O270" s="207"/>
      <c r="P270" s="207"/>
      <c r="Q270" s="207"/>
      <c r="R270" s="207"/>
      <c r="S270" s="207"/>
      <c r="T270" s="20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03" t="s">
        <v>145</v>
      </c>
      <c r="AU270" s="203" t="s">
        <v>84</v>
      </c>
      <c r="AV270" s="15" t="s">
        <v>82</v>
      </c>
      <c r="AW270" s="15" t="s">
        <v>35</v>
      </c>
      <c r="AX270" s="15" t="s">
        <v>74</v>
      </c>
      <c r="AY270" s="203" t="s">
        <v>134</v>
      </c>
    </row>
    <row r="271" spans="1:51" s="13" customFormat="1" ht="12">
      <c r="A271" s="13"/>
      <c r="B271" s="185"/>
      <c r="C271" s="13"/>
      <c r="D271" s="186" t="s">
        <v>145</v>
      </c>
      <c r="E271" s="187" t="s">
        <v>3</v>
      </c>
      <c r="F271" s="188" t="s">
        <v>840</v>
      </c>
      <c r="G271" s="13"/>
      <c r="H271" s="189">
        <v>4.048</v>
      </c>
      <c r="I271" s="190"/>
      <c r="J271" s="13"/>
      <c r="K271" s="13"/>
      <c r="L271" s="185"/>
      <c r="M271" s="191"/>
      <c r="N271" s="192"/>
      <c r="O271" s="192"/>
      <c r="P271" s="192"/>
      <c r="Q271" s="192"/>
      <c r="R271" s="192"/>
      <c r="S271" s="192"/>
      <c r="T271" s="19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7" t="s">
        <v>145</v>
      </c>
      <c r="AU271" s="187" t="s">
        <v>84</v>
      </c>
      <c r="AV271" s="13" t="s">
        <v>84</v>
      </c>
      <c r="AW271" s="13" t="s">
        <v>35</v>
      </c>
      <c r="AX271" s="13" t="s">
        <v>74</v>
      </c>
      <c r="AY271" s="187" t="s">
        <v>134</v>
      </c>
    </row>
    <row r="272" spans="1:51" s="13" customFormat="1" ht="12">
      <c r="A272" s="13"/>
      <c r="B272" s="185"/>
      <c r="C272" s="13"/>
      <c r="D272" s="186" t="s">
        <v>145</v>
      </c>
      <c r="E272" s="187" t="s">
        <v>3</v>
      </c>
      <c r="F272" s="188" t="s">
        <v>841</v>
      </c>
      <c r="G272" s="13"/>
      <c r="H272" s="189">
        <v>13.432</v>
      </c>
      <c r="I272" s="190"/>
      <c r="J272" s="13"/>
      <c r="K272" s="13"/>
      <c r="L272" s="185"/>
      <c r="M272" s="191"/>
      <c r="N272" s="192"/>
      <c r="O272" s="192"/>
      <c r="P272" s="192"/>
      <c r="Q272" s="192"/>
      <c r="R272" s="192"/>
      <c r="S272" s="192"/>
      <c r="T272" s="19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7" t="s">
        <v>145</v>
      </c>
      <c r="AU272" s="187" t="s">
        <v>84</v>
      </c>
      <c r="AV272" s="13" t="s">
        <v>84</v>
      </c>
      <c r="AW272" s="13" t="s">
        <v>35</v>
      </c>
      <c r="AX272" s="13" t="s">
        <v>74</v>
      </c>
      <c r="AY272" s="187" t="s">
        <v>134</v>
      </c>
    </row>
    <row r="273" spans="1:51" s="15" customFormat="1" ht="12">
      <c r="A273" s="15"/>
      <c r="B273" s="202"/>
      <c r="C273" s="15"/>
      <c r="D273" s="186" t="s">
        <v>145</v>
      </c>
      <c r="E273" s="203" t="s">
        <v>3</v>
      </c>
      <c r="F273" s="204" t="s">
        <v>729</v>
      </c>
      <c r="G273" s="15"/>
      <c r="H273" s="203" t="s">
        <v>3</v>
      </c>
      <c r="I273" s="205"/>
      <c r="J273" s="15"/>
      <c r="K273" s="15"/>
      <c r="L273" s="202"/>
      <c r="M273" s="206"/>
      <c r="N273" s="207"/>
      <c r="O273" s="207"/>
      <c r="P273" s="207"/>
      <c r="Q273" s="207"/>
      <c r="R273" s="207"/>
      <c r="S273" s="207"/>
      <c r="T273" s="20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03" t="s">
        <v>145</v>
      </c>
      <c r="AU273" s="203" t="s">
        <v>84</v>
      </c>
      <c r="AV273" s="15" t="s">
        <v>82</v>
      </c>
      <c r="AW273" s="15" t="s">
        <v>35</v>
      </c>
      <c r="AX273" s="15" t="s">
        <v>74</v>
      </c>
      <c r="AY273" s="203" t="s">
        <v>134</v>
      </c>
    </row>
    <row r="274" spans="1:51" s="13" customFormat="1" ht="12">
      <c r="A274" s="13"/>
      <c r="B274" s="185"/>
      <c r="C274" s="13"/>
      <c r="D274" s="186" t="s">
        <v>145</v>
      </c>
      <c r="E274" s="187" t="s">
        <v>3</v>
      </c>
      <c r="F274" s="188" t="s">
        <v>839</v>
      </c>
      <c r="G274" s="13"/>
      <c r="H274" s="189">
        <v>0.644</v>
      </c>
      <c r="I274" s="190"/>
      <c r="J274" s="13"/>
      <c r="K274" s="13"/>
      <c r="L274" s="185"/>
      <c r="M274" s="191"/>
      <c r="N274" s="192"/>
      <c r="O274" s="192"/>
      <c r="P274" s="192"/>
      <c r="Q274" s="192"/>
      <c r="R274" s="192"/>
      <c r="S274" s="192"/>
      <c r="T274" s="19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7" t="s">
        <v>145</v>
      </c>
      <c r="AU274" s="187" t="s">
        <v>84</v>
      </c>
      <c r="AV274" s="13" t="s">
        <v>84</v>
      </c>
      <c r="AW274" s="13" t="s">
        <v>35</v>
      </c>
      <c r="AX274" s="13" t="s">
        <v>74</v>
      </c>
      <c r="AY274" s="187" t="s">
        <v>134</v>
      </c>
    </row>
    <row r="275" spans="1:51" s="15" customFormat="1" ht="12">
      <c r="A275" s="15"/>
      <c r="B275" s="202"/>
      <c r="C275" s="15"/>
      <c r="D275" s="186" t="s">
        <v>145</v>
      </c>
      <c r="E275" s="203" t="s">
        <v>3</v>
      </c>
      <c r="F275" s="204" t="s">
        <v>731</v>
      </c>
      <c r="G275" s="15"/>
      <c r="H275" s="203" t="s">
        <v>3</v>
      </c>
      <c r="I275" s="205"/>
      <c r="J275" s="15"/>
      <c r="K275" s="15"/>
      <c r="L275" s="202"/>
      <c r="M275" s="206"/>
      <c r="N275" s="207"/>
      <c r="O275" s="207"/>
      <c r="P275" s="207"/>
      <c r="Q275" s="207"/>
      <c r="R275" s="207"/>
      <c r="S275" s="207"/>
      <c r="T275" s="208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03" t="s">
        <v>145</v>
      </c>
      <c r="AU275" s="203" t="s">
        <v>84</v>
      </c>
      <c r="AV275" s="15" t="s">
        <v>82</v>
      </c>
      <c r="AW275" s="15" t="s">
        <v>35</v>
      </c>
      <c r="AX275" s="15" t="s">
        <v>74</v>
      </c>
      <c r="AY275" s="203" t="s">
        <v>134</v>
      </c>
    </row>
    <row r="276" spans="1:51" s="13" customFormat="1" ht="12">
      <c r="A276" s="13"/>
      <c r="B276" s="185"/>
      <c r="C276" s="13"/>
      <c r="D276" s="186" t="s">
        <v>145</v>
      </c>
      <c r="E276" s="187" t="s">
        <v>3</v>
      </c>
      <c r="F276" s="188" t="s">
        <v>839</v>
      </c>
      <c r="G276" s="13"/>
      <c r="H276" s="189">
        <v>0.644</v>
      </c>
      <c r="I276" s="190"/>
      <c r="J276" s="13"/>
      <c r="K276" s="13"/>
      <c r="L276" s="185"/>
      <c r="M276" s="191"/>
      <c r="N276" s="192"/>
      <c r="O276" s="192"/>
      <c r="P276" s="192"/>
      <c r="Q276" s="192"/>
      <c r="R276" s="192"/>
      <c r="S276" s="192"/>
      <c r="T276" s="19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7" t="s">
        <v>145</v>
      </c>
      <c r="AU276" s="187" t="s">
        <v>84</v>
      </c>
      <c r="AV276" s="13" t="s">
        <v>84</v>
      </c>
      <c r="AW276" s="13" t="s">
        <v>35</v>
      </c>
      <c r="AX276" s="13" t="s">
        <v>74</v>
      </c>
      <c r="AY276" s="187" t="s">
        <v>134</v>
      </c>
    </row>
    <row r="277" spans="1:51" s="14" customFormat="1" ht="12">
      <c r="A277" s="14"/>
      <c r="B277" s="194"/>
      <c r="C277" s="14"/>
      <c r="D277" s="186" t="s">
        <v>145</v>
      </c>
      <c r="E277" s="195" t="s">
        <v>637</v>
      </c>
      <c r="F277" s="196" t="s">
        <v>148</v>
      </c>
      <c r="G277" s="14"/>
      <c r="H277" s="197">
        <v>29.343</v>
      </c>
      <c r="I277" s="198"/>
      <c r="J277" s="14"/>
      <c r="K277" s="14"/>
      <c r="L277" s="194"/>
      <c r="M277" s="199"/>
      <c r="N277" s="200"/>
      <c r="O277" s="200"/>
      <c r="P277" s="200"/>
      <c r="Q277" s="200"/>
      <c r="R277" s="200"/>
      <c r="S277" s="200"/>
      <c r="T277" s="20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5" t="s">
        <v>145</v>
      </c>
      <c r="AU277" s="195" t="s">
        <v>84</v>
      </c>
      <c r="AV277" s="14" t="s">
        <v>141</v>
      </c>
      <c r="AW277" s="14" t="s">
        <v>35</v>
      </c>
      <c r="AX277" s="14" t="s">
        <v>82</v>
      </c>
      <c r="AY277" s="195" t="s">
        <v>134</v>
      </c>
    </row>
    <row r="278" spans="1:65" s="2" customFormat="1" ht="16.5" customHeight="1">
      <c r="A278" s="40"/>
      <c r="B278" s="166"/>
      <c r="C278" s="209" t="s">
        <v>274</v>
      </c>
      <c r="D278" s="209" t="s">
        <v>381</v>
      </c>
      <c r="E278" s="210" t="s">
        <v>842</v>
      </c>
      <c r="F278" s="211" t="s">
        <v>843</v>
      </c>
      <c r="G278" s="212" t="s">
        <v>161</v>
      </c>
      <c r="H278" s="213">
        <v>58.686</v>
      </c>
      <c r="I278" s="214"/>
      <c r="J278" s="215">
        <f>ROUND(I278*H278,2)</f>
        <v>0</v>
      </c>
      <c r="K278" s="211" t="s">
        <v>140</v>
      </c>
      <c r="L278" s="216"/>
      <c r="M278" s="217" t="s">
        <v>3</v>
      </c>
      <c r="N278" s="218" t="s">
        <v>45</v>
      </c>
      <c r="O278" s="74"/>
      <c r="P278" s="176">
        <f>O278*H278</f>
        <v>0</v>
      </c>
      <c r="Q278" s="176">
        <v>0</v>
      </c>
      <c r="R278" s="176">
        <f>Q278*H278</f>
        <v>0</v>
      </c>
      <c r="S278" s="176">
        <v>0</v>
      </c>
      <c r="T278" s="17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178" t="s">
        <v>185</v>
      </c>
      <c r="AT278" s="178" t="s">
        <v>381</v>
      </c>
      <c r="AU278" s="178" t="s">
        <v>84</v>
      </c>
      <c r="AY278" s="21" t="s">
        <v>134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21" t="s">
        <v>82</v>
      </c>
      <c r="BK278" s="179">
        <f>ROUND(I278*H278,2)</f>
        <v>0</v>
      </c>
      <c r="BL278" s="21" t="s">
        <v>141</v>
      </c>
      <c r="BM278" s="178" t="s">
        <v>844</v>
      </c>
    </row>
    <row r="279" spans="1:51" s="13" customFormat="1" ht="12">
      <c r="A279" s="13"/>
      <c r="B279" s="185"/>
      <c r="C279" s="13"/>
      <c r="D279" s="186" t="s">
        <v>145</v>
      </c>
      <c r="E279" s="13"/>
      <c r="F279" s="188" t="s">
        <v>845</v>
      </c>
      <c r="G279" s="13"/>
      <c r="H279" s="189">
        <v>58.686</v>
      </c>
      <c r="I279" s="190"/>
      <c r="J279" s="13"/>
      <c r="K279" s="13"/>
      <c r="L279" s="185"/>
      <c r="M279" s="191"/>
      <c r="N279" s="192"/>
      <c r="O279" s="192"/>
      <c r="P279" s="192"/>
      <c r="Q279" s="192"/>
      <c r="R279" s="192"/>
      <c r="S279" s="192"/>
      <c r="T279" s="19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7" t="s">
        <v>145</v>
      </c>
      <c r="AU279" s="187" t="s">
        <v>84</v>
      </c>
      <c r="AV279" s="13" t="s">
        <v>84</v>
      </c>
      <c r="AW279" s="13" t="s">
        <v>4</v>
      </c>
      <c r="AX279" s="13" t="s">
        <v>82</v>
      </c>
      <c r="AY279" s="187" t="s">
        <v>134</v>
      </c>
    </row>
    <row r="280" spans="1:63" s="12" customFormat="1" ht="20.85" customHeight="1">
      <c r="A280" s="12"/>
      <c r="B280" s="153"/>
      <c r="C280" s="12"/>
      <c r="D280" s="154" t="s">
        <v>73</v>
      </c>
      <c r="E280" s="164" t="s">
        <v>262</v>
      </c>
      <c r="F280" s="164" t="s">
        <v>846</v>
      </c>
      <c r="G280" s="12"/>
      <c r="H280" s="12"/>
      <c r="I280" s="156"/>
      <c r="J280" s="165">
        <f>BK280</f>
        <v>0</v>
      </c>
      <c r="K280" s="12"/>
      <c r="L280" s="153"/>
      <c r="M280" s="158"/>
      <c r="N280" s="159"/>
      <c r="O280" s="159"/>
      <c r="P280" s="160">
        <f>SUM(P281:P319)</f>
        <v>0</v>
      </c>
      <c r="Q280" s="159"/>
      <c r="R280" s="160">
        <f>SUM(R281:R319)</f>
        <v>0.000874</v>
      </c>
      <c r="S280" s="159"/>
      <c r="T280" s="161">
        <f>SUM(T281:T319)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54" t="s">
        <v>82</v>
      </c>
      <c r="AT280" s="162" t="s">
        <v>73</v>
      </c>
      <c r="AU280" s="162" t="s">
        <v>84</v>
      </c>
      <c r="AY280" s="154" t="s">
        <v>134</v>
      </c>
      <c r="BK280" s="163">
        <f>SUM(BK281:BK319)</f>
        <v>0</v>
      </c>
    </row>
    <row r="281" spans="1:65" s="2" customFormat="1" ht="55.5" customHeight="1">
      <c r="A281" s="40"/>
      <c r="B281" s="166"/>
      <c r="C281" s="167" t="s">
        <v>8</v>
      </c>
      <c r="D281" s="167" t="s">
        <v>136</v>
      </c>
      <c r="E281" s="168" t="s">
        <v>847</v>
      </c>
      <c r="F281" s="169" t="s">
        <v>848</v>
      </c>
      <c r="G281" s="170" t="s">
        <v>180</v>
      </c>
      <c r="H281" s="171">
        <v>43.7</v>
      </c>
      <c r="I281" s="172"/>
      <c r="J281" s="173">
        <f>ROUND(I281*H281,2)</f>
        <v>0</v>
      </c>
      <c r="K281" s="169" t="s">
        <v>140</v>
      </c>
      <c r="L281" s="41"/>
      <c r="M281" s="174" t="s">
        <v>3</v>
      </c>
      <c r="N281" s="175" t="s">
        <v>45</v>
      </c>
      <c r="O281" s="74"/>
      <c r="P281" s="176">
        <f>O281*H281</f>
        <v>0</v>
      </c>
      <c r="Q281" s="176">
        <v>0</v>
      </c>
      <c r="R281" s="176">
        <f>Q281*H281</f>
        <v>0</v>
      </c>
      <c r="S281" s="176">
        <v>0</v>
      </c>
      <c r="T281" s="17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178" t="s">
        <v>141</v>
      </c>
      <c r="AT281" s="178" t="s">
        <v>136</v>
      </c>
      <c r="AU281" s="178" t="s">
        <v>154</v>
      </c>
      <c r="AY281" s="21" t="s">
        <v>134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21" t="s">
        <v>82</v>
      </c>
      <c r="BK281" s="179">
        <f>ROUND(I281*H281,2)</f>
        <v>0</v>
      </c>
      <c r="BL281" s="21" t="s">
        <v>141</v>
      </c>
      <c r="BM281" s="178" t="s">
        <v>849</v>
      </c>
    </row>
    <row r="282" spans="1:47" s="2" customFormat="1" ht="12">
      <c r="A282" s="40"/>
      <c r="B282" s="41"/>
      <c r="C282" s="40"/>
      <c r="D282" s="180" t="s">
        <v>143</v>
      </c>
      <c r="E282" s="40"/>
      <c r="F282" s="181" t="s">
        <v>850</v>
      </c>
      <c r="G282" s="40"/>
      <c r="H282" s="40"/>
      <c r="I282" s="182"/>
      <c r="J282" s="40"/>
      <c r="K282" s="40"/>
      <c r="L282" s="41"/>
      <c r="M282" s="183"/>
      <c r="N282" s="184"/>
      <c r="O282" s="74"/>
      <c r="P282" s="74"/>
      <c r="Q282" s="74"/>
      <c r="R282" s="74"/>
      <c r="S282" s="74"/>
      <c r="T282" s="75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21" t="s">
        <v>143</v>
      </c>
      <c r="AU282" s="21" t="s">
        <v>154</v>
      </c>
    </row>
    <row r="283" spans="1:51" s="15" customFormat="1" ht="12">
      <c r="A283" s="15"/>
      <c r="B283" s="202"/>
      <c r="C283" s="15"/>
      <c r="D283" s="186" t="s">
        <v>145</v>
      </c>
      <c r="E283" s="203" t="s">
        <v>3</v>
      </c>
      <c r="F283" s="204" t="s">
        <v>851</v>
      </c>
      <c r="G283" s="15"/>
      <c r="H283" s="203" t="s">
        <v>3</v>
      </c>
      <c r="I283" s="205"/>
      <c r="J283" s="15"/>
      <c r="K283" s="15"/>
      <c r="L283" s="202"/>
      <c r="M283" s="206"/>
      <c r="N283" s="207"/>
      <c r="O283" s="207"/>
      <c r="P283" s="207"/>
      <c r="Q283" s="207"/>
      <c r="R283" s="207"/>
      <c r="S283" s="207"/>
      <c r="T283" s="208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03" t="s">
        <v>145</v>
      </c>
      <c r="AU283" s="203" t="s">
        <v>154</v>
      </c>
      <c r="AV283" s="15" t="s">
        <v>82</v>
      </c>
      <c r="AW283" s="15" t="s">
        <v>35</v>
      </c>
      <c r="AX283" s="15" t="s">
        <v>74</v>
      </c>
      <c r="AY283" s="203" t="s">
        <v>134</v>
      </c>
    </row>
    <row r="284" spans="1:51" s="13" customFormat="1" ht="12">
      <c r="A284" s="13"/>
      <c r="B284" s="185"/>
      <c r="C284" s="13"/>
      <c r="D284" s="186" t="s">
        <v>145</v>
      </c>
      <c r="E284" s="187" t="s">
        <v>3</v>
      </c>
      <c r="F284" s="188" t="s">
        <v>583</v>
      </c>
      <c r="G284" s="13"/>
      <c r="H284" s="189">
        <v>3.7</v>
      </c>
      <c r="I284" s="190"/>
      <c r="J284" s="13"/>
      <c r="K284" s="13"/>
      <c r="L284" s="185"/>
      <c r="M284" s="191"/>
      <c r="N284" s="192"/>
      <c r="O284" s="192"/>
      <c r="P284" s="192"/>
      <c r="Q284" s="192"/>
      <c r="R284" s="192"/>
      <c r="S284" s="192"/>
      <c r="T284" s="19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7" t="s">
        <v>145</v>
      </c>
      <c r="AU284" s="187" t="s">
        <v>154</v>
      </c>
      <c r="AV284" s="13" t="s">
        <v>84</v>
      </c>
      <c r="AW284" s="13" t="s">
        <v>35</v>
      </c>
      <c r="AX284" s="13" t="s">
        <v>74</v>
      </c>
      <c r="AY284" s="187" t="s">
        <v>134</v>
      </c>
    </row>
    <row r="285" spans="1:51" s="15" customFormat="1" ht="12">
      <c r="A285" s="15"/>
      <c r="B285" s="202"/>
      <c r="C285" s="15"/>
      <c r="D285" s="186" t="s">
        <v>145</v>
      </c>
      <c r="E285" s="203" t="s">
        <v>3</v>
      </c>
      <c r="F285" s="204" t="s">
        <v>852</v>
      </c>
      <c r="G285" s="15"/>
      <c r="H285" s="203" t="s">
        <v>3</v>
      </c>
      <c r="I285" s="205"/>
      <c r="J285" s="15"/>
      <c r="K285" s="15"/>
      <c r="L285" s="202"/>
      <c r="M285" s="206"/>
      <c r="N285" s="207"/>
      <c r="O285" s="207"/>
      <c r="P285" s="207"/>
      <c r="Q285" s="207"/>
      <c r="R285" s="207"/>
      <c r="S285" s="207"/>
      <c r="T285" s="20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03" t="s">
        <v>145</v>
      </c>
      <c r="AU285" s="203" t="s">
        <v>154</v>
      </c>
      <c r="AV285" s="15" t="s">
        <v>82</v>
      </c>
      <c r="AW285" s="15" t="s">
        <v>35</v>
      </c>
      <c r="AX285" s="15" t="s">
        <v>74</v>
      </c>
      <c r="AY285" s="203" t="s">
        <v>134</v>
      </c>
    </row>
    <row r="286" spans="1:51" s="13" customFormat="1" ht="12">
      <c r="A286" s="13"/>
      <c r="B286" s="185"/>
      <c r="C286" s="13"/>
      <c r="D286" s="186" t="s">
        <v>145</v>
      </c>
      <c r="E286" s="187" t="s">
        <v>3</v>
      </c>
      <c r="F286" s="188" t="s">
        <v>581</v>
      </c>
      <c r="G286" s="13"/>
      <c r="H286" s="189">
        <v>40</v>
      </c>
      <c r="I286" s="190"/>
      <c r="J286" s="13"/>
      <c r="K286" s="13"/>
      <c r="L286" s="185"/>
      <c r="M286" s="191"/>
      <c r="N286" s="192"/>
      <c r="O286" s="192"/>
      <c r="P286" s="192"/>
      <c r="Q286" s="192"/>
      <c r="R286" s="192"/>
      <c r="S286" s="192"/>
      <c r="T286" s="19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7" t="s">
        <v>145</v>
      </c>
      <c r="AU286" s="187" t="s">
        <v>154</v>
      </c>
      <c r="AV286" s="13" t="s">
        <v>84</v>
      </c>
      <c r="AW286" s="13" t="s">
        <v>35</v>
      </c>
      <c r="AX286" s="13" t="s">
        <v>74</v>
      </c>
      <c r="AY286" s="187" t="s">
        <v>134</v>
      </c>
    </row>
    <row r="287" spans="1:51" s="14" customFormat="1" ht="12">
      <c r="A287" s="14"/>
      <c r="B287" s="194"/>
      <c r="C287" s="14"/>
      <c r="D287" s="186" t="s">
        <v>145</v>
      </c>
      <c r="E287" s="195" t="s">
        <v>3</v>
      </c>
      <c r="F287" s="196" t="s">
        <v>148</v>
      </c>
      <c r="G287" s="14"/>
      <c r="H287" s="197">
        <v>43.7</v>
      </c>
      <c r="I287" s="198"/>
      <c r="J287" s="14"/>
      <c r="K287" s="14"/>
      <c r="L287" s="194"/>
      <c r="M287" s="199"/>
      <c r="N287" s="200"/>
      <c r="O287" s="200"/>
      <c r="P287" s="200"/>
      <c r="Q287" s="200"/>
      <c r="R287" s="200"/>
      <c r="S287" s="200"/>
      <c r="T287" s="20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195" t="s">
        <v>145</v>
      </c>
      <c r="AU287" s="195" t="s">
        <v>154</v>
      </c>
      <c r="AV287" s="14" t="s">
        <v>141</v>
      </c>
      <c r="AW287" s="14" t="s">
        <v>35</v>
      </c>
      <c r="AX287" s="14" t="s">
        <v>82</v>
      </c>
      <c r="AY287" s="195" t="s">
        <v>134</v>
      </c>
    </row>
    <row r="288" spans="1:65" s="2" customFormat="1" ht="16.5" customHeight="1">
      <c r="A288" s="40"/>
      <c r="B288" s="166"/>
      <c r="C288" s="167" t="s">
        <v>289</v>
      </c>
      <c r="D288" s="167" t="s">
        <v>136</v>
      </c>
      <c r="E288" s="168" t="s">
        <v>853</v>
      </c>
      <c r="F288" s="169" t="s">
        <v>854</v>
      </c>
      <c r="G288" s="170" t="s">
        <v>139</v>
      </c>
      <c r="H288" s="171">
        <v>9.555</v>
      </c>
      <c r="I288" s="172"/>
      <c r="J288" s="173">
        <f>ROUND(I288*H288,2)</f>
        <v>0</v>
      </c>
      <c r="K288" s="169" t="s">
        <v>140</v>
      </c>
      <c r="L288" s="41"/>
      <c r="M288" s="174" t="s">
        <v>3</v>
      </c>
      <c r="N288" s="175" t="s">
        <v>45</v>
      </c>
      <c r="O288" s="74"/>
      <c r="P288" s="176">
        <f>O288*H288</f>
        <v>0</v>
      </c>
      <c r="Q288" s="176">
        <v>0</v>
      </c>
      <c r="R288" s="176">
        <f>Q288*H288</f>
        <v>0</v>
      </c>
      <c r="S288" s="176">
        <v>0</v>
      </c>
      <c r="T288" s="17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178" t="s">
        <v>141</v>
      </c>
      <c r="AT288" s="178" t="s">
        <v>136</v>
      </c>
      <c r="AU288" s="178" t="s">
        <v>154</v>
      </c>
      <c r="AY288" s="21" t="s">
        <v>134</v>
      </c>
      <c r="BE288" s="179">
        <f>IF(N288="základní",J288,0)</f>
        <v>0</v>
      </c>
      <c r="BF288" s="179">
        <f>IF(N288="snížená",J288,0)</f>
        <v>0</v>
      </c>
      <c r="BG288" s="179">
        <f>IF(N288="zákl. přenesená",J288,0)</f>
        <v>0</v>
      </c>
      <c r="BH288" s="179">
        <f>IF(N288="sníž. přenesená",J288,0)</f>
        <v>0</v>
      </c>
      <c r="BI288" s="179">
        <f>IF(N288="nulová",J288,0)</f>
        <v>0</v>
      </c>
      <c r="BJ288" s="21" t="s">
        <v>82</v>
      </c>
      <c r="BK288" s="179">
        <f>ROUND(I288*H288,2)</f>
        <v>0</v>
      </c>
      <c r="BL288" s="21" t="s">
        <v>141</v>
      </c>
      <c r="BM288" s="178" t="s">
        <v>855</v>
      </c>
    </row>
    <row r="289" spans="1:47" s="2" customFormat="1" ht="12">
      <c r="A289" s="40"/>
      <c r="B289" s="41"/>
      <c r="C289" s="40"/>
      <c r="D289" s="180" t="s">
        <v>143</v>
      </c>
      <c r="E289" s="40"/>
      <c r="F289" s="181" t="s">
        <v>856</v>
      </c>
      <c r="G289" s="40"/>
      <c r="H289" s="40"/>
      <c r="I289" s="182"/>
      <c r="J289" s="40"/>
      <c r="K289" s="40"/>
      <c r="L289" s="41"/>
      <c r="M289" s="183"/>
      <c r="N289" s="184"/>
      <c r="O289" s="74"/>
      <c r="P289" s="74"/>
      <c r="Q289" s="74"/>
      <c r="R289" s="74"/>
      <c r="S289" s="74"/>
      <c r="T289" s="75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21" t="s">
        <v>143</v>
      </c>
      <c r="AU289" s="21" t="s">
        <v>154</v>
      </c>
    </row>
    <row r="290" spans="1:51" s="15" customFormat="1" ht="12">
      <c r="A290" s="15"/>
      <c r="B290" s="202"/>
      <c r="C290" s="15"/>
      <c r="D290" s="186" t="s">
        <v>145</v>
      </c>
      <c r="E290" s="203" t="s">
        <v>3</v>
      </c>
      <c r="F290" s="204" t="s">
        <v>857</v>
      </c>
      <c r="G290" s="15"/>
      <c r="H290" s="203" t="s">
        <v>3</v>
      </c>
      <c r="I290" s="205"/>
      <c r="J290" s="15"/>
      <c r="K290" s="15"/>
      <c r="L290" s="202"/>
      <c r="M290" s="206"/>
      <c r="N290" s="207"/>
      <c r="O290" s="207"/>
      <c r="P290" s="207"/>
      <c r="Q290" s="207"/>
      <c r="R290" s="207"/>
      <c r="S290" s="207"/>
      <c r="T290" s="208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03" t="s">
        <v>145</v>
      </c>
      <c r="AU290" s="203" t="s">
        <v>154</v>
      </c>
      <c r="AV290" s="15" t="s">
        <v>82</v>
      </c>
      <c r="AW290" s="15" t="s">
        <v>35</v>
      </c>
      <c r="AX290" s="15" t="s">
        <v>74</v>
      </c>
      <c r="AY290" s="203" t="s">
        <v>134</v>
      </c>
    </row>
    <row r="291" spans="1:51" s="13" customFormat="1" ht="12">
      <c r="A291" s="13"/>
      <c r="B291" s="185"/>
      <c r="C291" s="13"/>
      <c r="D291" s="186" t="s">
        <v>145</v>
      </c>
      <c r="E291" s="187" t="s">
        <v>3</v>
      </c>
      <c r="F291" s="188" t="s">
        <v>650</v>
      </c>
      <c r="G291" s="13"/>
      <c r="H291" s="189">
        <v>0.555</v>
      </c>
      <c r="I291" s="190"/>
      <c r="J291" s="13"/>
      <c r="K291" s="13"/>
      <c r="L291" s="185"/>
      <c r="M291" s="191"/>
      <c r="N291" s="192"/>
      <c r="O291" s="192"/>
      <c r="P291" s="192"/>
      <c r="Q291" s="192"/>
      <c r="R291" s="192"/>
      <c r="S291" s="192"/>
      <c r="T291" s="19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7" t="s">
        <v>145</v>
      </c>
      <c r="AU291" s="187" t="s">
        <v>154</v>
      </c>
      <c r="AV291" s="13" t="s">
        <v>84</v>
      </c>
      <c r="AW291" s="13" t="s">
        <v>35</v>
      </c>
      <c r="AX291" s="13" t="s">
        <v>74</v>
      </c>
      <c r="AY291" s="187" t="s">
        <v>134</v>
      </c>
    </row>
    <row r="292" spans="1:51" s="15" customFormat="1" ht="12">
      <c r="A292" s="15"/>
      <c r="B292" s="202"/>
      <c r="C292" s="15"/>
      <c r="D292" s="186" t="s">
        <v>145</v>
      </c>
      <c r="E292" s="203" t="s">
        <v>3</v>
      </c>
      <c r="F292" s="204" t="s">
        <v>858</v>
      </c>
      <c r="G292" s="15"/>
      <c r="H292" s="203" t="s">
        <v>3</v>
      </c>
      <c r="I292" s="205"/>
      <c r="J292" s="15"/>
      <c r="K292" s="15"/>
      <c r="L292" s="202"/>
      <c r="M292" s="206"/>
      <c r="N292" s="207"/>
      <c r="O292" s="207"/>
      <c r="P292" s="207"/>
      <c r="Q292" s="207"/>
      <c r="R292" s="207"/>
      <c r="S292" s="207"/>
      <c r="T292" s="20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03" t="s">
        <v>145</v>
      </c>
      <c r="AU292" s="203" t="s">
        <v>154</v>
      </c>
      <c r="AV292" s="15" t="s">
        <v>82</v>
      </c>
      <c r="AW292" s="15" t="s">
        <v>35</v>
      </c>
      <c r="AX292" s="15" t="s">
        <v>74</v>
      </c>
      <c r="AY292" s="203" t="s">
        <v>134</v>
      </c>
    </row>
    <row r="293" spans="1:51" s="13" customFormat="1" ht="12">
      <c r="A293" s="13"/>
      <c r="B293" s="185"/>
      <c r="C293" s="13"/>
      <c r="D293" s="186" t="s">
        <v>145</v>
      </c>
      <c r="E293" s="187" t="s">
        <v>3</v>
      </c>
      <c r="F293" s="188" t="s">
        <v>648</v>
      </c>
      <c r="G293" s="13"/>
      <c r="H293" s="189">
        <v>9</v>
      </c>
      <c r="I293" s="190"/>
      <c r="J293" s="13"/>
      <c r="K293" s="13"/>
      <c r="L293" s="185"/>
      <c r="M293" s="191"/>
      <c r="N293" s="192"/>
      <c r="O293" s="192"/>
      <c r="P293" s="192"/>
      <c r="Q293" s="192"/>
      <c r="R293" s="192"/>
      <c r="S293" s="192"/>
      <c r="T293" s="19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7" t="s">
        <v>145</v>
      </c>
      <c r="AU293" s="187" t="s">
        <v>154</v>
      </c>
      <c r="AV293" s="13" t="s">
        <v>84</v>
      </c>
      <c r="AW293" s="13" t="s">
        <v>35</v>
      </c>
      <c r="AX293" s="13" t="s">
        <v>74</v>
      </c>
      <c r="AY293" s="187" t="s">
        <v>134</v>
      </c>
    </row>
    <row r="294" spans="1:51" s="14" customFormat="1" ht="12">
      <c r="A294" s="14"/>
      <c r="B294" s="194"/>
      <c r="C294" s="14"/>
      <c r="D294" s="186" t="s">
        <v>145</v>
      </c>
      <c r="E294" s="195" t="s">
        <v>3</v>
      </c>
      <c r="F294" s="196" t="s">
        <v>148</v>
      </c>
      <c r="G294" s="14"/>
      <c r="H294" s="197">
        <v>9.555</v>
      </c>
      <c r="I294" s="198"/>
      <c r="J294" s="14"/>
      <c r="K294" s="14"/>
      <c r="L294" s="194"/>
      <c r="M294" s="199"/>
      <c r="N294" s="200"/>
      <c r="O294" s="200"/>
      <c r="P294" s="200"/>
      <c r="Q294" s="200"/>
      <c r="R294" s="200"/>
      <c r="S294" s="200"/>
      <c r="T294" s="20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195" t="s">
        <v>145</v>
      </c>
      <c r="AU294" s="195" t="s">
        <v>154</v>
      </c>
      <c r="AV294" s="14" t="s">
        <v>141</v>
      </c>
      <c r="AW294" s="14" t="s">
        <v>35</v>
      </c>
      <c r="AX294" s="14" t="s">
        <v>82</v>
      </c>
      <c r="AY294" s="195" t="s">
        <v>134</v>
      </c>
    </row>
    <row r="295" spans="1:65" s="2" customFormat="1" ht="37.8" customHeight="1">
      <c r="A295" s="40"/>
      <c r="B295" s="166"/>
      <c r="C295" s="167" t="s">
        <v>297</v>
      </c>
      <c r="D295" s="167" t="s">
        <v>136</v>
      </c>
      <c r="E295" s="168" t="s">
        <v>859</v>
      </c>
      <c r="F295" s="169" t="s">
        <v>860</v>
      </c>
      <c r="G295" s="170" t="s">
        <v>180</v>
      </c>
      <c r="H295" s="171">
        <v>3.7</v>
      </c>
      <c r="I295" s="172"/>
      <c r="J295" s="173">
        <f>ROUND(I295*H295,2)</f>
        <v>0</v>
      </c>
      <c r="K295" s="169" t="s">
        <v>140</v>
      </c>
      <c r="L295" s="41"/>
      <c r="M295" s="174" t="s">
        <v>3</v>
      </c>
      <c r="N295" s="175" t="s">
        <v>45</v>
      </c>
      <c r="O295" s="74"/>
      <c r="P295" s="176">
        <f>O295*H295</f>
        <v>0</v>
      </c>
      <c r="Q295" s="176">
        <v>0</v>
      </c>
      <c r="R295" s="176">
        <f>Q295*H295</f>
        <v>0</v>
      </c>
      <c r="S295" s="176">
        <v>0</v>
      </c>
      <c r="T295" s="17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178" t="s">
        <v>141</v>
      </c>
      <c r="AT295" s="178" t="s">
        <v>136</v>
      </c>
      <c r="AU295" s="178" t="s">
        <v>154</v>
      </c>
      <c r="AY295" s="21" t="s">
        <v>134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21" t="s">
        <v>82</v>
      </c>
      <c r="BK295" s="179">
        <f>ROUND(I295*H295,2)</f>
        <v>0</v>
      </c>
      <c r="BL295" s="21" t="s">
        <v>141</v>
      </c>
      <c r="BM295" s="178" t="s">
        <v>861</v>
      </c>
    </row>
    <row r="296" spans="1:47" s="2" customFormat="1" ht="12">
      <c r="A296" s="40"/>
      <c r="B296" s="41"/>
      <c r="C296" s="40"/>
      <c r="D296" s="180" t="s">
        <v>143</v>
      </c>
      <c r="E296" s="40"/>
      <c r="F296" s="181" t="s">
        <v>862</v>
      </c>
      <c r="G296" s="40"/>
      <c r="H296" s="40"/>
      <c r="I296" s="182"/>
      <c r="J296" s="40"/>
      <c r="K296" s="40"/>
      <c r="L296" s="41"/>
      <c r="M296" s="183"/>
      <c r="N296" s="184"/>
      <c r="O296" s="74"/>
      <c r="P296" s="74"/>
      <c r="Q296" s="74"/>
      <c r="R296" s="74"/>
      <c r="S296" s="74"/>
      <c r="T296" s="75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21" t="s">
        <v>143</v>
      </c>
      <c r="AU296" s="21" t="s">
        <v>154</v>
      </c>
    </row>
    <row r="297" spans="1:51" s="15" customFormat="1" ht="12">
      <c r="A297" s="15"/>
      <c r="B297" s="202"/>
      <c r="C297" s="15"/>
      <c r="D297" s="186" t="s">
        <v>145</v>
      </c>
      <c r="E297" s="203" t="s">
        <v>3</v>
      </c>
      <c r="F297" s="204" t="s">
        <v>863</v>
      </c>
      <c r="G297" s="15"/>
      <c r="H297" s="203" t="s">
        <v>3</v>
      </c>
      <c r="I297" s="205"/>
      <c r="J297" s="15"/>
      <c r="K297" s="15"/>
      <c r="L297" s="202"/>
      <c r="M297" s="206"/>
      <c r="N297" s="207"/>
      <c r="O297" s="207"/>
      <c r="P297" s="207"/>
      <c r="Q297" s="207"/>
      <c r="R297" s="207"/>
      <c r="S297" s="207"/>
      <c r="T297" s="20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03" t="s">
        <v>145</v>
      </c>
      <c r="AU297" s="203" t="s">
        <v>154</v>
      </c>
      <c r="AV297" s="15" t="s">
        <v>82</v>
      </c>
      <c r="AW297" s="15" t="s">
        <v>35</v>
      </c>
      <c r="AX297" s="15" t="s">
        <v>74</v>
      </c>
      <c r="AY297" s="203" t="s">
        <v>134</v>
      </c>
    </row>
    <row r="298" spans="1:51" s="13" customFormat="1" ht="12">
      <c r="A298" s="13"/>
      <c r="B298" s="185"/>
      <c r="C298" s="13"/>
      <c r="D298" s="186" t="s">
        <v>145</v>
      </c>
      <c r="E298" s="187" t="s">
        <v>3</v>
      </c>
      <c r="F298" s="188" t="s">
        <v>588</v>
      </c>
      <c r="G298" s="13"/>
      <c r="H298" s="189">
        <v>3.7</v>
      </c>
      <c r="I298" s="190"/>
      <c r="J298" s="13"/>
      <c r="K298" s="13"/>
      <c r="L298" s="185"/>
      <c r="M298" s="191"/>
      <c r="N298" s="192"/>
      <c r="O298" s="192"/>
      <c r="P298" s="192"/>
      <c r="Q298" s="192"/>
      <c r="R298" s="192"/>
      <c r="S298" s="192"/>
      <c r="T298" s="19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7" t="s">
        <v>145</v>
      </c>
      <c r="AU298" s="187" t="s">
        <v>154</v>
      </c>
      <c r="AV298" s="13" t="s">
        <v>84</v>
      </c>
      <c r="AW298" s="13" t="s">
        <v>35</v>
      </c>
      <c r="AX298" s="13" t="s">
        <v>74</v>
      </c>
      <c r="AY298" s="187" t="s">
        <v>134</v>
      </c>
    </row>
    <row r="299" spans="1:51" s="14" customFormat="1" ht="12">
      <c r="A299" s="14"/>
      <c r="B299" s="194"/>
      <c r="C299" s="14"/>
      <c r="D299" s="186" t="s">
        <v>145</v>
      </c>
      <c r="E299" s="195" t="s">
        <v>583</v>
      </c>
      <c r="F299" s="196" t="s">
        <v>148</v>
      </c>
      <c r="G299" s="14"/>
      <c r="H299" s="197">
        <v>3.7</v>
      </c>
      <c r="I299" s="198"/>
      <c r="J299" s="14"/>
      <c r="K299" s="14"/>
      <c r="L299" s="194"/>
      <c r="M299" s="199"/>
      <c r="N299" s="200"/>
      <c r="O299" s="200"/>
      <c r="P299" s="200"/>
      <c r="Q299" s="200"/>
      <c r="R299" s="200"/>
      <c r="S299" s="200"/>
      <c r="T299" s="20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95" t="s">
        <v>145</v>
      </c>
      <c r="AU299" s="195" t="s">
        <v>154</v>
      </c>
      <c r="AV299" s="14" t="s">
        <v>141</v>
      </c>
      <c r="AW299" s="14" t="s">
        <v>35</v>
      </c>
      <c r="AX299" s="14" t="s">
        <v>82</v>
      </c>
      <c r="AY299" s="195" t="s">
        <v>134</v>
      </c>
    </row>
    <row r="300" spans="1:51" s="13" customFormat="1" ht="12">
      <c r="A300" s="13"/>
      <c r="B300" s="185"/>
      <c r="C300" s="13"/>
      <c r="D300" s="186" t="s">
        <v>145</v>
      </c>
      <c r="E300" s="187" t="s">
        <v>645</v>
      </c>
      <c r="F300" s="188" t="s">
        <v>864</v>
      </c>
      <c r="G300" s="13"/>
      <c r="H300" s="189">
        <v>0.555</v>
      </c>
      <c r="I300" s="190"/>
      <c r="J300" s="13"/>
      <c r="K300" s="13"/>
      <c r="L300" s="185"/>
      <c r="M300" s="191"/>
      <c r="N300" s="192"/>
      <c r="O300" s="192"/>
      <c r="P300" s="192"/>
      <c r="Q300" s="192"/>
      <c r="R300" s="192"/>
      <c r="S300" s="192"/>
      <c r="T300" s="19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7" t="s">
        <v>145</v>
      </c>
      <c r="AU300" s="187" t="s">
        <v>154</v>
      </c>
      <c r="AV300" s="13" t="s">
        <v>84</v>
      </c>
      <c r="AW300" s="13" t="s">
        <v>35</v>
      </c>
      <c r="AX300" s="13" t="s">
        <v>74</v>
      </c>
      <c r="AY300" s="187" t="s">
        <v>134</v>
      </c>
    </row>
    <row r="301" spans="1:51" s="15" customFormat="1" ht="12">
      <c r="A301" s="15"/>
      <c r="B301" s="202"/>
      <c r="C301" s="15"/>
      <c r="D301" s="186" t="s">
        <v>145</v>
      </c>
      <c r="E301" s="203" t="s">
        <v>3</v>
      </c>
      <c r="F301" s="204" t="s">
        <v>865</v>
      </c>
      <c r="G301" s="15"/>
      <c r="H301" s="203" t="s">
        <v>3</v>
      </c>
      <c r="I301" s="205"/>
      <c r="J301" s="15"/>
      <c r="K301" s="15"/>
      <c r="L301" s="202"/>
      <c r="M301" s="206"/>
      <c r="N301" s="207"/>
      <c r="O301" s="207"/>
      <c r="P301" s="207"/>
      <c r="Q301" s="207"/>
      <c r="R301" s="207"/>
      <c r="S301" s="207"/>
      <c r="T301" s="20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03" t="s">
        <v>145</v>
      </c>
      <c r="AU301" s="203" t="s">
        <v>154</v>
      </c>
      <c r="AV301" s="15" t="s">
        <v>82</v>
      </c>
      <c r="AW301" s="15" t="s">
        <v>35</v>
      </c>
      <c r="AX301" s="15" t="s">
        <v>74</v>
      </c>
      <c r="AY301" s="203" t="s">
        <v>134</v>
      </c>
    </row>
    <row r="302" spans="1:51" s="13" customFormat="1" ht="12">
      <c r="A302" s="13"/>
      <c r="B302" s="185"/>
      <c r="C302" s="13"/>
      <c r="D302" s="186" t="s">
        <v>145</v>
      </c>
      <c r="E302" s="187" t="s">
        <v>3</v>
      </c>
      <c r="F302" s="188" t="s">
        <v>866</v>
      </c>
      <c r="G302" s="13"/>
      <c r="H302" s="189">
        <v>0</v>
      </c>
      <c r="I302" s="190"/>
      <c r="J302" s="13"/>
      <c r="K302" s="13"/>
      <c r="L302" s="185"/>
      <c r="M302" s="191"/>
      <c r="N302" s="192"/>
      <c r="O302" s="192"/>
      <c r="P302" s="192"/>
      <c r="Q302" s="192"/>
      <c r="R302" s="192"/>
      <c r="S302" s="192"/>
      <c r="T302" s="19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7" t="s">
        <v>145</v>
      </c>
      <c r="AU302" s="187" t="s">
        <v>154</v>
      </c>
      <c r="AV302" s="13" t="s">
        <v>84</v>
      </c>
      <c r="AW302" s="13" t="s">
        <v>35</v>
      </c>
      <c r="AX302" s="13" t="s">
        <v>74</v>
      </c>
      <c r="AY302" s="187" t="s">
        <v>134</v>
      </c>
    </row>
    <row r="303" spans="1:65" s="2" customFormat="1" ht="37.8" customHeight="1">
      <c r="A303" s="40"/>
      <c r="B303" s="166"/>
      <c r="C303" s="167" t="s">
        <v>304</v>
      </c>
      <c r="D303" s="167" t="s">
        <v>136</v>
      </c>
      <c r="E303" s="168" t="s">
        <v>867</v>
      </c>
      <c r="F303" s="169" t="s">
        <v>868</v>
      </c>
      <c r="G303" s="170" t="s">
        <v>180</v>
      </c>
      <c r="H303" s="171">
        <v>40</v>
      </c>
      <c r="I303" s="172"/>
      <c r="J303" s="173">
        <f>ROUND(I303*H303,2)</f>
        <v>0</v>
      </c>
      <c r="K303" s="169" t="s">
        <v>140</v>
      </c>
      <c r="L303" s="41"/>
      <c r="M303" s="174" t="s">
        <v>3</v>
      </c>
      <c r="N303" s="175" t="s">
        <v>45</v>
      </c>
      <c r="O303" s="74"/>
      <c r="P303" s="176">
        <f>O303*H303</f>
        <v>0</v>
      </c>
      <c r="Q303" s="176">
        <v>0</v>
      </c>
      <c r="R303" s="176">
        <f>Q303*H303</f>
        <v>0</v>
      </c>
      <c r="S303" s="176">
        <v>0</v>
      </c>
      <c r="T303" s="177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178" t="s">
        <v>141</v>
      </c>
      <c r="AT303" s="178" t="s">
        <v>136</v>
      </c>
      <c r="AU303" s="178" t="s">
        <v>154</v>
      </c>
      <c r="AY303" s="21" t="s">
        <v>134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21" t="s">
        <v>82</v>
      </c>
      <c r="BK303" s="179">
        <f>ROUND(I303*H303,2)</f>
        <v>0</v>
      </c>
      <c r="BL303" s="21" t="s">
        <v>141</v>
      </c>
      <c r="BM303" s="178" t="s">
        <v>869</v>
      </c>
    </row>
    <row r="304" spans="1:47" s="2" customFormat="1" ht="12">
      <c r="A304" s="40"/>
      <c r="B304" s="41"/>
      <c r="C304" s="40"/>
      <c r="D304" s="180" t="s">
        <v>143</v>
      </c>
      <c r="E304" s="40"/>
      <c r="F304" s="181" t="s">
        <v>870</v>
      </c>
      <c r="G304" s="40"/>
      <c r="H304" s="40"/>
      <c r="I304" s="182"/>
      <c r="J304" s="40"/>
      <c r="K304" s="40"/>
      <c r="L304" s="41"/>
      <c r="M304" s="183"/>
      <c r="N304" s="184"/>
      <c r="O304" s="74"/>
      <c r="P304" s="74"/>
      <c r="Q304" s="74"/>
      <c r="R304" s="74"/>
      <c r="S304" s="74"/>
      <c r="T304" s="75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21" t="s">
        <v>143</v>
      </c>
      <c r="AU304" s="21" t="s">
        <v>154</v>
      </c>
    </row>
    <row r="305" spans="1:51" s="15" customFormat="1" ht="12">
      <c r="A305" s="15"/>
      <c r="B305" s="202"/>
      <c r="C305" s="15"/>
      <c r="D305" s="186" t="s">
        <v>145</v>
      </c>
      <c r="E305" s="203" t="s">
        <v>3</v>
      </c>
      <c r="F305" s="204" t="s">
        <v>871</v>
      </c>
      <c r="G305" s="15"/>
      <c r="H305" s="203" t="s">
        <v>3</v>
      </c>
      <c r="I305" s="205"/>
      <c r="J305" s="15"/>
      <c r="K305" s="15"/>
      <c r="L305" s="202"/>
      <c r="M305" s="206"/>
      <c r="N305" s="207"/>
      <c r="O305" s="207"/>
      <c r="P305" s="207"/>
      <c r="Q305" s="207"/>
      <c r="R305" s="207"/>
      <c r="S305" s="207"/>
      <c r="T305" s="208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03" t="s">
        <v>145</v>
      </c>
      <c r="AU305" s="203" t="s">
        <v>154</v>
      </c>
      <c r="AV305" s="15" t="s">
        <v>82</v>
      </c>
      <c r="AW305" s="15" t="s">
        <v>35</v>
      </c>
      <c r="AX305" s="15" t="s">
        <v>74</v>
      </c>
      <c r="AY305" s="203" t="s">
        <v>134</v>
      </c>
    </row>
    <row r="306" spans="1:51" s="13" customFormat="1" ht="12">
      <c r="A306" s="13"/>
      <c r="B306" s="185"/>
      <c r="C306" s="13"/>
      <c r="D306" s="186" t="s">
        <v>145</v>
      </c>
      <c r="E306" s="187" t="s">
        <v>3</v>
      </c>
      <c r="F306" s="188" t="s">
        <v>576</v>
      </c>
      <c r="G306" s="13"/>
      <c r="H306" s="189">
        <v>40</v>
      </c>
      <c r="I306" s="190"/>
      <c r="J306" s="13"/>
      <c r="K306" s="13"/>
      <c r="L306" s="185"/>
      <c r="M306" s="191"/>
      <c r="N306" s="192"/>
      <c r="O306" s="192"/>
      <c r="P306" s="192"/>
      <c r="Q306" s="192"/>
      <c r="R306" s="192"/>
      <c r="S306" s="192"/>
      <c r="T306" s="19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7" t="s">
        <v>145</v>
      </c>
      <c r="AU306" s="187" t="s">
        <v>154</v>
      </c>
      <c r="AV306" s="13" t="s">
        <v>84</v>
      </c>
      <c r="AW306" s="13" t="s">
        <v>35</v>
      </c>
      <c r="AX306" s="13" t="s">
        <v>74</v>
      </c>
      <c r="AY306" s="187" t="s">
        <v>134</v>
      </c>
    </row>
    <row r="307" spans="1:51" s="14" customFormat="1" ht="12">
      <c r="A307" s="14"/>
      <c r="B307" s="194"/>
      <c r="C307" s="14"/>
      <c r="D307" s="186" t="s">
        <v>145</v>
      </c>
      <c r="E307" s="195" t="s">
        <v>581</v>
      </c>
      <c r="F307" s="196" t="s">
        <v>148</v>
      </c>
      <c r="G307" s="14"/>
      <c r="H307" s="197">
        <v>40</v>
      </c>
      <c r="I307" s="198"/>
      <c r="J307" s="14"/>
      <c r="K307" s="14"/>
      <c r="L307" s="194"/>
      <c r="M307" s="199"/>
      <c r="N307" s="200"/>
      <c r="O307" s="200"/>
      <c r="P307" s="200"/>
      <c r="Q307" s="200"/>
      <c r="R307" s="200"/>
      <c r="S307" s="200"/>
      <c r="T307" s="20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195" t="s">
        <v>145</v>
      </c>
      <c r="AU307" s="195" t="s">
        <v>154</v>
      </c>
      <c r="AV307" s="14" t="s">
        <v>141</v>
      </c>
      <c r="AW307" s="14" t="s">
        <v>35</v>
      </c>
      <c r="AX307" s="14" t="s">
        <v>82</v>
      </c>
      <c r="AY307" s="195" t="s">
        <v>134</v>
      </c>
    </row>
    <row r="308" spans="1:51" s="13" customFormat="1" ht="12">
      <c r="A308" s="13"/>
      <c r="B308" s="185"/>
      <c r="C308" s="13"/>
      <c r="D308" s="186" t="s">
        <v>145</v>
      </c>
      <c r="E308" s="187" t="s">
        <v>643</v>
      </c>
      <c r="F308" s="188" t="s">
        <v>872</v>
      </c>
      <c r="G308" s="13"/>
      <c r="H308" s="189">
        <v>9</v>
      </c>
      <c r="I308" s="190"/>
      <c r="J308" s="13"/>
      <c r="K308" s="13"/>
      <c r="L308" s="185"/>
      <c r="M308" s="191"/>
      <c r="N308" s="192"/>
      <c r="O308" s="192"/>
      <c r="P308" s="192"/>
      <c r="Q308" s="192"/>
      <c r="R308" s="192"/>
      <c r="S308" s="192"/>
      <c r="T308" s="19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7" t="s">
        <v>145</v>
      </c>
      <c r="AU308" s="187" t="s">
        <v>154</v>
      </c>
      <c r="AV308" s="13" t="s">
        <v>84</v>
      </c>
      <c r="AW308" s="13" t="s">
        <v>35</v>
      </c>
      <c r="AX308" s="13" t="s">
        <v>74</v>
      </c>
      <c r="AY308" s="187" t="s">
        <v>134</v>
      </c>
    </row>
    <row r="309" spans="1:51" s="15" customFormat="1" ht="12">
      <c r="A309" s="15"/>
      <c r="B309" s="202"/>
      <c r="C309" s="15"/>
      <c r="D309" s="186" t="s">
        <v>145</v>
      </c>
      <c r="E309" s="203" t="s">
        <v>3</v>
      </c>
      <c r="F309" s="204" t="s">
        <v>873</v>
      </c>
      <c r="G309" s="15"/>
      <c r="H309" s="203" t="s">
        <v>3</v>
      </c>
      <c r="I309" s="205"/>
      <c r="J309" s="15"/>
      <c r="K309" s="15"/>
      <c r="L309" s="202"/>
      <c r="M309" s="206"/>
      <c r="N309" s="207"/>
      <c r="O309" s="207"/>
      <c r="P309" s="207"/>
      <c r="Q309" s="207"/>
      <c r="R309" s="207"/>
      <c r="S309" s="207"/>
      <c r="T309" s="208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03" t="s">
        <v>145</v>
      </c>
      <c r="AU309" s="203" t="s">
        <v>154</v>
      </c>
      <c r="AV309" s="15" t="s">
        <v>82</v>
      </c>
      <c r="AW309" s="15" t="s">
        <v>35</v>
      </c>
      <c r="AX309" s="15" t="s">
        <v>74</v>
      </c>
      <c r="AY309" s="203" t="s">
        <v>134</v>
      </c>
    </row>
    <row r="310" spans="1:51" s="13" customFormat="1" ht="12">
      <c r="A310" s="13"/>
      <c r="B310" s="185"/>
      <c r="C310" s="13"/>
      <c r="D310" s="186" t="s">
        <v>145</v>
      </c>
      <c r="E310" s="187" t="s">
        <v>3</v>
      </c>
      <c r="F310" s="188" t="s">
        <v>874</v>
      </c>
      <c r="G310" s="13"/>
      <c r="H310" s="189">
        <v>0</v>
      </c>
      <c r="I310" s="190"/>
      <c r="J310" s="13"/>
      <c r="K310" s="13"/>
      <c r="L310" s="185"/>
      <c r="M310" s="191"/>
      <c r="N310" s="192"/>
      <c r="O310" s="192"/>
      <c r="P310" s="192"/>
      <c r="Q310" s="192"/>
      <c r="R310" s="192"/>
      <c r="S310" s="192"/>
      <c r="T310" s="19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7" t="s">
        <v>145</v>
      </c>
      <c r="AU310" s="187" t="s">
        <v>154</v>
      </c>
      <c r="AV310" s="13" t="s">
        <v>84</v>
      </c>
      <c r="AW310" s="13" t="s">
        <v>35</v>
      </c>
      <c r="AX310" s="13" t="s">
        <v>74</v>
      </c>
      <c r="AY310" s="187" t="s">
        <v>134</v>
      </c>
    </row>
    <row r="311" spans="1:65" s="2" customFormat="1" ht="37.8" customHeight="1">
      <c r="A311" s="40"/>
      <c r="B311" s="166"/>
      <c r="C311" s="167" t="s">
        <v>309</v>
      </c>
      <c r="D311" s="167" t="s">
        <v>136</v>
      </c>
      <c r="E311" s="168" t="s">
        <v>875</v>
      </c>
      <c r="F311" s="169" t="s">
        <v>876</v>
      </c>
      <c r="G311" s="170" t="s">
        <v>180</v>
      </c>
      <c r="H311" s="171">
        <v>43.7</v>
      </c>
      <c r="I311" s="172"/>
      <c r="J311" s="173">
        <f>ROUND(I311*H311,2)</f>
        <v>0</v>
      </c>
      <c r="K311" s="169" t="s">
        <v>140</v>
      </c>
      <c r="L311" s="41"/>
      <c r="M311" s="174" t="s">
        <v>3</v>
      </c>
      <c r="N311" s="175" t="s">
        <v>45</v>
      </c>
      <c r="O311" s="74"/>
      <c r="P311" s="176">
        <f>O311*H311</f>
        <v>0</v>
      </c>
      <c r="Q311" s="176">
        <v>0</v>
      </c>
      <c r="R311" s="176">
        <f>Q311*H311</f>
        <v>0</v>
      </c>
      <c r="S311" s="176">
        <v>0</v>
      </c>
      <c r="T311" s="17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178" t="s">
        <v>141</v>
      </c>
      <c r="AT311" s="178" t="s">
        <v>136</v>
      </c>
      <c r="AU311" s="178" t="s">
        <v>154</v>
      </c>
      <c r="AY311" s="21" t="s">
        <v>134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21" t="s">
        <v>82</v>
      </c>
      <c r="BK311" s="179">
        <f>ROUND(I311*H311,2)</f>
        <v>0</v>
      </c>
      <c r="BL311" s="21" t="s">
        <v>141</v>
      </c>
      <c r="BM311" s="178" t="s">
        <v>877</v>
      </c>
    </row>
    <row r="312" spans="1:47" s="2" customFormat="1" ht="12">
      <c r="A312" s="40"/>
      <c r="B312" s="41"/>
      <c r="C312" s="40"/>
      <c r="D312" s="180" t="s">
        <v>143</v>
      </c>
      <c r="E312" s="40"/>
      <c r="F312" s="181" t="s">
        <v>878</v>
      </c>
      <c r="G312" s="40"/>
      <c r="H312" s="40"/>
      <c r="I312" s="182"/>
      <c r="J312" s="40"/>
      <c r="K312" s="40"/>
      <c r="L312" s="41"/>
      <c r="M312" s="183"/>
      <c r="N312" s="184"/>
      <c r="O312" s="74"/>
      <c r="P312" s="74"/>
      <c r="Q312" s="74"/>
      <c r="R312" s="74"/>
      <c r="S312" s="74"/>
      <c r="T312" s="75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21" t="s">
        <v>143</v>
      </c>
      <c r="AU312" s="21" t="s">
        <v>154</v>
      </c>
    </row>
    <row r="313" spans="1:51" s="15" customFormat="1" ht="12">
      <c r="A313" s="15"/>
      <c r="B313" s="202"/>
      <c r="C313" s="15"/>
      <c r="D313" s="186" t="s">
        <v>145</v>
      </c>
      <c r="E313" s="203" t="s">
        <v>3</v>
      </c>
      <c r="F313" s="204" t="s">
        <v>879</v>
      </c>
      <c r="G313" s="15"/>
      <c r="H313" s="203" t="s">
        <v>3</v>
      </c>
      <c r="I313" s="205"/>
      <c r="J313" s="15"/>
      <c r="K313" s="15"/>
      <c r="L313" s="202"/>
      <c r="M313" s="206"/>
      <c r="N313" s="207"/>
      <c r="O313" s="207"/>
      <c r="P313" s="207"/>
      <c r="Q313" s="207"/>
      <c r="R313" s="207"/>
      <c r="S313" s="207"/>
      <c r="T313" s="208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03" t="s">
        <v>145</v>
      </c>
      <c r="AU313" s="203" t="s">
        <v>154</v>
      </c>
      <c r="AV313" s="15" t="s">
        <v>82</v>
      </c>
      <c r="AW313" s="15" t="s">
        <v>35</v>
      </c>
      <c r="AX313" s="15" t="s">
        <v>74</v>
      </c>
      <c r="AY313" s="203" t="s">
        <v>134</v>
      </c>
    </row>
    <row r="314" spans="1:51" s="13" customFormat="1" ht="12">
      <c r="A314" s="13"/>
      <c r="B314" s="185"/>
      <c r="C314" s="13"/>
      <c r="D314" s="186" t="s">
        <v>145</v>
      </c>
      <c r="E314" s="187" t="s">
        <v>3</v>
      </c>
      <c r="F314" s="188" t="s">
        <v>583</v>
      </c>
      <c r="G314" s="13"/>
      <c r="H314" s="189">
        <v>3.7</v>
      </c>
      <c r="I314" s="190"/>
      <c r="J314" s="13"/>
      <c r="K314" s="13"/>
      <c r="L314" s="185"/>
      <c r="M314" s="191"/>
      <c r="N314" s="192"/>
      <c r="O314" s="192"/>
      <c r="P314" s="192"/>
      <c r="Q314" s="192"/>
      <c r="R314" s="192"/>
      <c r="S314" s="192"/>
      <c r="T314" s="19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7" t="s">
        <v>145</v>
      </c>
      <c r="AU314" s="187" t="s">
        <v>154</v>
      </c>
      <c r="AV314" s="13" t="s">
        <v>84</v>
      </c>
      <c r="AW314" s="13" t="s">
        <v>35</v>
      </c>
      <c r="AX314" s="13" t="s">
        <v>74</v>
      </c>
      <c r="AY314" s="187" t="s">
        <v>134</v>
      </c>
    </row>
    <row r="315" spans="1:51" s="15" customFormat="1" ht="12">
      <c r="A315" s="15"/>
      <c r="B315" s="202"/>
      <c r="C315" s="15"/>
      <c r="D315" s="186" t="s">
        <v>145</v>
      </c>
      <c r="E315" s="203" t="s">
        <v>3</v>
      </c>
      <c r="F315" s="204" t="s">
        <v>880</v>
      </c>
      <c r="G315" s="15"/>
      <c r="H315" s="203" t="s">
        <v>3</v>
      </c>
      <c r="I315" s="205"/>
      <c r="J315" s="15"/>
      <c r="K315" s="15"/>
      <c r="L315" s="202"/>
      <c r="M315" s="206"/>
      <c r="N315" s="207"/>
      <c r="O315" s="207"/>
      <c r="P315" s="207"/>
      <c r="Q315" s="207"/>
      <c r="R315" s="207"/>
      <c r="S315" s="207"/>
      <c r="T315" s="208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03" t="s">
        <v>145</v>
      </c>
      <c r="AU315" s="203" t="s">
        <v>154</v>
      </c>
      <c r="AV315" s="15" t="s">
        <v>82</v>
      </c>
      <c r="AW315" s="15" t="s">
        <v>35</v>
      </c>
      <c r="AX315" s="15" t="s">
        <v>74</v>
      </c>
      <c r="AY315" s="203" t="s">
        <v>134</v>
      </c>
    </row>
    <row r="316" spans="1:51" s="13" customFormat="1" ht="12">
      <c r="A316" s="13"/>
      <c r="B316" s="185"/>
      <c r="C316" s="13"/>
      <c r="D316" s="186" t="s">
        <v>145</v>
      </c>
      <c r="E316" s="187" t="s">
        <v>3</v>
      </c>
      <c r="F316" s="188" t="s">
        <v>581</v>
      </c>
      <c r="G316" s="13"/>
      <c r="H316" s="189">
        <v>40</v>
      </c>
      <c r="I316" s="190"/>
      <c r="J316" s="13"/>
      <c r="K316" s="13"/>
      <c r="L316" s="185"/>
      <c r="M316" s="191"/>
      <c r="N316" s="192"/>
      <c r="O316" s="192"/>
      <c r="P316" s="192"/>
      <c r="Q316" s="192"/>
      <c r="R316" s="192"/>
      <c r="S316" s="192"/>
      <c r="T316" s="19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7" t="s">
        <v>145</v>
      </c>
      <c r="AU316" s="187" t="s">
        <v>154</v>
      </c>
      <c r="AV316" s="13" t="s">
        <v>84</v>
      </c>
      <c r="AW316" s="13" t="s">
        <v>35</v>
      </c>
      <c r="AX316" s="13" t="s">
        <v>74</v>
      </c>
      <c r="AY316" s="187" t="s">
        <v>134</v>
      </c>
    </row>
    <row r="317" spans="1:51" s="14" customFormat="1" ht="12">
      <c r="A317" s="14"/>
      <c r="B317" s="194"/>
      <c r="C317" s="14"/>
      <c r="D317" s="186" t="s">
        <v>145</v>
      </c>
      <c r="E317" s="195" t="s">
        <v>3</v>
      </c>
      <c r="F317" s="196" t="s">
        <v>148</v>
      </c>
      <c r="G317" s="14"/>
      <c r="H317" s="197">
        <v>43.7</v>
      </c>
      <c r="I317" s="198"/>
      <c r="J317" s="14"/>
      <c r="K317" s="14"/>
      <c r="L317" s="194"/>
      <c r="M317" s="199"/>
      <c r="N317" s="200"/>
      <c r="O317" s="200"/>
      <c r="P317" s="200"/>
      <c r="Q317" s="200"/>
      <c r="R317" s="200"/>
      <c r="S317" s="200"/>
      <c r="T317" s="20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195" t="s">
        <v>145</v>
      </c>
      <c r="AU317" s="195" t="s">
        <v>154</v>
      </c>
      <c r="AV317" s="14" t="s">
        <v>141</v>
      </c>
      <c r="AW317" s="14" t="s">
        <v>35</v>
      </c>
      <c r="AX317" s="14" t="s">
        <v>82</v>
      </c>
      <c r="AY317" s="195" t="s">
        <v>134</v>
      </c>
    </row>
    <row r="318" spans="1:65" s="2" customFormat="1" ht="16.5" customHeight="1">
      <c r="A318" s="40"/>
      <c r="B318" s="166"/>
      <c r="C318" s="209" t="s">
        <v>314</v>
      </c>
      <c r="D318" s="209" t="s">
        <v>381</v>
      </c>
      <c r="E318" s="210" t="s">
        <v>881</v>
      </c>
      <c r="F318" s="211" t="s">
        <v>882</v>
      </c>
      <c r="G318" s="212" t="s">
        <v>883</v>
      </c>
      <c r="H318" s="213">
        <v>0.874</v>
      </c>
      <c r="I318" s="214"/>
      <c r="J318" s="215">
        <f>ROUND(I318*H318,2)</f>
        <v>0</v>
      </c>
      <c r="K318" s="211" t="s">
        <v>140</v>
      </c>
      <c r="L318" s="216"/>
      <c r="M318" s="217" t="s">
        <v>3</v>
      </c>
      <c r="N318" s="218" t="s">
        <v>45</v>
      </c>
      <c r="O318" s="74"/>
      <c r="P318" s="176">
        <f>O318*H318</f>
        <v>0</v>
      </c>
      <c r="Q318" s="176">
        <v>0.001</v>
      </c>
      <c r="R318" s="176">
        <f>Q318*H318</f>
        <v>0.000874</v>
      </c>
      <c r="S318" s="176">
        <v>0</v>
      </c>
      <c r="T318" s="17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178" t="s">
        <v>185</v>
      </c>
      <c r="AT318" s="178" t="s">
        <v>381</v>
      </c>
      <c r="AU318" s="178" t="s">
        <v>154</v>
      </c>
      <c r="AY318" s="21" t="s">
        <v>134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21" t="s">
        <v>82</v>
      </c>
      <c r="BK318" s="179">
        <f>ROUND(I318*H318,2)</f>
        <v>0</v>
      </c>
      <c r="BL318" s="21" t="s">
        <v>141</v>
      </c>
      <c r="BM318" s="178" t="s">
        <v>884</v>
      </c>
    </row>
    <row r="319" spans="1:51" s="13" customFormat="1" ht="12">
      <c r="A319" s="13"/>
      <c r="B319" s="185"/>
      <c r="C319" s="13"/>
      <c r="D319" s="186" t="s">
        <v>145</v>
      </c>
      <c r="E319" s="13"/>
      <c r="F319" s="188" t="s">
        <v>885</v>
      </c>
      <c r="G319" s="13"/>
      <c r="H319" s="189">
        <v>0.874</v>
      </c>
      <c r="I319" s="190"/>
      <c r="J319" s="13"/>
      <c r="K319" s="13"/>
      <c r="L319" s="185"/>
      <c r="M319" s="191"/>
      <c r="N319" s="192"/>
      <c r="O319" s="192"/>
      <c r="P319" s="192"/>
      <c r="Q319" s="192"/>
      <c r="R319" s="192"/>
      <c r="S319" s="192"/>
      <c r="T319" s="19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7" t="s">
        <v>145</v>
      </c>
      <c r="AU319" s="187" t="s">
        <v>154</v>
      </c>
      <c r="AV319" s="13" t="s">
        <v>84</v>
      </c>
      <c r="AW319" s="13" t="s">
        <v>4</v>
      </c>
      <c r="AX319" s="13" t="s">
        <v>82</v>
      </c>
      <c r="AY319" s="187" t="s">
        <v>134</v>
      </c>
    </row>
    <row r="320" spans="1:63" s="12" customFormat="1" ht="22.8" customHeight="1">
      <c r="A320" s="12"/>
      <c r="B320" s="153"/>
      <c r="C320" s="12"/>
      <c r="D320" s="154" t="s">
        <v>73</v>
      </c>
      <c r="E320" s="164" t="s">
        <v>84</v>
      </c>
      <c r="F320" s="164" t="s">
        <v>184</v>
      </c>
      <c r="G320" s="12"/>
      <c r="H320" s="12"/>
      <c r="I320" s="156"/>
      <c r="J320" s="165">
        <f>BK320</f>
        <v>0</v>
      </c>
      <c r="K320" s="12"/>
      <c r="L320" s="153"/>
      <c r="M320" s="158"/>
      <c r="N320" s="159"/>
      <c r="O320" s="159"/>
      <c r="P320" s="160">
        <f>SUM(P321:P325)</f>
        <v>0</v>
      </c>
      <c r="Q320" s="159"/>
      <c r="R320" s="160">
        <f>SUM(R321:R325)</f>
        <v>6.912000000000001</v>
      </c>
      <c r="S320" s="159"/>
      <c r="T320" s="161">
        <f>SUM(T321:T325)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54" t="s">
        <v>82</v>
      </c>
      <c r="AT320" s="162" t="s">
        <v>73</v>
      </c>
      <c r="AU320" s="162" t="s">
        <v>82</v>
      </c>
      <c r="AY320" s="154" t="s">
        <v>134</v>
      </c>
      <c r="BK320" s="163">
        <f>SUM(BK321:BK325)</f>
        <v>0</v>
      </c>
    </row>
    <row r="321" spans="1:65" s="2" customFormat="1" ht="37.8" customHeight="1">
      <c r="A321" s="40"/>
      <c r="B321" s="166"/>
      <c r="C321" s="167" t="s">
        <v>320</v>
      </c>
      <c r="D321" s="167" t="s">
        <v>136</v>
      </c>
      <c r="E321" s="168" t="s">
        <v>886</v>
      </c>
      <c r="F321" s="169" t="s">
        <v>887</v>
      </c>
      <c r="G321" s="170" t="s">
        <v>139</v>
      </c>
      <c r="H321" s="171">
        <v>3.2</v>
      </c>
      <c r="I321" s="172"/>
      <c r="J321" s="173">
        <f>ROUND(I321*H321,2)</f>
        <v>0</v>
      </c>
      <c r="K321" s="169" t="s">
        <v>140</v>
      </c>
      <c r="L321" s="41"/>
      <c r="M321" s="174" t="s">
        <v>3</v>
      </c>
      <c r="N321" s="175" t="s">
        <v>45</v>
      </c>
      <c r="O321" s="74"/>
      <c r="P321" s="176">
        <f>O321*H321</f>
        <v>0</v>
      </c>
      <c r="Q321" s="176">
        <v>2.16</v>
      </c>
      <c r="R321" s="176">
        <f>Q321*H321</f>
        <v>6.912000000000001</v>
      </c>
      <c r="S321" s="176">
        <v>0</v>
      </c>
      <c r="T321" s="17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178" t="s">
        <v>141</v>
      </c>
      <c r="AT321" s="178" t="s">
        <v>136</v>
      </c>
      <c r="AU321" s="178" t="s">
        <v>84</v>
      </c>
      <c r="AY321" s="21" t="s">
        <v>134</v>
      </c>
      <c r="BE321" s="179">
        <f>IF(N321="základní",J321,0)</f>
        <v>0</v>
      </c>
      <c r="BF321" s="179">
        <f>IF(N321="snížená",J321,0)</f>
        <v>0</v>
      </c>
      <c r="BG321" s="179">
        <f>IF(N321="zákl. přenesená",J321,0)</f>
        <v>0</v>
      </c>
      <c r="BH321" s="179">
        <f>IF(N321="sníž. přenesená",J321,0)</f>
        <v>0</v>
      </c>
      <c r="BI321" s="179">
        <f>IF(N321="nulová",J321,0)</f>
        <v>0</v>
      </c>
      <c r="BJ321" s="21" t="s">
        <v>82</v>
      </c>
      <c r="BK321" s="179">
        <f>ROUND(I321*H321,2)</f>
        <v>0</v>
      </c>
      <c r="BL321" s="21" t="s">
        <v>141</v>
      </c>
      <c r="BM321" s="178" t="s">
        <v>888</v>
      </c>
    </row>
    <row r="322" spans="1:47" s="2" customFormat="1" ht="12">
      <c r="A322" s="40"/>
      <c r="B322" s="41"/>
      <c r="C322" s="40"/>
      <c r="D322" s="180" t="s">
        <v>143</v>
      </c>
      <c r="E322" s="40"/>
      <c r="F322" s="181" t="s">
        <v>889</v>
      </c>
      <c r="G322" s="40"/>
      <c r="H322" s="40"/>
      <c r="I322" s="182"/>
      <c r="J322" s="40"/>
      <c r="K322" s="40"/>
      <c r="L322" s="41"/>
      <c r="M322" s="183"/>
      <c r="N322" s="184"/>
      <c r="O322" s="74"/>
      <c r="P322" s="74"/>
      <c r="Q322" s="74"/>
      <c r="R322" s="74"/>
      <c r="S322" s="74"/>
      <c r="T322" s="75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21" t="s">
        <v>143</v>
      </c>
      <c r="AU322" s="21" t="s">
        <v>84</v>
      </c>
    </row>
    <row r="323" spans="1:51" s="15" customFormat="1" ht="12">
      <c r="A323" s="15"/>
      <c r="B323" s="202"/>
      <c r="C323" s="15"/>
      <c r="D323" s="186" t="s">
        <v>145</v>
      </c>
      <c r="E323" s="203" t="s">
        <v>3</v>
      </c>
      <c r="F323" s="204" t="s">
        <v>890</v>
      </c>
      <c r="G323" s="15"/>
      <c r="H323" s="203" t="s">
        <v>3</v>
      </c>
      <c r="I323" s="205"/>
      <c r="J323" s="15"/>
      <c r="K323" s="15"/>
      <c r="L323" s="202"/>
      <c r="M323" s="206"/>
      <c r="N323" s="207"/>
      <c r="O323" s="207"/>
      <c r="P323" s="207"/>
      <c r="Q323" s="207"/>
      <c r="R323" s="207"/>
      <c r="S323" s="207"/>
      <c r="T323" s="208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03" t="s">
        <v>145</v>
      </c>
      <c r="AU323" s="203" t="s">
        <v>84</v>
      </c>
      <c r="AV323" s="15" t="s">
        <v>82</v>
      </c>
      <c r="AW323" s="15" t="s">
        <v>35</v>
      </c>
      <c r="AX323" s="15" t="s">
        <v>74</v>
      </c>
      <c r="AY323" s="203" t="s">
        <v>134</v>
      </c>
    </row>
    <row r="324" spans="1:51" s="13" customFormat="1" ht="12">
      <c r="A324" s="13"/>
      <c r="B324" s="185"/>
      <c r="C324" s="13"/>
      <c r="D324" s="186" t="s">
        <v>145</v>
      </c>
      <c r="E324" s="187" t="s">
        <v>3</v>
      </c>
      <c r="F324" s="188" t="s">
        <v>891</v>
      </c>
      <c r="G324" s="13"/>
      <c r="H324" s="189">
        <v>3.2</v>
      </c>
      <c r="I324" s="190"/>
      <c r="J324" s="13"/>
      <c r="K324" s="13"/>
      <c r="L324" s="185"/>
      <c r="M324" s="191"/>
      <c r="N324" s="192"/>
      <c r="O324" s="192"/>
      <c r="P324" s="192"/>
      <c r="Q324" s="192"/>
      <c r="R324" s="192"/>
      <c r="S324" s="192"/>
      <c r="T324" s="19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7" t="s">
        <v>145</v>
      </c>
      <c r="AU324" s="187" t="s">
        <v>84</v>
      </c>
      <c r="AV324" s="13" t="s">
        <v>84</v>
      </c>
      <c r="AW324" s="13" t="s">
        <v>35</v>
      </c>
      <c r="AX324" s="13" t="s">
        <v>74</v>
      </c>
      <c r="AY324" s="187" t="s">
        <v>134</v>
      </c>
    </row>
    <row r="325" spans="1:51" s="14" customFormat="1" ht="12">
      <c r="A325" s="14"/>
      <c r="B325" s="194"/>
      <c r="C325" s="14"/>
      <c r="D325" s="186" t="s">
        <v>145</v>
      </c>
      <c r="E325" s="195" t="s">
        <v>3</v>
      </c>
      <c r="F325" s="196" t="s">
        <v>148</v>
      </c>
      <c r="G325" s="14"/>
      <c r="H325" s="197">
        <v>3.2</v>
      </c>
      <c r="I325" s="198"/>
      <c r="J325" s="14"/>
      <c r="K325" s="14"/>
      <c r="L325" s="194"/>
      <c r="M325" s="199"/>
      <c r="N325" s="200"/>
      <c r="O325" s="200"/>
      <c r="P325" s="200"/>
      <c r="Q325" s="200"/>
      <c r="R325" s="200"/>
      <c r="S325" s="200"/>
      <c r="T325" s="20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195" t="s">
        <v>145</v>
      </c>
      <c r="AU325" s="195" t="s">
        <v>84</v>
      </c>
      <c r="AV325" s="14" t="s">
        <v>141</v>
      </c>
      <c r="AW325" s="14" t="s">
        <v>35</v>
      </c>
      <c r="AX325" s="14" t="s">
        <v>82</v>
      </c>
      <c r="AY325" s="195" t="s">
        <v>134</v>
      </c>
    </row>
    <row r="326" spans="1:63" s="12" customFormat="1" ht="22.8" customHeight="1">
      <c r="A326" s="12"/>
      <c r="B326" s="153"/>
      <c r="C326" s="12"/>
      <c r="D326" s="154" t="s">
        <v>73</v>
      </c>
      <c r="E326" s="164" t="s">
        <v>141</v>
      </c>
      <c r="F326" s="164" t="s">
        <v>892</v>
      </c>
      <c r="G326" s="12"/>
      <c r="H326" s="12"/>
      <c r="I326" s="156"/>
      <c r="J326" s="165">
        <f>BK326</f>
        <v>0</v>
      </c>
      <c r="K326" s="12"/>
      <c r="L326" s="153"/>
      <c r="M326" s="158"/>
      <c r="N326" s="159"/>
      <c r="O326" s="159"/>
      <c r="P326" s="160">
        <f>SUM(P327:P345)</f>
        <v>0</v>
      </c>
      <c r="Q326" s="159"/>
      <c r="R326" s="160">
        <f>SUM(R327:R345)</f>
        <v>0</v>
      </c>
      <c r="S326" s="159"/>
      <c r="T326" s="161">
        <f>SUM(T327:T345)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54" t="s">
        <v>82</v>
      </c>
      <c r="AT326" s="162" t="s">
        <v>73</v>
      </c>
      <c r="AU326" s="162" t="s">
        <v>82</v>
      </c>
      <c r="AY326" s="154" t="s">
        <v>134</v>
      </c>
      <c r="BK326" s="163">
        <f>SUM(BK327:BK345)</f>
        <v>0</v>
      </c>
    </row>
    <row r="327" spans="1:65" s="2" customFormat="1" ht="33" customHeight="1">
      <c r="A327" s="40"/>
      <c r="B327" s="166"/>
      <c r="C327" s="167" t="s">
        <v>329</v>
      </c>
      <c r="D327" s="167" t="s">
        <v>136</v>
      </c>
      <c r="E327" s="168" t="s">
        <v>893</v>
      </c>
      <c r="F327" s="169" t="s">
        <v>894</v>
      </c>
      <c r="G327" s="170" t="s">
        <v>139</v>
      </c>
      <c r="H327" s="171">
        <v>6.379</v>
      </c>
      <c r="I327" s="172"/>
      <c r="J327" s="173">
        <f>ROUND(I327*H327,2)</f>
        <v>0</v>
      </c>
      <c r="K327" s="169" t="s">
        <v>140</v>
      </c>
      <c r="L327" s="41"/>
      <c r="M327" s="174" t="s">
        <v>3</v>
      </c>
      <c r="N327" s="175" t="s">
        <v>45</v>
      </c>
      <c r="O327" s="74"/>
      <c r="P327" s="176">
        <f>O327*H327</f>
        <v>0</v>
      </c>
      <c r="Q327" s="176">
        <v>0</v>
      </c>
      <c r="R327" s="176">
        <f>Q327*H327</f>
        <v>0</v>
      </c>
      <c r="S327" s="176">
        <v>0</v>
      </c>
      <c r="T327" s="17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178" t="s">
        <v>141</v>
      </c>
      <c r="AT327" s="178" t="s">
        <v>136</v>
      </c>
      <c r="AU327" s="178" t="s">
        <v>84</v>
      </c>
      <c r="AY327" s="21" t="s">
        <v>134</v>
      </c>
      <c r="BE327" s="179">
        <f>IF(N327="základní",J327,0)</f>
        <v>0</v>
      </c>
      <c r="BF327" s="179">
        <f>IF(N327="snížená",J327,0)</f>
        <v>0</v>
      </c>
      <c r="BG327" s="179">
        <f>IF(N327="zákl. přenesená",J327,0)</f>
        <v>0</v>
      </c>
      <c r="BH327" s="179">
        <f>IF(N327="sníž. přenesená",J327,0)</f>
        <v>0</v>
      </c>
      <c r="BI327" s="179">
        <f>IF(N327="nulová",J327,0)</f>
        <v>0</v>
      </c>
      <c r="BJ327" s="21" t="s">
        <v>82</v>
      </c>
      <c r="BK327" s="179">
        <f>ROUND(I327*H327,2)</f>
        <v>0</v>
      </c>
      <c r="BL327" s="21" t="s">
        <v>141</v>
      </c>
      <c r="BM327" s="178" t="s">
        <v>895</v>
      </c>
    </row>
    <row r="328" spans="1:47" s="2" customFormat="1" ht="12">
      <c r="A328" s="40"/>
      <c r="B328" s="41"/>
      <c r="C328" s="40"/>
      <c r="D328" s="180" t="s">
        <v>143</v>
      </c>
      <c r="E328" s="40"/>
      <c r="F328" s="181" t="s">
        <v>896</v>
      </c>
      <c r="G328" s="40"/>
      <c r="H328" s="40"/>
      <c r="I328" s="182"/>
      <c r="J328" s="40"/>
      <c r="K328" s="40"/>
      <c r="L328" s="41"/>
      <c r="M328" s="183"/>
      <c r="N328" s="184"/>
      <c r="O328" s="74"/>
      <c r="P328" s="74"/>
      <c r="Q328" s="74"/>
      <c r="R328" s="74"/>
      <c r="S328" s="74"/>
      <c r="T328" s="75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21" t="s">
        <v>143</v>
      </c>
      <c r="AU328" s="21" t="s">
        <v>84</v>
      </c>
    </row>
    <row r="329" spans="1:51" s="15" customFormat="1" ht="12">
      <c r="A329" s="15"/>
      <c r="B329" s="202"/>
      <c r="C329" s="15"/>
      <c r="D329" s="186" t="s">
        <v>145</v>
      </c>
      <c r="E329" s="203" t="s">
        <v>3</v>
      </c>
      <c r="F329" s="204" t="s">
        <v>763</v>
      </c>
      <c r="G329" s="15"/>
      <c r="H329" s="203" t="s">
        <v>3</v>
      </c>
      <c r="I329" s="205"/>
      <c r="J329" s="15"/>
      <c r="K329" s="15"/>
      <c r="L329" s="202"/>
      <c r="M329" s="206"/>
      <c r="N329" s="207"/>
      <c r="O329" s="207"/>
      <c r="P329" s="207"/>
      <c r="Q329" s="207"/>
      <c r="R329" s="207"/>
      <c r="S329" s="207"/>
      <c r="T329" s="208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03" t="s">
        <v>145</v>
      </c>
      <c r="AU329" s="203" t="s">
        <v>84</v>
      </c>
      <c r="AV329" s="15" t="s">
        <v>82</v>
      </c>
      <c r="AW329" s="15" t="s">
        <v>35</v>
      </c>
      <c r="AX329" s="15" t="s">
        <v>74</v>
      </c>
      <c r="AY329" s="203" t="s">
        <v>134</v>
      </c>
    </row>
    <row r="330" spans="1:51" s="13" customFormat="1" ht="12">
      <c r="A330" s="13"/>
      <c r="B330" s="185"/>
      <c r="C330" s="13"/>
      <c r="D330" s="186" t="s">
        <v>145</v>
      </c>
      <c r="E330" s="187" t="s">
        <v>3</v>
      </c>
      <c r="F330" s="188" t="s">
        <v>897</v>
      </c>
      <c r="G330" s="13"/>
      <c r="H330" s="189">
        <v>0.05</v>
      </c>
      <c r="I330" s="190"/>
      <c r="J330" s="13"/>
      <c r="K330" s="13"/>
      <c r="L330" s="185"/>
      <c r="M330" s="191"/>
      <c r="N330" s="192"/>
      <c r="O330" s="192"/>
      <c r="P330" s="192"/>
      <c r="Q330" s="192"/>
      <c r="R330" s="192"/>
      <c r="S330" s="192"/>
      <c r="T330" s="19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7" t="s">
        <v>145</v>
      </c>
      <c r="AU330" s="187" t="s">
        <v>84</v>
      </c>
      <c r="AV330" s="13" t="s">
        <v>84</v>
      </c>
      <c r="AW330" s="13" t="s">
        <v>35</v>
      </c>
      <c r="AX330" s="13" t="s">
        <v>74</v>
      </c>
      <c r="AY330" s="187" t="s">
        <v>134</v>
      </c>
    </row>
    <row r="331" spans="1:51" s="13" customFormat="1" ht="12">
      <c r="A331" s="13"/>
      <c r="B331" s="185"/>
      <c r="C331" s="13"/>
      <c r="D331" s="186" t="s">
        <v>145</v>
      </c>
      <c r="E331" s="187" t="s">
        <v>3</v>
      </c>
      <c r="F331" s="188" t="s">
        <v>898</v>
      </c>
      <c r="G331" s="13"/>
      <c r="H331" s="189">
        <v>0.32</v>
      </c>
      <c r="I331" s="190"/>
      <c r="J331" s="13"/>
      <c r="K331" s="13"/>
      <c r="L331" s="185"/>
      <c r="M331" s="191"/>
      <c r="N331" s="192"/>
      <c r="O331" s="192"/>
      <c r="P331" s="192"/>
      <c r="Q331" s="192"/>
      <c r="R331" s="192"/>
      <c r="S331" s="192"/>
      <c r="T331" s="19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7" t="s">
        <v>145</v>
      </c>
      <c r="AU331" s="187" t="s">
        <v>84</v>
      </c>
      <c r="AV331" s="13" t="s">
        <v>84</v>
      </c>
      <c r="AW331" s="13" t="s">
        <v>35</v>
      </c>
      <c r="AX331" s="13" t="s">
        <v>74</v>
      </c>
      <c r="AY331" s="187" t="s">
        <v>134</v>
      </c>
    </row>
    <row r="332" spans="1:51" s="13" customFormat="1" ht="12">
      <c r="A332" s="13"/>
      <c r="B332" s="185"/>
      <c r="C332" s="13"/>
      <c r="D332" s="186" t="s">
        <v>145</v>
      </c>
      <c r="E332" s="187" t="s">
        <v>3</v>
      </c>
      <c r="F332" s="188" t="s">
        <v>899</v>
      </c>
      <c r="G332" s="13"/>
      <c r="H332" s="189">
        <v>0.045</v>
      </c>
      <c r="I332" s="190"/>
      <c r="J332" s="13"/>
      <c r="K332" s="13"/>
      <c r="L332" s="185"/>
      <c r="M332" s="191"/>
      <c r="N332" s="192"/>
      <c r="O332" s="192"/>
      <c r="P332" s="192"/>
      <c r="Q332" s="192"/>
      <c r="R332" s="192"/>
      <c r="S332" s="192"/>
      <c r="T332" s="19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87" t="s">
        <v>145</v>
      </c>
      <c r="AU332" s="187" t="s">
        <v>84</v>
      </c>
      <c r="AV332" s="13" t="s">
        <v>84</v>
      </c>
      <c r="AW332" s="13" t="s">
        <v>35</v>
      </c>
      <c r="AX332" s="13" t="s">
        <v>74</v>
      </c>
      <c r="AY332" s="187" t="s">
        <v>134</v>
      </c>
    </row>
    <row r="333" spans="1:51" s="13" customFormat="1" ht="12">
      <c r="A333" s="13"/>
      <c r="B333" s="185"/>
      <c r="C333" s="13"/>
      <c r="D333" s="186" t="s">
        <v>145</v>
      </c>
      <c r="E333" s="187" t="s">
        <v>3</v>
      </c>
      <c r="F333" s="188" t="s">
        <v>900</v>
      </c>
      <c r="G333" s="13"/>
      <c r="H333" s="189">
        <v>1.08</v>
      </c>
      <c r="I333" s="190"/>
      <c r="J333" s="13"/>
      <c r="K333" s="13"/>
      <c r="L333" s="185"/>
      <c r="M333" s="191"/>
      <c r="N333" s="192"/>
      <c r="O333" s="192"/>
      <c r="P333" s="192"/>
      <c r="Q333" s="192"/>
      <c r="R333" s="192"/>
      <c r="S333" s="192"/>
      <c r="T333" s="19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7" t="s">
        <v>145</v>
      </c>
      <c r="AU333" s="187" t="s">
        <v>84</v>
      </c>
      <c r="AV333" s="13" t="s">
        <v>84</v>
      </c>
      <c r="AW333" s="13" t="s">
        <v>35</v>
      </c>
      <c r="AX333" s="13" t="s">
        <v>74</v>
      </c>
      <c r="AY333" s="187" t="s">
        <v>134</v>
      </c>
    </row>
    <row r="334" spans="1:51" s="15" customFormat="1" ht="12">
      <c r="A334" s="15"/>
      <c r="B334" s="202"/>
      <c r="C334" s="15"/>
      <c r="D334" s="186" t="s">
        <v>145</v>
      </c>
      <c r="E334" s="203" t="s">
        <v>3</v>
      </c>
      <c r="F334" s="204" t="s">
        <v>768</v>
      </c>
      <c r="G334" s="15"/>
      <c r="H334" s="203" t="s">
        <v>3</v>
      </c>
      <c r="I334" s="205"/>
      <c r="J334" s="15"/>
      <c r="K334" s="15"/>
      <c r="L334" s="202"/>
      <c r="M334" s="206"/>
      <c r="N334" s="207"/>
      <c r="O334" s="207"/>
      <c r="P334" s="207"/>
      <c r="Q334" s="207"/>
      <c r="R334" s="207"/>
      <c r="S334" s="207"/>
      <c r="T334" s="208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03" t="s">
        <v>145</v>
      </c>
      <c r="AU334" s="203" t="s">
        <v>84</v>
      </c>
      <c r="AV334" s="15" t="s">
        <v>82</v>
      </c>
      <c r="AW334" s="15" t="s">
        <v>35</v>
      </c>
      <c r="AX334" s="15" t="s">
        <v>74</v>
      </c>
      <c r="AY334" s="203" t="s">
        <v>134</v>
      </c>
    </row>
    <row r="335" spans="1:51" s="13" customFormat="1" ht="12">
      <c r="A335" s="13"/>
      <c r="B335" s="185"/>
      <c r="C335" s="13"/>
      <c r="D335" s="186" t="s">
        <v>145</v>
      </c>
      <c r="E335" s="187" t="s">
        <v>3</v>
      </c>
      <c r="F335" s="188" t="s">
        <v>901</v>
      </c>
      <c r="G335" s="13"/>
      <c r="H335" s="189">
        <v>0.664</v>
      </c>
      <c r="I335" s="190"/>
      <c r="J335" s="13"/>
      <c r="K335" s="13"/>
      <c r="L335" s="185"/>
      <c r="M335" s="191"/>
      <c r="N335" s="192"/>
      <c r="O335" s="192"/>
      <c r="P335" s="192"/>
      <c r="Q335" s="192"/>
      <c r="R335" s="192"/>
      <c r="S335" s="192"/>
      <c r="T335" s="19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87" t="s">
        <v>145</v>
      </c>
      <c r="AU335" s="187" t="s">
        <v>84</v>
      </c>
      <c r="AV335" s="13" t="s">
        <v>84</v>
      </c>
      <c r="AW335" s="13" t="s">
        <v>35</v>
      </c>
      <c r="AX335" s="13" t="s">
        <v>74</v>
      </c>
      <c r="AY335" s="187" t="s">
        <v>134</v>
      </c>
    </row>
    <row r="336" spans="1:51" s="15" customFormat="1" ht="12">
      <c r="A336" s="15"/>
      <c r="B336" s="202"/>
      <c r="C336" s="15"/>
      <c r="D336" s="186" t="s">
        <v>145</v>
      </c>
      <c r="E336" s="203" t="s">
        <v>3</v>
      </c>
      <c r="F336" s="204" t="s">
        <v>770</v>
      </c>
      <c r="G336" s="15"/>
      <c r="H336" s="203" t="s">
        <v>3</v>
      </c>
      <c r="I336" s="205"/>
      <c r="J336" s="15"/>
      <c r="K336" s="15"/>
      <c r="L336" s="202"/>
      <c r="M336" s="206"/>
      <c r="N336" s="207"/>
      <c r="O336" s="207"/>
      <c r="P336" s="207"/>
      <c r="Q336" s="207"/>
      <c r="R336" s="207"/>
      <c r="S336" s="207"/>
      <c r="T336" s="208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03" t="s">
        <v>145</v>
      </c>
      <c r="AU336" s="203" t="s">
        <v>84</v>
      </c>
      <c r="AV336" s="15" t="s">
        <v>82</v>
      </c>
      <c r="AW336" s="15" t="s">
        <v>35</v>
      </c>
      <c r="AX336" s="15" t="s">
        <v>74</v>
      </c>
      <c r="AY336" s="203" t="s">
        <v>134</v>
      </c>
    </row>
    <row r="337" spans="1:51" s="13" customFormat="1" ht="12">
      <c r="A337" s="13"/>
      <c r="B337" s="185"/>
      <c r="C337" s="13"/>
      <c r="D337" s="186" t="s">
        <v>145</v>
      </c>
      <c r="E337" s="187" t="s">
        <v>3</v>
      </c>
      <c r="F337" s="188" t="s">
        <v>902</v>
      </c>
      <c r="G337" s="13"/>
      <c r="H337" s="189">
        <v>0.14</v>
      </c>
      <c r="I337" s="190"/>
      <c r="J337" s="13"/>
      <c r="K337" s="13"/>
      <c r="L337" s="185"/>
      <c r="M337" s="191"/>
      <c r="N337" s="192"/>
      <c r="O337" s="192"/>
      <c r="P337" s="192"/>
      <c r="Q337" s="192"/>
      <c r="R337" s="192"/>
      <c r="S337" s="192"/>
      <c r="T337" s="19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7" t="s">
        <v>145</v>
      </c>
      <c r="AU337" s="187" t="s">
        <v>84</v>
      </c>
      <c r="AV337" s="13" t="s">
        <v>84</v>
      </c>
      <c r="AW337" s="13" t="s">
        <v>35</v>
      </c>
      <c r="AX337" s="13" t="s">
        <v>74</v>
      </c>
      <c r="AY337" s="187" t="s">
        <v>134</v>
      </c>
    </row>
    <row r="338" spans="1:51" s="15" customFormat="1" ht="12">
      <c r="A338" s="15"/>
      <c r="B338" s="202"/>
      <c r="C338" s="15"/>
      <c r="D338" s="186" t="s">
        <v>145</v>
      </c>
      <c r="E338" s="203" t="s">
        <v>3</v>
      </c>
      <c r="F338" s="204" t="s">
        <v>754</v>
      </c>
      <c r="G338" s="15"/>
      <c r="H338" s="203" t="s">
        <v>3</v>
      </c>
      <c r="I338" s="205"/>
      <c r="J338" s="15"/>
      <c r="K338" s="15"/>
      <c r="L338" s="202"/>
      <c r="M338" s="206"/>
      <c r="N338" s="207"/>
      <c r="O338" s="207"/>
      <c r="P338" s="207"/>
      <c r="Q338" s="207"/>
      <c r="R338" s="207"/>
      <c r="S338" s="207"/>
      <c r="T338" s="20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03" t="s">
        <v>145</v>
      </c>
      <c r="AU338" s="203" t="s">
        <v>84</v>
      </c>
      <c r="AV338" s="15" t="s">
        <v>82</v>
      </c>
      <c r="AW338" s="15" t="s">
        <v>35</v>
      </c>
      <c r="AX338" s="15" t="s">
        <v>74</v>
      </c>
      <c r="AY338" s="203" t="s">
        <v>134</v>
      </c>
    </row>
    <row r="339" spans="1:51" s="13" customFormat="1" ht="12">
      <c r="A339" s="13"/>
      <c r="B339" s="185"/>
      <c r="C339" s="13"/>
      <c r="D339" s="186" t="s">
        <v>145</v>
      </c>
      <c r="E339" s="187" t="s">
        <v>3</v>
      </c>
      <c r="F339" s="188" t="s">
        <v>903</v>
      </c>
      <c r="G339" s="13"/>
      <c r="H339" s="189">
        <v>0.88</v>
      </c>
      <c r="I339" s="190"/>
      <c r="J339" s="13"/>
      <c r="K339" s="13"/>
      <c r="L339" s="185"/>
      <c r="M339" s="191"/>
      <c r="N339" s="192"/>
      <c r="O339" s="192"/>
      <c r="P339" s="192"/>
      <c r="Q339" s="192"/>
      <c r="R339" s="192"/>
      <c r="S339" s="192"/>
      <c r="T339" s="19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7" t="s">
        <v>145</v>
      </c>
      <c r="AU339" s="187" t="s">
        <v>84</v>
      </c>
      <c r="AV339" s="13" t="s">
        <v>84</v>
      </c>
      <c r="AW339" s="13" t="s">
        <v>35</v>
      </c>
      <c r="AX339" s="13" t="s">
        <v>74</v>
      </c>
      <c r="AY339" s="187" t="s">
        <v>134</v>
      </c>
    </row>
    <row r="340" spans="1:51" s="13" customFormat="1" ht="12">
      <c r="A340" s="13"/>
      <c r="B340" s="185"/>
      <c r="C340" s="13"/>
      <c r="D340" s="186" t="s">
        <v>145</v>
      </c>
      <c r="E340" s="187" t="s">
        <v>3</v>
      </c>
      <c r="F340" s="188" t="s">
        <v>904</v>
      </c>
      <c r="G340" s="13"/>
      <c r="H340" s="189">
        <v>2.92</v>
      </c>
      <c r="I340" s="190"/>
      <c r="J340" s="13"/>
      <c r="K340" s="13"/>
      <c r="L340" s="185"/>
      <c r="M340" s="191"/>
      <c r="N340" s="192"/>
      <c r="O340" s="192"/>
      <c r="P340" s="192"/>
      <c r="Q340" s="192"/>
      <c r="R340" s="192"/>
      <c r="S340" s="192"/>
      <c r="T340" s="19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7" t="s">
        <v>145</v>
      </c>
      <c r="AU340" s="187" t="s">
        <v>84</v>
      </c>
      <c r="AV340" s="13" t="s">
        <v>84</v>
      </c>
      <c r="AW340" s="13" t="s">
        <v>35</v>
      </c>
      <c r="AX340" s="13" t="s">
        <v>74</v>
      </c>
      <c r="AY340" s="187" t="s">
        <v>134</v>
      </c>
    </row>
    <row r="341" spans="1:51" s="15" customFormat="1" ht="12">
      <c r="A341" s="15"/>
      <c r="B341" s="202"/>
      <c r="C341" s="15"/>
      <c r="D341" s="186" t="s">
        <v>145</v>
      </c>
      <c r="E341" s="203" t="s">
        <v>3</v>
      </c>
      <c r="F341" s="204" t="s">
        <v>729</v>
      </c>
      <c r="G341" s="15"/>
      <c r="H341" s="203" t="s">
        <v>3</v>
      </c>
      <c r="I341" s="205"/>
      <c r="J341" s="15"/>
      <c r="K341" s="15"/>
      <c r="L341" s="202"/>
      <c r="M341" s="206"/>
      <c r="N341" s="207"/>
      <c r="O341" s="207"/>
      <c r="P341" s="207"/>
      <c r="Q341" s="207"/>
      <c r="R341" s="207"/>
      <c r="S341" s="207"/>
      <c r="T341" s="208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03" t="s">
        <v>145</v>
      </c>
      <c r="AU341" s="203" t="s">
        <v>84</v>
      </c>
      <c r="AV341" s="15" t="s">
        <v>82</v>
      </c>
      <c r="AW341" s="15" t="s">
        <v>35</v>
      </c>
      <c r="AX341" s="15" t="s">
        <v>74</v>
      </c>
      <c r="AY341" s="203" t="s">
        <v>134</v>
      </c>
    </row>
    <row r="342" spans="1:51" s="13" customFormat="1" ht="12">
      <c r="A342" s="13"/>
      <c r="B342" s="185"/>
      <c r="C342" s="13"/>
      <c r="D342" s="186" t="s">
        <v>145</v>
      </c>
      <c r="E342" s="187" t="s">
        <v>3</v>
      </c>
      <c r="F342" s="188" t="s">
        <v>902</v>
      </c>
      <c r="G342" s="13"/>
      <c r="H342" s="189">
        <v>0.14</v>
      </c>
      <c r="I342" s="190"/>
      <c r="J342" s="13"/>
      <c r="K342" s="13"/>
      <c r="L342" s="185"/>
      <c r="M342" s="191"/>
      <c r="N342" s="192"/>
      <c r="O342" s="192"/>
      <c r="P342" s="192"/>
      <c r="Q342" s="192"/>
      <c r="R342" s="192"/>
      <c r="S342" s="192"/>
      <c r="T342" s="19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87" t="s">
        <v>145</v>
      </c>
      <c r="AU342" s="187" t="s">
        <v>84</v>
      </c>
      <c r="AV342" s="13" t="s">
        <v>84</v>
      </c>
      <c r="AW342" s="13" t="s">
        <v>35</v>
      </c>
      <c r="AX342" s="13" t="s">
        <v>74</v>
      </c>
      <c r="AY342" s="187" t="s">
        <v>134</v>
      </c>
    </row>
    <row r="343" spans="1:51" s="15" customFormat="1" ht="12">
      <c r="A343" s="15"/>
      <c r="B343" s="202"/>
      <c r="C343" s="15"/>
      <c r="D343" s="186" t="s">
        <v>145</v>
      </c>
      <c r="E343" s="203" t="s">
        <v>3</v>
      </c>
      <c r="F343" s="204" t="s">
        <v>731</v>
      </c>
      <c r="G343" s="15"/>
      <c r="H343" s="203" t="s">
        <v>3</v>
      </c>
      <c r="I343" s="205"/>
      <c r="J343" s="15"/>
      <c r="K343" s="15"/>
      <c r="L343" s="202"/>
      <c r="M343" s="206"/>
      <c r="N343" s="207"/>
      <c r="O343" s="207"/>
      <c r="P343" s="207"/>
      <c r="Q343" s="207"/>
      <c r="R343" s="207"/>
      <c r="S343" s="207"/>
      <c r="T343" s="208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03" t="s">
        <v>145</v>
      </c>
      <c r="AU343" s="203" t="s">
        <v>84</v>
      </c>
      <c r="AV343" s="15" t="s">
        <v>82</v>
      </c>
      <c r="AW343" s="15" t="s">
        <v>35</v>
      </c>
      <c r="AX343" s="15" t="s">
        <v>74</v>
      </c>
      <c r="AY343" s="203" t="s">
        <v>134</v>
      </c>
    </row>
    <row r="344" spans="1:51" s="13" customFormat="1" ht="12">
      <c r="A344" s="13"/>
      <c r="B344" s="185"/>
      <c r="C344" s="13"/>
      <c r="D344" s="186" t="s">
        <v>145</v>
      </c>
      <c r="E344" s="187" t="s">
        <v>3</v>
      </c>
      <c r="F344" s="188" t="s">
        <v>902</v>
      </c>
      <c r="G344" s="13"/>
      <c r="H344" s="189">
        <v>0.14</v>
      </c>
      <c r="I344" s="190"/>
      <c r="J344" s="13"/>
      <c r="K344" s="13"/>
      <c r="L344" s="185"/>
      <c r="M344" s="191"/>
      <c r="N344" s="192"/>
      <c r="O344" s="192"/>
      <c r="P344" s="192"/>
      <c r="Q344" s="192"/>
      <c r="R344" s="192"/>
      <c r="S344" s="192"/>
      <c r="T344" s="19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7" t="s">
        <v>145</v>
      </c>
      <c r="AU344" s="187" t="s">
        <v>84</v>
      </c>
      <c r="AV344" s="13" t="s">
        <v>84</v>
      </c>
      <c r="AW344" s="13" t="s">
        <v>35</v>
      </c>
      <c r="AX344" s="13" t="s">
        <v>74</v>
      </c>
      <c r="AY344" s="187" t="s">
        <v>134</v>
      </c>
    </row>
    <row r="345" spans="1:51" s="14" customFormat="1" ht="12">
      <c r="A345" s="14"/>
      <c r="B345" s="194"/>
      <c r="C345" s="14"/>
      <c r="D345" s="186" t="s">
        <v>145</v>
      </c>
      <c r="E345" s="195" t="s">
        <v>634</v>
      </c>
      <c r="F345" s="196" t="s">
        <v>148</v>
      </c>
      <c r="G345" s="14"/>
      <c r="H345" s="197">
        <v>6.379</v>
      </c>
      <c r="I345" s="198"/>
      <c r="J345" s="14"/>
      <c r="K345" s="14"/>
      <c r="L345" s="194"/>
      <c r="M345" s="199"/>
      <c r="N345" s="200"/>
      <c r="O345" s="200"/>
      <c r="P345" s="200"/>
      <c r="Q345" s="200"/>
      <c r="R345" s="200"/>
      <c r="S345" s="200"/>
      <c r="T345" s="20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195" t="s">
        <v>145</v>
      </c>
      <c r="AU345" s="195" t="s">
        <v>84</v>
      </c>
      <c r="AV345" s="14" t="s">
        <v>141</v>
      </c>
      <c r="AW345" s="14" t="s">
        <v>35</v>
      </c>
      <c r="AX345" s="14" t="s">
        <v>82</v>
      </c>
      <c r="AY345" s="195" t="s">
        <v>134</v>
      </c>
    </row>
    <row r="346" spans="1:63" s="12" customFormat="1" ht="22.8" customHeight="1">
      <c r="A346" s="12"/>
      <c r="B346" s="153"/>
      <c r="C346" s="12"/>
      <c r="D346" s="154" t="s">
        <v>73</v>
      </c>
      <c r="E346" s="164" t="s">
        <v>170</v>
      </c>
      <c r="F346" s="164" t="s">
        <v>245</v>
      </c>
      <c r="G346" s="12"/>
      <c r="H346" s="12"/>
      <c r="I346" s="156"/>
      <c r="J346" s="165">
        <f>BK346</f>
        <v>0</v>
      </c>
      <c r="K346" s="12"/>
      <c r="L346" s="153"/>
      <c r="M346" s="158"/>
      <c r="N346" s="159"/>
      <c r="O346" s="159"/>
      <c r="P346" s="160">
        <f>SUM(P347:P349)</f>
        <v>0</v>
      </c>
      <c r="Q346" s="159"/>
      <c r="R346" s="160">
        <f>SUM(R347:R349)</f>
        <v>0.170172</v>
      </c>
      <c r="S346" s="159"/>
      <c r="T346" s="161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154" t="s">
        <v>82</v>
      </c>
      <c r="AT346" s="162" t="s">
        <v>73</v>
      </c>
      <c r="AU346" s="162" t="s">
        <v>82</v>
      </c>
      <c r="AY346" s="154" t="s">
        <v>134</v>
      </c>
      <c r="BK346" s="163">
        <f>SUM(BK347:BK349)</f>
        <v>0</v>
      </c>
    </row>
    <row r="347" spans="1:65" s="2" customFormat="1" ht="33" customHeight="1">
      <c r="A347" s="40"/>
      <c r="B347" s="166"/>
      <c r="C347" s="167" t="s">
        <v>335</v>
      </c>
      <c r="D347" s="167" t="s">
        <v>136</v>
      </c>
      <c r="E347" s="168" t="s">
        <v>905</v>
      </c>
      <c r="F347" s="169" t="s">
        <v>906</v>
      </c>
      <c r="G347" s="170" t="s">
        <v>180</v>
      </c>
      <c r="H347" s="171">
        <v>0.6</v>
      </c>
      <c r="I347" s="172"/>
      <c r="J347" s="173">
        <f>ROUND(I347*H347,2)</f>
        <v>0</v>
      </c>
      <c r="K347" s="169" t="s">
        <v>140</v>
      </c>
      <c r="L347" s="41"/>
      <c r="M347" s="174" t="s">
        <v>3</v>
      </c>
      <c r="N347" s="175" t="s">
        <v>45</v>
      </c>
      <c r="O347" s="74"/>
      <c r="P347" s="176">
        <f>O347*H347</f>
        <v>0</v>
      </c>
      <c r="Q347" s="176">
        <v>0.28362</v>
      </c>
      <c r="R347" s="176">
        <f>Q347*H347</f>
        <v>0.170172</v>
      </c>
      <c r="S347" s="176">
        <v>0</v>
      </c>
      <c r="T347" s="177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178" t="s">
        <v>141</v>
      </c>
      <c r="AT347" s="178" t="s">
        <v>136</v>
      </c>
      <c r="AU347" s="178" t="s">
        <v>84</v>
      </c>
      <c r="AY347" s="21" t="s">
        <v>134</v>
      </c>
      <c r="BE347" s="179">
        <f>IF(N347="základní",J347,0)</f>
        <v>0</v>
      </c>
      <c r="BF347" s="179">
        <f>IF(N347="snížená",J347,0)</f>
        <v>0</v>
      </c>
      <c r="BG347" s="179">
        <f>IF(N347="zákl. přenesená",J347,0)</f>
        <v>0</v>
      </c>
      <c r="BH347" s="179">
        <f>IF(N347="sníž. přenesená",J347,0)</f>
        <v>0</v>
      </c>
      <c r="BI347" s="179">
        <f>IF(N347="nulová",J347,0)</f>
        <v>0</v>
      </c>
      <c r="BJ347" s="21" t="s">
        <v>82</v>
      </c>
      <c r="BK347" s="179">
        <f>ROUND(I347*H347,2)</f>
        <v>0</v>
      </c>
      <c r="BL347" s="21" t="s">
        <v>141</v>
      </c>
      <c r="BM347" s="178" t="s">
        <v>907</v>
      </c>
    </row>
    <row r="348" spans="1:47" s="2" customFormat="1" ht="12">
      <c r="A348" s="40"/>
      <c r="B348" s="41"/>
      <c r="C348" s="40"/>
      <c r="D348" s="180" t="s">
        <v>143</v>
      </c>
      <c r="E348" s="40"/>
      <c r="F348" s="181" t="s">
        <v>908</v>
      </c>
      <c r="G348" s="40"/>
      <c r="H348" s="40"/>
      <c r="I348" s="182"/>
      <c r="J348" s="40"/>
      <c r="K348" s="40"/>
      <c r="L348" s="41"/>
      <c r="M348" s="183"/>
      <c r="N348" s="184"/>
      <c r="O348" s="74"/>
      <c r="P348" s="74"/>
      <c r="Q348" s="74"/>
      <c r="R348" s="74"/>
      <c r="S348" s="74"/>
      <c r="T348" s="75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21" t="s">
        <v>143</v>
      </c>
      <c r="AU348" s="21" t="s">
        <v>84</v>
      </c>
    </row>
    <row r="349" spans="1:51" s="13" customFormat="1" ht="12">
      <c r="A349" s="13"/>
      <c r="B349" s="185"/>
      <c r="C349" s="13"/>
      <c r="D349" s="186" t="s">
        <v>145</v>
      </c>
      <c r="E349" s="187" t="s">
        <v>3</v>
      </c>
      <c r="F349" s="188" t="s">
        <v>721</v>
      </c>
      <c r="G349" s="13"/>
      <c r="H349" s="189">
        <v>0.6</v>
      </c>
      <c r="I349" s="190"/>
      <c r="J349" s="13"/>
      <c r="K349" s="13"/>
      <c r="L349" s="185"/>
      <c r="M349" s="191"/>
      <c r="N349" s="192"/>
      <c r="O349" s="192"/>
      <c r="P349" s="192"/>
      <c r="Q349" s="192"/>
      <c r="R349" s="192"/>
      <c r="S349" s="192"/>
      <c r="T349" s="19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87" t="s">
        <v>145</v>
      </c>
      <c r="AU349" s="187" t="s">
        <v>84</v>
      </c>
      <c r="AV349" s="13" t="s">
        <v>84</v>
      </c>
      <c r="AW349" s="13" t="s">
        <v>35</v>
      </c>
      <c r="AX349" s="13" t="s">
        <v>82</v>
      </c>
      <c r="AY349" s="187" t="s">
        <v>134</v>
      </c>
    </row>
    <row r="350" spans="1:63" s="12" customFormat="1" ht="22.8" customHeight="1">
      <c r="A350" s="12"/>
      <c r="B350" s="153"/>
      <c r="C350" s="12"/>
      <c r="D350" s="154" t="s">
        <v>73</v>
      </c>
      <c r="E350" s="164" t="s">
        <v>185</v>
      </c>
      <c r="F350" s="164" t="s">
        <v>909</v>
      </c>
      <c r="G350" s="12"/>
      <c r="H350" s="12"/>
      <c r="I350" s="156"/>
      <c r="J350" s="165">
        <f>BK350</f>
        <v>0</v>
      </c>
      <c r="K350" s="12"/>
      <c r="L350" s="153"/>
      <c r="M350" s="158"/>
      <c r="N350" s="159"/>
      <c r="O350" s="159"/>
      <c r="P350" s="160">
        <f>SUM(P351:P381)</f>
        <v>0</v>
      </c>
      <c r="Q350" s="159"/>
      <c r="R350" s="160">
        <f>SUM(R351:R381)</f>
        <v>1.1708705</v>
      </c>
      <c r="S350" s="159"/>
      <c r="T350" s="161">
        <f>SUM(T351:T381)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54" t="s">
        <v>82</v>
      </c>
      <c r="AT350" s="162" t="s">
        <v>73</v>
      </c>
      <c r="AU350" s="162" t="s">
        <v>82</v>
      </c>
      <c r="AY350" s="154" t="s">
        <v>134</v>
      </c>
      <c r="BK350" s="163">
        <f>SUM(BK351:BK381)</f>
        <v>0</v>
      </c>
    </row>
    <row r="351" spans="1:65" s="2" customFormat="1" ht="62.7" customHeight="1">
      <c r="A351" s="40"/>
      <c r="B351" s="166"/>
      <c r="C351" s="167" t="s">
        <v>340</v>
      </c>
      <c r="D351" s="167" t="s">
        <v>136</v>
      </c>
      <c r="E351" s="168" t="s">
        <v>910</v>
      </c>
      <c r="F351" s="169" t="s">
        <v>911</v>
      </c>
      <c r="G351" s="170" t="s">
        <v>377</v>
      </c>
      <c r="H351" s="171">
        <v>2</v>
      </c>
      <c r="I351" s="172"/>
      <c r="J351" s="173">
        <f>ROUND(I351*H351,2)</f>
        <v>0</v>
      </c>
      <c r="K351" s="169" t="s">
        <v>140</v>
      </c>
      <c r="L351" s="41"/>
      <c r="M351" s="174" t="s">
        <v>3</v>
      </c>
      <c r="N351" s="175" t="s">
        <v>45</v>
      </c>
      <c r="O351" s="74"/>
      <c r="P351" s="176">
        <f>O351*H351</f>
        <v>0</v>
      </c>
      <c r="Q351" s="176">
        <v>0.00085</v>
      </c>
      <c r="R351" s="176">
        <f>Q351*H351</f>
        <v>0.0017</v>
      </c>
      <c r="S351" s="176">
        <v>0</v>
      </c>
      <c r="T351" s="17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178" t="s">
        <v>141</v>
      </c>
      <c r="AT351" s="178" t="s">
        <v>136</v>
      </c>
      <c r="AU351" s="178" t="s">
        <v>84</v>
      </c>
      <c r="AY351" s="21" t="s">
        <v>134</v>
      </c>
      <c r="BE351" s="179">
        <f>IF(N351="základní",J351,0)</f>
        <v>0</v>
      </c>
      <c r="BF351" s="179">
        <f>IF(N351="snížená",J351,0)</f>
        <v>0</v>
      </c>
      <c r="BG351" s="179">
        <f>IF(N351="zákl. přenesená",J351,0)</f>
        <v>0</v>
      </c>
      <c r="BH351" s="179">
        <f>IF(N351="sníž. přenesená",J351,0)</f>
        <v>0</v>
      </c>
      <c r="BI351" s="179">
        <f>IF(N351="nulová",J351,0)</f>
        <v>0</v>
      </c>
      <c r="BJ351" s="21" t="s">
        <v>82</v>
      </c>
      <c r="BK351" s="179">
        <f>ROUND(I351*H351,2)</f>
        <v>0</v>
      </c>
      <c r="BL351" s="21" t="s">
        <v>141</v>
      </c>
      <c r="BM351" s="178" t="s">
        <v>912</v>
      </c>
    </row>
    <row r="352" spans="1:47" s="2" customFormat="1" ht="12">
      <c r="A352" s="40"/>
      <c r="B352" s="41"/>
      <c r="C352" s="40"/>
      <c r="D352" s="180" t="s">
        <v>143</v>
      </c>
      <c r="E352" s="40"/>
      <c r="F352" s="181" t="s">
        <v>913</v>
      </c>
      <c r="G352" s="40"/>
      <c r="H352" s="40"/>
      <c r="I352" s="182"/>
      <c r="J352" s="40"/>
      <c r="K352" s="40"/>
      <c r="L352" s="41"/>
      <c r="M352" s="183"/>
      <c r="N352" s="184"/>
      <c r="O352" s="74"/>
      <c r="P352" s="74"/>
      <c r="Q352" s="74"/>
      <c r="R352" s="74"/>
      <c r="S352" s="74"/>
      <c r="T352" s="75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21" t="s">
        <v>143</v>
      </c>
      <c r="AU352" s="21" t="s">
        <v>84</v>
      </c>
    </row>
    <row r="353" spans="1:51" s="15" customFormat="1" ht="12">
      <c r="A353" s="15"/>
      <c r="B353" s="202"/>
      <c r="C353" s="15"/>
      <c r="D353" s="186" t="s">
        <v>145</v>
      </c>
      <c r="E353" s="203" t="s">
        <v>3</v>
      </c>
      <c r="F353" s="204" t="s">
        <v>914</v>
      </c>
      <c r="G353" s="15"/>
      <c r="H353" s="203" t="s">
        <v>3</v>
      </c>
      <c r="I353" s="205"/>
      <c r="J353" s="15"/>
      <c r="K353" s="15"/>
      <c r="L353" s="202"/>
      <c r="M353" s="206"/>
      <c r="N353" s="207"/>
      <c r="O353" s="207"/>
      <c r="P353" s="207"/>
      <c r="Q353" s="207"/>
      <c r="R353" s="207"/>
      <c r="S353" s="207"/>
      <c r="T353" s="20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03" t="s">
        <v>145</v>
      </c>
      <c r="AU353" s="203" t="s">
        <v>84</v>
      </c>
      <c r="AV353" s="15" t="s">
        <v>82</v>
      </c>
      <c r="AW353" s="15" t="s">
        <v>35</v>
      </c>
      <c r="AX353" s="15" t="s">
        <v>74</v>
      </c>
      <c r="AY353" s="203" t="s">
        <v>134</v>
      </c>
    </row>
    <row r="354" spans="1:51" s="13" customFormat="1" ht="12">
      <c r="A354" s="13"/>
      <c r="B354" s="185"/>
      <c r="C354" s="13"/>
      <c r="D354" s="186" t="s">
        <v>145</v>
      </c>
      <c r="E354" s="187" t="s">
        <v>3</v>
      </c>
      <c r="F354" s="188" t="s">
        <v>84</v>
      </c>
      <c r="G354" s="13"/>
      <c r="H354" s="189">
        <v>2</v>
      </c>
      <c r="I354" s="190"/>
      <c r="J354" s="13"/>
      <c r="K354" s="13"/>
      <c r="L354" s="185"/>
      <c r="M354" s="191"/>
      <c r="N354" s="192"/>
      <c r="O354" s="192"/>
      <c r="P354" s="192"/>
      <c r="Q354" s="192"/>
      <c r="R354" s="192"/>
      <c r="S354" s="192"/>
      <c r="T354" s="19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7" t="s">
        <v>145</v>
      </c>
      <c r="AU354" s="187" t="s">
        <v>84</v>
      </c>
      <c r="AV354" s="13" t="s">
        <v>84</v>
      </c>
      <c r="AW354" s="13" t="s">
        <v>35</v>
      </c>
      <c r="AX354" s="13" t="s">
        <v>74</v>
      </c>
      <c r="AY354" s="187" t="s">
        <v>134</v>
      </c>
    </row>
    <row r="355" spans="1:51" s="14" customFormat="1" ht="12">
      <c r="A355" s="14"/>
      <c r="B355" s="194"/>
      <c r="C355" s="14"/>
      <c r="D355" s="186" t="s">
        <v>145</v>
      </c>
      <c r="E355" s="195" t="s">
        <v>3</v>
      </c>
      <c r="F355" s="196" t="s">
        <v>148</v>
      </c>
      <c r="G355" s="14"/>
      <c r="H355" s="197">
        <v>2</v>
      </c>
      <c r="I355" s="198"/>
      <c r="J355" s="14"/>
      <c r="K355" s="14"/>
      <c r="L355" s="194"/>
      <c r="M355" s="199"/>
      <c r="N355" s="200"/>
      <c r="O355" s="200"/>
      <c r="P355" s="200"/>
      <c r="Q355" s="200"/>
      <c r="R355" s="200"/>
      <c r="S355" s="200"/>
      <c r="T355" s="20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195" t="s">
        <v>145</v>
      </c>
      <c r="AU355" s="195" t="s">
        <v>84</v>
      </c>
      <c r="AV355" s="14" t="s">
        <v>141</v>
      </c>
      <c r="AW355" s="14" t="s">
        <v>35</v>
      </c>
      <c r="AX355" s="14" t="s">
        <v>82</v>
      </c>
      <c r="AY355" s="195" t="s">
        <v>134</v>
      </c>
    </row>
    <row r="356" spans="1:65" s="2" customFormat="1" ht="37.8" customHeight="1">
      <c r="A356" s="40"/>
      <c r="B356" s="166"/>
      <c r="C356" s="167" t="s">
        <v>344</v>
      </c>
      <c r="D356" s="167" t="s">
        <v>136</v>
      </c>
      <c r="E356" s="168" t="s">
        <v>915</v>
      </c>
      <c r="F356" s="169" t="s">
        <v>916</v>
      </c>
      <c r="G356" s="170" t="s">
        <v>377</v>
      </c>
      <c r="H356" s="171">
        <v>2</v>
      </c>
      <c r="I356" s="172"/>
      <c r="J356" s="173">
        <f>ROUND(I356*H356,2)</f>
        <v>0</v>
      </c>
      <c r="K356" s="169" t="s">
        <v>140</v>
      </c>
      <c r="L356" s="41"/>
      <c r="M356" s="174" t="s">
        <v>3</v>
      </c>
      <c r="N356" s="175" t="s">
        <v>45</v>
      </c>
      <c r="O356" s="74"/>
      <c r="P356" s="176">
        <f>O356*H356</f>
        <v>0</v>
      </c>
      <c r="Q356" s="176">
        <v>6.75E-05</v>
      </c>
      <c r="R356" s="176">
        <f>Q356*H356</f>
        <v>0.000135</v>
      </c>
      <c r="S356" s="176">
        <v>0</v>
      </c>
      <c r="T356" s="17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178" t="s">
        <v>141</v>
      </c>
      <c r="AT356" s="178" t="s">
        <v>136</v>
      </c>
      <c r="AU356" s="178" t="s">
        <v>84</v>
      </c>
      <c r="AY356" s="21" t="s">
        <v>134</v>
      </c>
      <c r="BE356" s="179">
        <f>IF(N356="základní",J356,0)</f>
        <v>0</v>
      </c>
      <c r="BF356" s="179">
        <f>IF(N356="snížená",J356,0)</f>
        <v>0</v>
      </c>
      <c r="BG356" s="179">
        <f>IF(N356="zákl. přenesená",J356,0)</f>
        <v>0</v>
      </c>
      <c r="BH356" s="179">
        <f>IF(N356="sníž. přenesená",J356,0)</f>
        <v>0</v>
      </c>
      <c r="BI356" s="179">
        <f>IF(N356="nulová",J356,0)</f>
        <v>0</v>
      </c>
      <c r="BJ356" s="21" t="s">
        <v>82</v>
      </c>
      <c r="BK356" s="179">
        <f>ROUND(I356*H356,2)</f>
        <v>0</v>
      </c>
      <c r="BL356" s="21" t="s">
        <v>141</v>
      </c>
      <c r="BM356" s="178" t="s">
        <v>917</v>
      </c>
    </row>
    <row r="357" spans="1:47" s="2" customFormat="1" ht="12">
      <c r="A357" s="40"/>
      <c r="B357" s="41"/>
      <c r="C357" s="40"/>
      <c r="D357" s="180" t="s">
        <v>143</v>
      </c>
      <c r="E357" s="40"/>
      <c r="F357" s="181" t="s">
        <v>918</v>
      </c>
      <c r="G357" s="40"/>
      <c r="H357" s="40"/>
      <c r="I357" s="182"/>
      <c r="J357" s="40"/>
      <c r="K357" s="40"/>
      <c r="L357" s="41"/>
      <c r="M357" s="183"/>
      <c r="N357" s="184"/>
      <c r="O357" s="74"/>
      <c r="P357" s="74"/>
      <c r="Q357" s="74"/>
      <c r="R357" s="74"/>
      <c r="S357" s="74"/>
      <c r="T357" s="75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21" t="s">
        <v>143</v>
      </c>
      <c r="AU357" s="21" t="s">
        <v>84</v>
      </c>
    </row>
    <row r="358" spans="1:51" s="15" customFormat="1" ht="12">
      <c r="A358" s="15"/>
      <c r="B358" s="202"/>
      <c r="C358" s="15"/>
      <c r="D358" s="186" t="s">
        <v>145</v>
      </c>
      <c r="E358" s="203" t="s">
        <v>3</v>
      </c>
      <c r="F358" s="204" t="s">
        <v>919</v>
      </c>
      <c r="G358" s="15"/>
      <c r="H358" s="203" t="s">
        <v>3</v>
      </c>
      <c r="I358" s="205"/>
      <c r="J358" s="15"/>
      <c r="K358" s="15"/>
      <c r="L358" s="202"/>
      <c r="M358" s="206"/>
      <c r="N358" s="207"/>
      <c r="O358" s="207"/>
      <c r="P358" s="207"/>
      <c r="Q358" s="207"/>
      <c r="R358" s="207"/>
      <c r="S358" s="207"/>
      <c r="T358" s="20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03" t="s">
        <v>145</v>
      </c>
      <c r="AU358" s="203" t="s">
        <v>84</v>
      </c>
      <c r="AV358" s="15" t="s">
        <v>82</v>
      </c>
      <c r="AW358" s="15" t="s">
        <v>35</v>
      </c>
      <c r="AX358" s="15" t="s">
        <v>74</v>
      </c>
      <c r="AY358" s="203" t="s">
        <v>134</v>
      </c>
    </row>
    <row r="359" spans="1:51" s="15" customFormat="1" ht="12">
      <c r="A359" s="15"/>
      <c r="B359" s="202"/>
      <c r="C359" s="15"/>
      <c r="D359" s="186" t="s">
        <v>145</v>
      </c>
      <c r="E359" s="203" t="s">
        <v>3</v>
      </c>
      <c r="F359" s="204" t="s">
        <v>920</v>
      </c>
      <c r="G359" s="15"/>
      <c r="H359" s="203" t="s">
        <v>3</v>
      </c>
      <c r="I359" s="205"/>
      <c r="J359" s="15"/>
      <c r="K359" s="15"/>
      <c r="L359" s="202"/>
      <c r="M359" s="206"/>
      <c r="N359" s="207"/>
      <c r="O359" s="207"/>
      <c r="P359" s="207"/>
      <c r="Q359" s="207"/>
      <c r="R359" s="207"/>
      <c r="S359" s="207"/>
      <c r="T359" s="20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03" t="s">
        <v>145</v>
      </c>
      <c r="AU359" s="203" t="s">
        <v>84</v>
      </c>
      <c r="AV359" s="15" t="s">
        <v>82</v>
      </c>
      <c r="AW359" s="15" t="s">
        <v>35</v>
      </c>
      <c r="AX359" s="15" t="s">
        <v>74</v>
      </c>
      <c r="AY359" s="203" t="s">
        <v>134</v>
      </c>
    </row>
    <row r="360" spans="1:51" s="13" customFormat="1" ht="12">
      <c r="A360" s="13"/>
      <c r="B360" s="185"/>
      <c r="C360" s="13"/>
      <c r="D360" s="186" t="s">
        <v>145</v>
      </c>
      <c r="E360" s="187" t="s">
        <v>3</v>
      </c>
      <c r="F360" s="188" t="s">
        <v>82</v>
      </c>
      <c r="G360" s="13"/>
      <c r="H360" s="189">
        <v>1</v>
      </c>
      <c r="I360" s="190"/>
      <c r="J360" s="13"/>
      <c r="K360" s="13"/>
      <c r="L360" s="185"/>
      <c r="M360" s="191"/>
      <c r="N360" s="192"/>
      <c r="O360" s="192"/>
      <c r="P360" s="192"/>
      <c r="Q360" s="192"/>
      <c r="R360" s="192"/>
      <c r="S360" s="192"/>
      <c r="T360" s="19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87" t="s">
        <v>145</v>
      </c>
      <c r="AU360" s="187" t="s">
        <v>84</v>
      </c>
      <c r="AV360" s="13" t="s">
        <v>84</v>
      </c>
      <c r="AW360" s="13" t="s">
        <v>35</v>
      </c>
      <c r="AX360" s="13" t="s">
        <v>74</v>
      </c>
      <c r="AY360" s="187" t="s">
        <v>134</v>
      </c>
    </row>
    <row r="361" spans="1:51" s="15" customFormat="1" ht="12">
      <c r="A361" s="15"/>
      <c r="B361" s="202"/>
      <c r="C361" s="15"/>
      <c r="D361" s="186" t="s">
        <v>145</v>
      </c>
      <c r="E361" s="203" t="s">
        <v>3</v>
      </c>
      <c r="F361" s="204" t="s">
        <v>921</v>
      </c>
      <c r="G361" s="15"/>
      <c r="H361" s="203" t="s">
        <v>3</v>
      </c>
      <c r="I361" s="205"/>
      <c r="J361" s="15"/>
      <c r="K361" s="15"/>
      <c r="L361" s="202"/>
      <c r="M361" s="206"/>
      <c r="N361" s="207"/>
      <c r="O361" s="207"/>
      <c r="P361" s="207"/>
      <c r="Q361" s="207"/>
      <c r="R361" s="207"/>
      <c r="S361" s="207"/>
      <c r="T361" s="208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03" t="s">
        <v>145</v>
      </c>
      <c r="AU361" s="203" t="s">
        <v>84</v>
      </c>
      <c r="AV361" s="15" t="s">
        <v>82</v>
      </c>
      <c r="AW361" s="15" t="s">
        <v>35</v>
      </c>
      <c r="AX361" s="15" t="s">
        <v>74</v>
      </c>
      <c r="AY361" s="203" t="s">
        <v>134</v>
      </c>
    </row>
    <row r="362" spans="1:51" s="13" customFormat="1" ht="12">
      <c r="A362" s="13"/>
      <c r="B362" s="185"/>
      <c r="C362" s="13"/>
      <c r="D362" s="186" t="s">
        <v>145</v>
      </c>
      <c r="E362" s="187" t="s">
        <v>3</v>
      </c>
      <c r="F362" s="188" t="s">
        <v>82</v>
      </c>
      <c r="G362" s="13"/>
      <c r="H362" s="189">
        <v>1</v>
      </c>
      <c r="I362" s="190"/>
      <c r="J362" s="13"/>
      <c r="K362" s="13"/>
      <c r="L362" s="185"/>
      <c r="M362" s="191"/>
      <c r="N362" s="192"/>
      <c r="O362" s="192"/>
      <c r="P362" s="192"/>
      <c r="Q362" s="192"/>
      <c r="R362" s="192"/>
      <c r="S362" s="192"/>
      <c r="T362" s="19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7" t="s">
        <v>145</v>
      </c>
      <c r="AU362" s="187" t="s">
        <v>84</v>
      </c>
      <c r="AV362" s="13" t="s">
        <v>84</v>
      </c>
      <c r="AW362" s="13" t="s">
        <v>35</v>
      </c>
      <c r="AX362" s="13" t="s">
        <v>74</v>
      </c>
      <c r="AY362" s="187" t="s">
        <v>134</v>
      </c>
    </row>
    <row r="363" spans="1:51" s="14" customFormat="1" ht="12">
      <c r="A363" s="14"/>
      <c r="B363" s="194"/>
      <c r="C363" s="14"/>
      <c r="D363" s="186" t="s">
        <v>145</v>
      </c>
      <c r="E363" s="195" t="s">
        <v>3</v>
      </c>
      <c r="F363" s="196" t="s">
        <v>148</v>
      </c>
      <c r="G363" s="14"/>
      <c r="H363" s="197">
        <v>2</v>
      </c>
      <c r="I363" s="198"/>
      <c r="J363" s="14"/>
      <c r="K363" s="14"/>
      <c r="L363" s="194"/>
      <c r="M363" s="199"/>
      <c r="N363" s="200"/>
      <c r="O363" s="200"/>
      <c r="P363" s="200"/>
      <c r="Q363" s="200"/>
      <c r="R363" s="200"/>
      <c r="S363" s="200"/>
      <c r="T363" s="20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195" t="s">
        <v>145</v>
      </c>
      <c r="AU363" s="195" t="s">
        <v>84</v>
      </c>
      <c r="AV363" s="14" t="s">
        <v>141</v>
      </c>
      <c r="AW363" s="14" t="s">
        <v>35</v>
      </c>
      <c r="AX363" s="14" t="s">
        <v>82</v>
      </c>
      <c r="AY363" s="195" t="s">
        <v>134</v>
      </c>
    </row>
    <row r="364" spans="1:65" s="2" customFormat="1" ht="24.15" customHeight="1">
      <c r="A364" s="40"/>
      <c r="B364" s="166"/>
      <c r="C364" s="209" t="s">
        <v>348</v>
      </c>
      <c r="D364" s="209" t="s">
        <v>381</v>
      </c>
      <c r="E364" s="210" t="s">
        <v>922</v>
      </c>
      <c r="F364" s="211" t="s">
        <v>923</v>
      </c>
      <c r="G364" s="212" t="s">
        <v>377</v>
      </c>
      <c r="H364" s="213">
        <v>1.015</v>
      </c>
      <c r="I364" s="214"/>
      <c r="J364" s="215">
        <f>ROUND(I364*H364,2)</f>
        <v>0</v>
      </c>
      <c r="K364" s="211" t="s">
        <v>140</v>
      </c>
      <c r="L364" s="216"/>
      <c r="M364" s="217" t="s">
        <v>3</v>
      </c>
      <c r="N364" s="218" t="s">
        <v>45</v>
      </c>
      <c r="O364" s="74"/>
      <c r="P364" s="176">
        <f>O364*H364</f>
        <v>0</v>
      </c>
      <c r="Q364" s="176">
        <v>0.01</v>
      </c>
      <c r="R364" s="176">
        <f>Q364*H364</f>
        <v>0.01015</v>
      </c>
      <c r="S364" s="176">
        <v>0</v>
      </c>
      <c r="T364" s="177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178" t="s">
        <v>185</v>
      </c>
      <c r="AT364" s="178" t="s">
        <v>381</v>
      </c>
      <c r="AU364" s="178" t="s">
        <v>84</v>
      </c>
      <c r="AY364" s="21" t="s">
        <v>134</v>
      </c>
      <c r="BE364" s="179">
        <f>IF(N364="základní",J364,0)</f>
        <v>0</v>
      </c>
      <c r="BF364" s="179">
        <f>IF(N364="snížená",J364,0)</f>
        <v>0</v>
      </c>
      <c r="BG364" s="179">
        <f>IF(N364="zákl. přenesená",J364,0)</f>
        <v>0</v>
      </c>
      <c r="BH364" s="179">
        <f>IF(N364="sníž. přenesená",J364,0)</f>
        <v>0</v>
      </c>
      <c r="BI364" s="179">
        <f>IF(N364="nulová",J364,0)</f>
        <v>0</v>
      </c>
      <c r="BJ364" s="21" t="s">
        <v>82</v>
      </c>
      <c r="BK364" s="179">
        <f>ROUND(I364*H364,2)</f>
        <v>0</v>
      </c>
      <c r="BL364" s="21" t="s">
        <v>141</v>
      </c>
      <c r="BM364" s="178" t="s">
        <v>924</v>
      </c>
    </row>
    <row r="365" spans="1:51" s="13" customFormat="1" ht="12">
      <c r="A365" s="13"/>
      <c r="B365" s="185"/>
      <c r="C365" s="13"/>
      <c r="D365" s="186" t="s">
        <v>145</v>
      </c>
      <c r="E365" s="187" t="s">
        <v>3</v>
      </c>
      <c r="F365" s="188" t="s">
        <v>82</v>
      </c>
      <c r="G365" s="13"/>
      <c r="H365" s="189">
        <v>1</v>
      </c>
      <c r="I365" s="190"/>
      <c r="J365" s="13"/>
      <c r="K365" s="13"/>
      <c r="L365" s="185"/>
      <c r="M365" s="191"/>
      <c r="N365" s="192"/>
      <c r="O365" s="192"/>
      <c r="P365" s="192"/>
      <c r="Q365" s="192"/>
      <c r="R365" s="192"/>
      <c r="S365" s="192"/>
      <c r="T365" s="19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87" t="s">
        <v>145</v>
      </c>
      <c r="AU365" s="187" t="s">
        <v>84</v>
      </c>
      <c r="AV365" s="13" t="s">
        <v>84</v>
      </c>
      <c r="AW365" s="13" t="s">
        <v>35</v>
      </c>
      <c r="AX365" s="13" t="s">
        <v>74</v>
      </c>
      <c r="AY365" s="187" t="s">
        <v>134</v>
      </c>
    </row>
    <row r="366" spans="1:51" s="14" customFormat="1" ht="12">
      <c r="A366" s="14"/>
      <c r="B366" s="194"/>
      <c r="C366" s="14"/>
      <c r="D366" s="186" t="s">
        <v>145</v>
      </c>
      <c r="E366" s="195" t="s">
        <v>3</v>
      </c>
      <c r="F366" s="196" t="s">
        <v>148</v>
      </c>
      <c r="G366" s="14"/>
      <c r="H366" s="197">
        <v>1</v>
      </c>
      <c r="I366" s="198"/>
      <c r="J366" s="14"/>
      <c r="K366" s="14"/>
      <c r="L366" s="194"/>
      <c r="M366" s="199"/>
      <c r="N366" s="200"/>
      <c r="O366" s="200"/>
      <c r="P366" s="200"/>
      <c r="Q366" s="200"/>
      <c r="R366" s="200"/>
      <c r="S366" s="200"/>
      <c r="T366" s="20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195" t="s">
        <v>145</v>
      </c>
      <c r="AU366" s="195" t="s">
        <v>84</v>
      </c>
      <c r="AV366" s="14" t="s">
        <v>141</v>
      </c>
      <c r="AW366" s="14" t="s">
        <v>35</v>
      </c>
      <c r="AX366" s="14" t="s">
        <v>82</v>
      </c>
      <c r="AY366" s="195" t="s">
        <v>134</v>
      </c>
    </row>
    <row r="367" spans="1:51" s="13" customFormat="1" ht="12">
      <c r="A367" s="13"/>
      <c r="B367" s="185"/>
      <c r="C367" s="13"/>
      <c r="D367" s="186" t="s">
        <v>145</v>
      </c>
      <c r="E367" s="13"/>
      <c r="F367" s="188" t="s">
        <v>925</v>
      </c>
      <c r="G367" s="13"/>
      <c r="H367" s="189">
        <v>1.015</v>
      </c>
      <c r="I367" s="190"/>
      <c r="J367" s="13"/>
      <c r="K367" s="13"/>
      <c r="L367" s="185"/>
      <c r="M367" s="191"/>
      <c r="N367" s="192"/>
      <c r="O367" s="192"/>
      <c r="P367" s="192"/>
      <c r="Q367" s="192"/>
      <c r="R367" s="192"/>
      <c r="S367" s="192"/>
      <c r="T367" s="19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87" t="s">
        <v>145</v>
      </c>
      <c r="AU367" s="187" t="s">
        <v>84</v>
      </c>
      <c r="AV367" s="13" t="s">
        <v>84</v>
      </c>
      <c r="AW367" s="13" t="s">
        <v>4</v>
      </c>
      <c r="AX367" s="13" t="s">
        <v>82</v>
      </c>
      <c r="AY367" s="187" t="s">
        <v>134</v>
      </c>
    </row>
    <row r="368" spans="1:65" s="2" customFormat="1" ht="24.15" customHeight="1">
      <c r="A368" s="40"/>
      <c r="B368" s="166"/>
      <c r="C368" s="209" t="s">
        <v>352</v>
      </c>
      <c r="D368" s="209" t="s">
        <v>381</v>
      </c>
      <c r="E368" s="210" t="s">
        <v>926</v>
      </c>
      <c r="F368" s="211" t="s">
        <v>927</v>
      </c>
      <c r="G368" s="212" t="s">
        <v>377</v>
      </c>
      <c r="H368" s="213">
        <v>1.015</v>
      </c>
      <c r="I368" s="214"/>
      <c r="J368" s="215">
        <f>ROUND(I368*H368,2)</f>
        <v>0</v>
      </c>
      <c r="K368" s="211" t="s">
        <v>140</v>
      </c>
      <c r="L368" s="216"/>
      <c r="M368" s="217" t="s">
        <v>3</v>
      </c>
      <c r="N368" s="218" t="s">
        <v>45</v>
      </c>
      <c r="O368" s="74"/>
      <c r="P368" s="176">
        <f>O368*H368</f>
        <v>0</v>
      </c>
      <c r="Q368" s="176">
        <v>0.007</v>
      </c>
      <c r="R368" s="176">
        <f>Q368*H368</f>
        <v>0.007104999999999999</v>
      </c>
      <c r="S368" s="176">
        <v>0</v>
      </c>
      <c r="T368" s="177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178" t="s">
        <v>185</v>
      </c>
      <c r="AT368" s="178" t="s">
        <v>381</v>
      </c>
      <c r="AU368" s="178" t="s">
        <v>84</v>
      </c>
      <c r="AY368" s="21" t="s">
        <v>134</v>
      </c>
      <c r="BE368" s="179">
        <f>IF(N368="základní",J368,0)</f>
        <v>0</v>
      </c>
      <c r="BF368" s="179">
        <f>IF(N368="snížená",J368,0)</f>
        <v>0</v>
      </c>
      <c r="BG368" s="179">
        <f>IF(N368="zákl. přenesená",J368,0)</f>
        <v>0</v>
      </c>
      <c r="BH368" s="179">
        <f>IF(N368="sníž. přenesená",J368,0)</f>
        <v>0</v>
      </c>
      <c r="BI368" s="179">
        <f>IF(N368="nulová",J368,0)</f>
        <v>0</v>
      </c>
      <c r="BJ368" s="21" t="s">
        <v>82</v>
      </c>
      <c r="BK368" s="179">
        <f>ROUND(I368*H368,2)</f>
        <v>0</v>
      </c>
      <c r="BL368" s="21" t="s">
        <v>141</v>
      </c>
      <c r="BM368" s="178" t="s">
        <v>928</v>
      </c>
    </row>
    <row r="369" spans="1:51" s="13" customFormat="1" ht="12">
      <c r="A369" s="13"/>
      <c r="B369" s="185"/>
      <c r="C369" s="13"/>
      <c r="D369" s="186" t="s">
        <v>145</v>
      </c>
      <c r="E369" s="187" t="s">
        <v>3</v>
      </c>
      <c r="F369" s="188" t="s">
        <v>82</v>
      </c>
      <c r="G369" s="13"/>
      <c r="H369" s="189">
        <v>1</v>
      </c>
      <c r="I369" s="190"/>
      <c r="J369" s="13"/>
      <c r="K369" s="13"/>
      <c r="L369" s="185"/>
      <c r="M369" s="191"/>
      <c r="N369" s="192"/>
      <c r="O369" s="192"/>
      <c r="P369" s="192"/>
      <c r="Q369" s="192"/>
      <c r="R369" s="192"/>
      <c r="S369" s="192"/>
      <c r="T369" s="19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7" t="s">
        <v>145</v>
      </c>
      <c r="AU369" s="187" t="s">
        <v>84</v>
      </c>
      <c r="AV369" s="13" t="s">
        <v>84</v>
      </c>
      <c r="AW369" s="13" t="s">
        <v>35</v>
      </c>
      <c r="AX369" s="13" t="s">
        <v>74</v>
      </c>
      <c r="AY369" s="187" t="s">
        <v>134</v>
      </c>
    </row>
    <row r="370" spans="1:51" s="14" customFormat="1" ht="12">
      <c r="A370" s="14"/>
      <c r="B370" s="194"/>
      <c r="C370" s="14"/>
      <c r="D370" s="186" t="s">
        <v>145</v>
      </c>
      <c r="E370" s="195" t="s">
        <v>3</v>
      </c>
      <c r="F370" s="196" t="s">
        <v>148</v>
      </c>
      <c r="G370" s="14"/>
      <c r="H370" s="197">
        <v>1</v>
      </c>
      <c r="I370" s="198"/>
      <c r="J370" s="14"/>
      <c r="K370" s="14"/>
      <c r="L370" s="194"/>
      <c r="M370" s="199"/>
      <c r="N370" s="200"/>
      <c r="O370" s="200"/>
      <c r="P370" s="200"/>
      <c r="Q370" s="200"/>
      <c r="R370" s="200"/>
      <c r="S370" s="200"/>
      <c r="T370" s="20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95" t="s">
        <v>145</v>
      </c>
      <c r="AU370" s="195" t="s">
        <v>84</v>
      </c>
      <c r="AV370" s="14" t="s">
        <v>141</v>
      </c>
      <c r="AW370" s="14" t="s">
        <v>35</v>
      </c>
      <c r="AX370" s="14" t="s">
        <v>82</v>
      </c>
      <c r="AY370" s="195" t="s">
        <v>134</v>
      </c>
    </row>
    <row r="371" spans="1:51" s="13" customFormat="1" ht="12">
      <c r="A371" s="13"/>
      <c r="B371" s="185"/>
      <c r="C371" s="13"/>
      <c r="D371" s="186" t="s">
        <v>145</v>
      </c>
      <c r="E371" s="13"/>
      <c r="F371" s="188" t="s">
        <v>925</v>
      </c>
      <c r="G371" s="13"/>
      <c r="H371" s="189">
        <v>1.015</v>
      </c>
      <c r="I371" s="190"/>
      <c r="J371" s="13"/>
      <c r="K371" s="13"/>
      <c r="L371" s="185"/>
      <c r="M371" s="191"/>
      <c r="N371" s="192"/>
      <c r="O371" s="192"/>
      <c r="P371" s="192"/>
      <c r="Q371" s="192"/>
      <c r="R371" s="192"/>
      <c r="S371" s="192"/>
      <c r="T371" s="19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7" t="s">
        <v>145</v>
      </c>
      <c r="AU371" s="187" t="s">
        <v>84</v>
      </c>
      <c r="AV371" s="13" t="s">
        <v>84</v>
      </c>
      <c r="AW371" s="13" t="s">
        <v>4</v>
      </c>
      <c r="AX371" s="13" t="s">
        <v>82</v>
      </c>
      <c r="AY371" s="187" t="s">
        <v>134</v>
      </c>
    </row>
    <row r="372" spans="1:65" s="2" customFormat="1" ht="24.15" customHeight="1">
      <c r="A372" s="40"/>
      <c r="B372" s="166"/>
      <c r="C372" s="167" t="s">
        <v>359</v>
      </c>
      <c r="D372" s="167" t="s">
        <v>136</v>
      </c>
      <c r="E372" s="168" t="s">
        <v>929</v>
      </c>
      <c r="F372" s="169" t="s">
        <v>930</v>
      </c>
      <c r="G372" s="170" t="s">
        <v>377</v>
      </c>
      <c r="H372" s="171">
        <v>1</v>
      </c>
      <c r="I372" s="172"/>
      <c r="J372" s="173">
        <f>ROUND(I372*H372,2)</f>
        <v>0</v>
      </c>
      <c r="K372" s="169" t="s">
        <v>271</v>
      </c>
      <c r="L372" s="41"/>
      <c r="M372" s="174" t="s">
        <v>3</v>
      </c>
      <c r="N372" s="175" t="s">
        <v>45</v>
      </c>
      <c r="O372" s="74"/>
      <c r="P372" s="176">
        <f>O372*H372</f>
        <v>0</v>
      </c>
      <c r="Q372" s="176">
        <v>1.12181</v>
      </c>
      <c r="R372" s="176">
        <f>Q372*H372</f>
        <v>1.12181</v>
      </c>
      <c r="S372" s="176">
        <v>0</v>
      </c>
      <c r="T372" s="17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178" t="s">
        <v>141</v>
      </c>
      <c r="AT372" s="178" t="s">
        <v>136</v>
      </c>
      <c r="AU372" s="178" t="s">
        <v>84</v>
      </c>
      <c r="AY372" s="21" t="s">
        <v>134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21" t="s">
        <v>82</v>
      </c>
      <c r="BK372" s="179">
        <f>ROUND(I372*H372,2)</f>
        <v>0</v>
      </c>
      <c r="BL372" s="21" t="s">
        <v>141</v>
      </c>
      <c r="BM372" s="178" t="s">
        <v>931</v>
      </c>
    </row>
    <row r="373" spans="1:51" s="15" customFormat="1" ht="12">
      <c r="A373" s="15"/>
      <c r="B373" s="202"/>
      <c r="C373" s="15"/>
      <c r="D373" s="186" t="s">
        <v>145</v>
      </c>
      <c r="E373" s="203" t="s">
        <v>3</v>
      </c>
      <c r="F373" s="204" t="s">
        <v>914</v>
      </c>
      <c r="G373" s="15"/>
      <c r="H373" s="203" t="s">
        <v>3</v>
      </c>
      <c r="I373" s="205"/>
      <c r="J373" s="15"/>
      <c r="K373" s="15"/>
      <c r="L373" s="202"/>
      <c r="M373" s="206"/>
      <c r="N373" s="207"/>
      <c r="O373" s="207"/>
      <c r="P373" s="207"/>
      <c r="Q373" s="207"/>
      <c r="R373" s="207"/>
      <c r="S373" s="207"/>
      <c r="T373" s="208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03" t="s">
        <v>145</v>
      </c>
      <c r="AU373" s="203" t="s">
        <v>84</v>
      </c>
      <c r="AV373" s="15" t="s">
        <v>82</v>
      </c>
      <c r="AW373" s="15" t="s">
        <v>35</v>
      </c>
      <c r="AX373" s="15" t="s">
        <v>74</v>
      </c>
      <c r="AY373" s="203" t="s">
        <v>134</v>
      </c>
    </row>
    <row r="374" spans="1:51" s="13" customFormat="1" ht="12">
      <c r="A374" s="13"/>
      <c r="B374" s="185"/>
      <c r="C374" s="13"/>
      <c r="D374" s="186" t="s">
        <v>145</v>
      </c>
      <c r="E374" s="187" t="s">
        <v>3</v>
      </c>
      <c r="F374" s="188" t="s">
        <v>82</v>
      </c>
      <c r="G374" s="13"/>
      <c r="H374" s="189">
        <v>1</v>
      </c>
      <c r="I374" s="190"/>
      <c r="J374" s="13"/>
      <c r="K374" s="13"/>
      <c r="L374" s="185"/>
      <c r="M374" s="191"/>
      <c r="N374" s="192"/>
      <c r="O374" s="192"/>
      <c r="P374" s="192"/>
      <c r="Q374" s="192"/>
      <c r="R374" s="192"/>
      <c r="S374" s="192"/>
      <c r="T374" s="19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7" t="s">
        <v>145</v>
      </c>
      <c r="AU374" s="187" t="s">
        <v>84</v>
      </c>
      <c r="AV374" s="13" t="s">
        <v>84</v>
      </c>
      <c r="AW374" s="13" t="s">
        <v>35</v>
      </c>
      <c r="AX374" s="13" t="s">
        <v>74</v>
      </c>
      <c r="AY374" s="187" t="s">
        <v>134</v>
      </c>
    </row>
    <row r="375" spans="1:51" s="14" customFormat="1" ht="12">
      <c r="A375" s="14"/>
      <c r="B375" s="194"/>
      <c r="C375" s="14"/>
      <c r="D375" s="186" t="s">
        <v>145</v>
      </c>
      <c r="E375" s="195" t="s">
        <v>3</v>
      </c>
      <c r="F375" s="196" t="s">
        <v>148</v>
      </c>
      <c r="G375" s="14"/>
      <c r="H375" s="197">
        <v>1</v>
      </c>
      <c r="I375" s="198"/>
      <c r="J375" s="14"/>
      <c r="K375" s="14"/>
      <c r="L375" s="194"/>
      <c r="M375" s="199"/>
      <c r="N375" s="200"/>
      <c r="O375" s="200"/>
      <c r="P375" s="200"/>
      <c r="Q375" s="200"/>
      <c r="R375" s="200"/>
      <c r="S375" s="200"/>
      <c r="T375" s="20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195" t="s">
        <v>145</v>
      </c>
      <c r="AU375" s="195" t="s">
        <v>84</v>
      </c>
      <c r="AV375" s="14" t="s">
        <v>141</v>
      </c>
      <c r="AW375" s="14" t="s">
        <v>35</v>
      </c>
      <c r="AX375" s="14" t="s">
        <v>82</v>
      </c>
      <c r="AY375" s="195" t="s">
        <v>134</v>
      </c>
    </row>
    <row r="376" spans="1:65" s="2" customFormat="1" ht="37.8" customHeight="1">
      <c r="A376" s="40"/>
      <c r="B376" s="166"/>
      <c r="C376" s="209" t="s">
        <v>364</v>
      </c>
      <c r="D376" s="209" t="s">
        <v>381</v>
      </c>
      <c r="E376" s="210" t="s">
        <v>932</v>
      </c>
      <c r="F376" s="211" t="s">
        <v>933</v>
      </c>
      <c r="G376" s="212" t="s">
        <v>377</v>
      </c>
      <c r="H376" s="213">
        <v>1.015</v>
      </c>
      <c r="I376" s="214"/>
      <c r="J376" s="215">
        <f>ROUND(I376*H376,2)</f>
        <v>0</v>
      </c>
      <c r="K376" s="211" t="s">
        <v>271</v>
      </c>
      <c r="L376" s="216"/>
      <c r="M376" s="217" t="s">
        <v>3</v>
      </c>
      <c r="N376" s="218" t="s">
        <v>45</v>
      </c>
      <c r="O376" s="74"/>
      <c r="P376" s="176">
        <f>O376*H376</f>
        <v>0</v>
      </c>
      <c r="Q376" s="176">
        <v>0.02</v>
      </c>
      <c r="R376" s="176">
        <f>Q376*H376</f>
        <v>0.0203</v>
      </c>
      <c r="S376" s="176">
        <v>0</v>
      </c>
      <c r="T376" s="177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178" t="s">
        <v>185</v>
      </c>
      <c r="AT376" s="178" t="s">
        <v>381</v>
      </c>
      <c r="AU376" s="178" t="s">
        <v>84</v>
      </c>
      <c r="AY376" s="21" t="s">
        <v>134</v>
      </c>
      <c r="BE376" s="179">
        <f>IF(N376="základní",J376,0)</f>
        <v>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21" t="s">
        <v>82</v>
      </c>
      <c r="BK376" s="179">
        <f>ROUND(I376*H376,2)</f>
        <v>0</v>
      </c>
      <c r="BL376" s="21" t="s">
        <v>141</v>
      </c>
      <c r="BM376" s="178" t="s">
        <v>934</v>
      </c>
    </row>
    <row r="377" spans="1:51" s="13" customFormat="1" ht="12">
      <c r="A377" s="13"/>
      <c r="B377" s="185"/>
      <c r="C377" s="13"/>
      <c r="D377" s="186" t="s">
        <v>145</v>
      </c>
      <c r="E377" s="13"/>
      <c r="F377" s="188" t="s">
        <v>925</v>
      </c>
      <c r="G377" s="13"/>
      <c r="H377" s="189">
        <v>1.015</v>
      </c>
      <c r="I377" s="190"/>
      <c r="J377" s="13"/>
      <c r="K377" s="13"/>
      <c r="L377" s="185"/>
      <c r="M377" s="191"/>
      <c r="N377" s="192"/>
      <c r="O377" s="192"/>
      <c r="P377" s="192"/>
      <c r="Q377" s="192"/>
      <c r="R377" s="192"/>
      <c r="S377" s="192"/>
      <c r="T377" s="19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87" t="s">
        <v>145</v>
      </c>
      <c r="AU377" s="187" t="s">
        <v>84</v>
      </c>
      <c r="AV377" s="13" t="s">
        <v>84</v>
      </c>
      <c r="AW377" s="13" t="s">
        <v>4</v>
      </c>
      <c r="AX377" s="13" t="s">
        <v>82</v>
      </c>
      <c r="AY377" s="187" t="s">
        <v>134</v>
      </c>
    </row>
    <row r="378" spans="1:65" s="2" customFormat="1" ht="21.75" customHeight="1">
      <c r="A378" s="40"/>
      <c r="B378" s="166"/>
      <c r="C378" s="167" t="s">
        <v>369</v>
      </c>
      <c r="D378" s="167" t="s">
        <v>136</v>
      </c>
      <c r="E378" s="168" t="s">
        <v>935</v>
      </c>
      <c r="F378" s="169" t="s">
        <v>936</v>
      </c>
      <c r="G378" s="170" t="s">
        <v>317</v>
      </c>
      <c r="H378" s="171">
        <v>76.75</v>
      </c>
      <c r="I378" s="172"/>
      <c r="J378" s="173">
        <f>ROUND(I378*H378,2)</f>
        <v>0</v>
      </c>
      <c r="K378" s="169" t="s">
        <v>140</v>
      </c>
      <c r="L378" s="41"/>
      <c r="M378" s="174" t="s">
        <v>3</v>
      </c>
      <c r="N378" s="175" t="s">
        <v>45</v>
      </c>
      <c r="O378" s="74"/>
      <c r="P378" s="176">
        <f>O378*H378</f>
        <v>0</v>
      </c>
      <c r="Q378" s="176">
        <v>0.000126</v>
      </c>
      <c r="R378" s="176">
        <f>Q378*H378</f>
        <v>0.0096705</v>
      </c>
      <c r="S378" s="176">
        <v>0</v>
      </c>
      <c r="T378" s="17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178" t="s">
        <v>141</v>
      </c>
      <c r="AT378" s="178" t="s">
        <v>136</v>
      </c>
      <c r="AU378" s="178" t="s">
        <v>84</v>
      </c>
      <c r="AY378" s="21" t="s">
        <v>134</v>
      </c>
      <c r="BE378" s="179">
        <f>IF(N378="základní",J378,0)</f>
        <v>0</v>
      </c>
      <c r="BF378" s="179">
        <f>IF(N378="snížená",J378,0)</f>
        <v>0</v>
      </c>
      <c r="BG378" s="179">
        <f>IF(N378="zákl. přenesená",J378,0)</f>
        <v>0</v>
      </c>
      <c r="BH378" s="179">
        <f>IF(N378="sníž. přenesená",J378,0)</f>
        <v>0</v>
      </c>
      <c r="BI378" s="179">
        <f>IF(N378="nulová",J378,0)</f>
        <v>0</v>
      </c>
      <c r="BJ378" s="21" t="s">
        <v>82</v>
      </c>
      <c r="BK378" s="179">
        <f>ROUND(I378*H378,2)</f>
        <v>0</v>
      </c>
      <c r="BL378" s="21" t="s">
        <v>141</v>
      </c>
      <c r="BM378" s="178" t="s">
        <v>937</v>
      </c>
    </row>
    <row r="379" spans="1:47" s="2" customFormat="1" ht="12">
      <c r="A379" s="40"/>
      <c r="B379" s="41"/>
      <c r="C379" s="40"/>
      <c r="D379" s="180" t="s">
        <v>143</v>
      </c>
      <c r="E379" s="40"/>
      <c r="F379" s="181" t="s">
        <v>938</v>
      </c>
      <c r="G379" s="40"/>
      <c r="H379" s="40"/>
      <c r="I379" s="182"/>
      <c r="J379" s="40"/>
      <c r="K379" s="40"/>
      <c r="L379" s="41"/>
      <c r="M379" s="183"/>
      <c r="N379" s="184"/>
      <c r="O379" s="74"/>
      <c r="P379" s="74"/>
      <c r="Q379" s="74"/>
      <c r="R379" s="74"/>
      <c r="S379" s="74"/>
      <c r="T379" s="75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21" t="s">
        <v>143</v>
      </c>
      <c r="AU379" s="21" t="s">
        <v>84</v>
      </c>
    </row>
    <row r="380" spans="1:51" s="13" customFormat="1" ht="12">
      <c r="A380" s="13"/>
      <c r="B380" s="185"/>
      <c r="C380" s="13"/>
      <c r="D380" s="186" t="s">
        <v>145</v>
      </c>
      <c r="E380" s="187" t="s">
        <v>3</v>
      </c>
      <c r="F380" s="188" t="s">
        <v>573</v>
      </c>
      <c r="G380" s="13"/>
      <c r="H380" s="189">
        <v>76.75</v>
      </c>
      <c r="I380" s="190"/>
      <c r="J380" s="13"/>
      <c r="K380" s="13"/>
      <c r="L380" s="185"/>
      <c r="M380" s="191"/>
      <c r="N380" s="192"/>
      <c r="O380" s="192"/>
      <c r="P380" s="192"/>
      <c r="Q380" s="192"/>
      <c r="R380" s="192"/>
      <c r="S380" s="192"/>
      <c r="T380" s="19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7" t="s">
        <v>145</v>
      </c>
      <c r="AU380" s="187" t="s">
        <v>84</v>
      </c>
      <c r="AV380" s="13" t="s">
        <v>84</v>
      </c>
      <c r="AW380" s="13" t="s">
        <v>35</v>
      </c>
      <c r="AX380" s="13" t="s">
        <v>74</v>
      </c>
      <c r="AY380" s="187" t="s">
        <v>134</v>
      </c>
    </row>
    <row r="381" spans="1:51" s="14" customFormat="1" ht="12">
      <c r="A381" s="14"/>
      <c r="B381" s="194"/>
      <c r="C381" s="14"/>
      <c r="D381" s="186" t="s">
        <v>145</v>
      </c>
      <c r="E381" s="195" t="s">
        <v>3</v>
      </c>
      <c r="F381" s="196" t="s">
        <v>148</v>
      </c>
      <c r="G381" s="14"/>
      <c r="H381" s="197">
        <v>76.75</v>
      </c>
      <c r="I381" s="198"/>
      <c r="J381" s="14"/>
      <c r="K381" s="14"/>
      <c r="L381" s="194"/>
      <c r="M381" s="199"/>
      <c r="N381" s="200"/>
      <c r="O381" s="200"/>
      <c r="P381" s="200"/>
      <c r="Q381" s="200"/>
      <c r="R381" s="200"/>
      <c r="S381" s="200"/>
      <c r="T381" s="20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195" t="s">
        <v>145</v>
      </c>
      <c r="AU381" s="195" t="s">
        <v>84</v>
      </c>
      <c r="AV381" s="14" t="s">
        <v>141</v>
      </c>
      <c r="AW381" s="14" t="s">
        <v>35</v>
      </c>
      <c r="AX381" s="14" t="s">
        <v>82</v>
      </c>
      <c r="AY381" s="195" t="s">
        <v>134</v>
      </c>
    </row>
    <row r="382" spans="1:63" s="12" customFormat="1" ht="22.8" customHeight="1">
      <c r="A382" s="12"/>
      <c r="B382" s="153"/>
      <c r="C382" s="12"/>
      <c r="D382" s="154" t="s">
        <v>73</v>
      </c>
      <c r="E382" s="164" t="s">
        <v>193</v>
      </c>
      <c r="F382" s="164" t="s">
        <v>334</v>
      </c>
      <c r="G382" s="12"/>
      <c r="H382" s="12"/>
      <c r="I382" s="156"/>
      <c r="J382" s="165">
        <f>BK382</f>
        <v>0</v>
      </c>
      <c r="K382" s="12"/>
      <c r="L382" s="153"/>
      <c r="M382" s="158"/>
      <c r="N382" s="159"/>
      <c r="O382" s="159"/>
      <c r="P382" s="160">
        <f>SUM(P383:P450)</f>
        <v>0</v>
      </c>
      <c r="Q382" s="159"/>
      <c r="R382" s="160">
        <f>SUM(R383:R450)</f>
        <v>20.860295000000004</v>
      </c>
      <c r="S382" s="159"/>
      <c r="T382" s="161">
        <f>SUM(T383:T450)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54" t="s">
        <v>82</v>
      </c>
      <c r="AT382" s="162" t="s">
        <v>73</v>
      </c>
      <c r="AU382" s="162" t="s">
        <v>82</v>
      </c>
      <c r="AY382" s="154" t="s">
        <v>134</v>
      </c>
      <c r="BK382" s="163">
        <f>SUM(BK383:BK450)</f>
        <v>0</v>
      </c>
    </row>
    <row r="383" spans="1:65" s="2" customFormat="1" ht="44.25" customHeight="1">
      <c r="A383" s="40"/>
      <c r="B383" s="166"/>
      <c r="C383" s="167" t="s">
        <v>374</v>
      </c>
      <c r="D383" s="167" t="s">
        <v>136</v>
      </c>
      <c r="E383" s="168" t="s">
        <v>939</v>
      </c>
      <c r="F383" s="169" t="s">
        <v>940</v>
      </c>
      <c r="G383" s="170" t="s">
        <v>317</v>
      </c>
      <c r="H383" s="171">
        <v>60.5</v>
      </c>
      <c r="I383" s="172"/>
      <c r="J383" s="173">
        <f>ROUND(I383*H383,2)</f>
        <v>0</v>
      </c>
      <c r="K383" s="169" t="s">
        <v>271</v>
      </c>
      <c r="L383" s="41"/>
      <c r="M383" s="174" t="s">
        <v>3</v>
      </c>
      <c r="N383" s="175" t="s">
        <v>45</v>
      </c>
      <c r="O383" s="74"/>
      <c r="P383" s="176">
        <f>O383*H383</f>
        <v>0</v>
      </c>
      <c r="Q383" s="176">
        <v>0.29221</v>
      </c>
      <c r="R383" s="176">
        <f>Q383*H383</f>
        <v>17.678705</v>
      </c>
      <c r="S383" s="176">
        <v>0</v>
      </c>
      <c r="T383" s="177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178" t="s">
        <v>141</v>
      </c>
      <c r="AT383" s="178" t="s">
        <v>136</v>
      </c>
      <c r="AU383" s="178" t="s">
        <v>84</v>
      </c>
      <c r="AY383" s="21" t="s">
        <v>134</v>
      </c>
      <c r="BE383" s="179">
        <f>IF(N383="základní",J383,0)</f>
        <v>0</v>
      </c>
      <c r="BF383" s="179">
        <f>IF(N383="snížená",J383,0)</f>
        <v>0</v>
      </c>
      <c r="BG383" s="179">
        <f>IF(N383="zákl. přenesená",J383,0)</f>
        <v>0</v>
      </c>
      <c r="BH383" s="179">
        <f>IF(N383="sníž. přenesená",J383,0)</f>
        <v>0</v>
      </c>
      <c r="BI383" s="179">
        <f>IF(N383="nulová",J383,0)</f>
        <v>0</v>
      </c>
      <c r="BJ383" s="21" t="s">
        <v>82</v>
      </c>
      <c r="BK383" s="179">
        <f>ROUND(I383*H383,2)</f>
        <v>0</v>
      </c>
      <c r="BL383" s="21" t="s">
        <v>141</v>
      </c>
      <c r="BM383" s="178" t="s">
        <v>941</v>
      </c>
    </row>
    <row r="384" spans="1:51" s="15" customFormat="1" ht="12">
      <c r="A384" s="15"/>
      <c r="B384" s="202"/>
      <c r="C384" s="15"/>
      <c r="D384" s="186" t="s">
        <v>145</v>
      </c>
      <c r="E384" s="203" t="s">
        <v>3</v>
      </c>
      <c r="F384" s="204" t="s">
        <v>942</v>
      </c>
      <c r="G384" s="15"/>
      <c r="H384" s="203" t="s">
        <v>3</v>
      </c>
      <c r="I384" s="205"/>
      <c r="J384" s="15"/>
      <c r="K384" s="15"/>
      <c r="L384" s="202"/>
      <c r="M384" s="206"/>
      <c r="N384" s="207"/>
      <c r="O384" s="207"/>
      <c r="P384" s="207"/>
      <c r="Q384" s="207"/>
      <c r="R384" s="207"/>
      <c r="S384" s="207"/>
      <c r="T384" s="208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03" t="s">
        <v>145</v>
      </c>
      <c r="AU384" s="203" t="s">
        <v>84</v>
      </c>
      <c r="AV384" s="15" t="s">
        <v>82</v>
      </c>
      <c r="AW384" s="15" t="s">
        <v>35</v>
      </c>
      <c r="AX384" s="15" t="s">
        <v>74</v>
      </c>
      <c r="AY384" s="203" t="s">
        <v>134</v>
      </c>
    </row>
    <row r="385" spans="1:51" s="13" customFormat="1" ht="12">
      <c r="A385" s="13"/>
      <c r="B385" s="185"/>
      <c r="C385" s="13"/>
      <c r="D385" s="186" t="s">
        <v>145</v>
      </c>
      <c r="E385" s="187" t="s">
        <v>3</v>
      </c>
      <c r="F385" s="188" t="s">
        <v>943</v>
      </c>
      <c r="G385" s="13"/>
      <c r="H385" s="189">
        <v>4.5</v>
      </c>
      <c r="I385" s="190"/>
      <c r="J385" s="13"/>
      <c r="K385" s="13"/>
      <c r="L385" s="185"/>
      <c r="M385" s="191"/>
      <c r="N385" s="192"/>
      <c r="O385" s="192"/>
      <c r="P385" s="192"/>
      <c r="Q385" s="192"/>
      <c r="R385" s="192"/>
      <c r="S385" s="192"/>
      <c r="T385" s="19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87" t="s">
        <v>145</v>
      </c>
      <c r="AU385" s="187" t="s">
        <v>84</v>
      </c>
      <c r="AV385" s="13" t="s">
        <v>84</v>
      </c>
      <c r="AW385" s="13" t="s">
        <v>35</v>
      </c>
      <c r="AX385" s="13" t="s">
        <v>74</v>
      </c>
      <c r="AY385" s="187" t="s">
        <v>134</v>
      </c>
    </row>
    <row r="386" spans="1:51" s="15" customFormat="1" ht="12">
      <c r="A386" s="15"/>
      <c r="B386" s="202"/>
      <c r="C386" s="15"/>
      <c r="D386" s="186" t="s">
        <v>145</v>
      </c>
      <c r="E386" s="203" t="s">
        <v>3</v>
      </c>
      <c r="F386" s="204" t="s">
        <v>944</v>
      </c>
      <c r="G386" s="15"/>
      <c r="H386" s="203" t="s">
        <v>3</v>
      </c>
      <c r="I386" s="205"/>
      <c r="J386" s="15"/>
      <c r="K386" s="15"/>
      <c r="L386" s="202"/>
      <c r="M386" s="206"/>
      <c r="N386" s="207"/>
      <c r="O386" s="207"/>
      <c r="P386" s="207"/>
      <c r="Q386" s="207"/>
      <c r="R386" s="207"/>
      <c r="S386" s="207"/>
      <c r="T386" s="208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03" t="s">
        <v>145</v>
      </c>
      <c r="AU386" s="203" t="s">
        <v>84</v>
      </c>
      <c r="AV386" s="15" t="s">
        <v>82</v>
      </c>
      <c r="AW386" s="15" t="s">
        <v>35</v>
      </c>
      <c r="AX386" s="15" t="s">
        <v>74</v>
      </c>
      <c r="AY386" s="203" t="s">
        <v>134</v>
      </c>
    </row>
    <row r="387" spans="1:51" s="13" customFormat="1" ht="12">
      <c r="A387" s="13"/>
      <c r="B387" s="185"/>
      <c r="C387" s="13"/>
      <c r="D387" s="186" t="s">
        <v>145</v>
      </c>
      <c r="E387" s="187" t="s">
        <v>3</v>
      </c>
      <c r="F387" s="188" t="s">
        <v>945</v>
      </c>
      <c r="G387" s="13"/>
      <c r="H387" s="189">
        <v>17</v>
      </c>
      <c r="I387" s="190"/>
      <c r="J387" s="13"/>
      <c r="K387" s="13"/>
      <c r="L387" s="185"/>
      <c r="M387" s="191"/>
      <c r="N387" s="192"/>
      <c r="O387" s="192"/>
      <c r="P387" s="192"/>
      <c r="Q387" s="192"/>
      <c r="R387" s="192"/>
      <c r="S387" s="192"/>
      <c r="T387" s="19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7" t="s">
        <v>145</v>
      </c>
      <c r="AU387" s="187" t="s">
        <v>84</v>
      </c>
      <c r="AV387" s="13" t="s">
        <v>84</v>
      </c>
      <c r="AW387" s="13" t="s">
        <v>35</v>
      </c>
      <c r="AX387" s="13" t="s">
        <v>74</v>
      </c>
      <c r="AY387" s="187" t="s">
        <v>134</v>
      </c>
    </row>
    <row r="388" spans="1:51" s="15" customFormat="1" ht="12">
      <c r="A388" s="15"/>
      <c r="B388" s="202"/>
      <c r="C388" s="15"/>
      <c r="D388" s="186" t="s">
        <v>145</v>
      </c>
      <c r="E388" s="203" t="s">
        <v>3</v>
      </c>
      <c r="F388" s="204" t="s">
        <v>946</v>
      </c>
      <c r="G388" s="15"/>
      <c r="H388" s="203" t="s">
        <v>3</v>
      </c>
      <c r="I388" s="205"/>
      <c r="J388" s="15"/>
      <c r="K388" s="15"/>
      <c r="L388" s="202"/>
      <c r="M388" s="206"/>
      <c r="N388" s="207"/>
      <c r="O388" s="207"/>
      <c r="P388" s="207"/>
      <c r="Q388" s="207"/>
      <c r="R388" s="207"/>
      <c r="S388" s="207"/>
      <c r="T388" s="208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03" t="s">
        <v>145</v>
      </c>
      <c r="AU388" s="203" t="s">
        <v>84</v>
      </c>
      <c r="AV388" s="15" t="s">
        <v>82</v>
      </c>
      <c r="AW388" s="15" t="s">
        <v>35</v>
      </c>
      <c r="AX388" s="15" t="s">
        <v>74</v>
      </c>
      <c r="AY388" s="203" t="s">
        <v>134</v>
      </c>
    </row>
    <row r="389" spans="1:51" s="13" customFormat="1" ht="12">
      <c r="A389" s="13"/>
      <c r="B389" s="185"/>
      <c r="C389" s="13"/>
      <c r="D389" s="186" t="s">
        <v>145</v>
      </c>
      <c r="E389" s="187" t="s">
        <v>3</v>
      </c>
      <c r="F389" s="188" t="s">
        <v>947</v>
      </c>
      <c r="G389" s="13"/>
      <c r="H389" s="189">
        <v>10</v>
      </c>
      <c r="I389" s="190"/>
      <c r="J389" s="13"/>
      <c r="K389" s="13"/>
      <c r="L389" s="185"/>
      <c r="M389" s="191"/>
      <c r="N389" s="192"/>
      <c r="O389" s="192"/>
      <c r="P389" s="192"/>
      <c r="Q389" s="192"/>
      <c r="R389" s="192"/>
      <c r="S389" s="192"/>
      <c r="T389" s="19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87" t="s">
        <v>145</v>
      </c>
      <c r="AU389" s="187" t="s">
        <v>84</v>
      </c>
      <c r="AV389" s="13" t="s">
        <v>84</v>
      </c>
      <c r="AW389" s="13" t="s">
        <v>35</v>
      </c>
      <c r="AX389" s="13" t="s">
        <v>74</v>
      </c>
      <c r="AY389" s="187" t="s">
        <v>134</v>
      </c>
    </row>
    <row r="390" spans="1:51" s="15" customFormat="1" ht="12">
      <c r="A390" s="15"/>
      <c r="B390" s="202"/>
      <c r="C390" s="15"/>
      <c r="D390" s="186" t="s">
        <v>145</v>
      </c>
      <c r="E390" s="203" t="s">
        <v>3</v>
      </c>
      <c r="F390" s="204" t="s">
        <v>948</v>
      </c>
      <c r="G390" s="15"/>
      <c r="H390" s="203" t="s">
        <v>3</v>
      </c>
      <c r="I390" s="205"/>
      <c r="J390" s="15"/>
      <c r="K390" s="15"/>
      <c r="L390" s="202"/>
      <c r="M390" s="206"/>
      <c r="N390" s="207"/>
      <c r="O390" s="207"/>
      <c r="P390" s="207"/>
      <c r="Q390" s="207"/>
      <c r="R390" s="207"/>
      <c r="S390" s="207"/>
      <c r="T390" s="208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03" t="s">
        <v>145</v>
      </c>
      <c r="AU390" s="203" t="s">
        <v>84</v>
      </c>
      <c r="AV390" s="15" t="s">
        <v>82</v>
      </c>
      <c r="AW390" s="15" t="s">
        <v>35</v>
      </c>
      <c r="AX390" s="15" t="s">
        <v>74</v>
      </c>
      <c r="AY390" s="203" t="s">
        <v>134</v>
      </c>
    </row>
    <row r="391" spans="1:51" s="13" customFormat="1" ht="12">
      <c r="A391" s="13"/>
      <c r="B391" s="185"/>
      <c r="C391" s="13"/>
      <c r="D391" s="186" t="s">
        <v>145</v>
      </c>
      <c r="E391" s="187" t="s">
        <v>3</v>
      </c>
      <c r="F391" s="188" t="s">
        <v>949</v>
      </c>
      <c r="G391" s="13"/>
      <c r="H391" s="189">
        <v>7</v>
      </c>
      <c r="I391" s="190"/>
      <c r="J391" s="13"/>
      <c r="K391" s="13"/>
      <c r="L391" s="185"/>
      <c r="M391" s="191"/>
      <c r="N391" s="192"/>
      <c r="O391" s="192"/>
      <c r="P391" s="192"/>
      <c r="Q391" s="192"/>
      <c r="R391" s="192"/>
      <c r="S391" s="192"/>
      <c r="T391" s="19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7" t="s">
        <v>145</v>
      </c>
      <c r="AU391" s="187" t="s">
        <v>84</v>
      </c>
      <c r="AV391" s="13" t="s">
        <v>84</v>
      </c>
      <c r="AW391" s="13" t="s">
        <v>35</v>
      </c>
      <c r="AX391" s="13" t="s">
        <v>74</v>
      </c>
      <c r="AY391" s="187" t="s">
        <v>134</v>
      </c>
    </row>
    <row r="392" spans="1:51" s="15" customFormat="1" ht="12">
      <c r="A392" s="15"/>
      <c r="B392" s="202"/>
      <c r="C392" s="15"/>
      <c r="D392" s="186" t="s">
        <v>145</v>
      </c>
      <c r="E392" s="203" t="s">
        <v>3</v>
      </c>
      <c r="F392" s="204" t="s">
        <v>950</v>
      </c>
      <c r="G392" s="15"/>
      <c r="H392" s="203" t="s">
        <v>3</v>
      </c>
      <c r="I392" s="205"/>
      <c r="J392" s="15"/>
      <c r="K392" s="15"/>
      <c r="L392" s="202"/>
      <c r="M392" s="206"/>
      <c r="N392" s="207"/>
      <c r="O392" s="207"/>
      <c r="P392" s="207"/>
      <c r="Q392" s="207"/>
      <c r="R392" s="207"/>
      <c r="S392" s="207"/>
      <c r="T392" s="208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03" t="s">
        <v>145</v>
      </c>
      <c r="AU392" s="203" t="s">
        <v>84</v>
      </c>
      <c r="AV392" s="15" t="s">
        <v>82</v>
      </c>
      <c r="AW392" s="15" t="s">
        <v>35</v>
      </c>
      <c r="AX392" s="15" t="s">
        <v>74</v>
      </c>
      <c r="AY392" s="203" t="s">
        <v>134</v>
      </c>
    </row>
    <row r="393" spans="1:51" s="13" customFormat="1" ht="12">
      <c r="A393" s="13"/>
      <c r="B393" s="185"/>
      <c r="C393" s="13"/>
      <c r="D393" s="186" t="s">
        <v>145</v>
      </c>
      <c r="E393" s="187" t="s">
        <v>3</v>
      </c>
      <c r="F393" s="188" t="s">
        <v>951</v>
      </c>
      <c r="G393" s="13"/>
      <c r="H393" s="189">
        <v>11</v>
      </c>
      <c r="I393" s="190"/>
      <c r="J393" s="13"/>
      <c r="K393" s="13"/>
      <c r="L393" s="185"/>
      <c r="M393" s="191"/>
      <c r="N393" s="192"/>
      <c r="O393" s="192"/>
      <c r="P393" s="192"/>
      <c r="Q393" s="192"/>
      <c r="R393" s="192"/>
      <c r="S393" s="192"/>
      <c r="T393" s="19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7" t="s">
        <v>145</v>
      </c>
      <c r="AU393" s="187" t="s">
        <v>84</v>
      </c>
      <c r="AV393" s="13" t="s">
        <v>84</v>
      </c>
      <c r="AW393" s="13" t="s">
        <v>35</v>
      </c>
      <c r="AX393" s="13" t="s">
        <v>74</v>
      </c>
      <c r="AY393" s="187" t="s">
        <v>134</v>
      </c>
    </row>
    <row r="394" spans="1:51" s="15" customFormat="1" ht="12">
      <c r="A394" s="15"/>
      <c r="B394" s="202"/>
      <c r="C394" s="15"/>
      <c r="D394" s="186" t="s">
        <v>145</v>
      </c>
      <c r="E394" s="203" t="s">
        <v>3</v>
      </c>
      <c r="F394" s="204" t="s">
        <v>952</v>
      </c>
      <c r="G394" s="15"/>
      <c r="H394" s="203" t="s">
        <v>3</v>
      </c>
      <c r="I394" s="205"/>
      <c r="J394" s="15"/>
      <c r="K394" s="15"/>
      <c r="L394" s="202"/>
      <c r="M394" s="206"/>
      <c r="N394" s="207"/>
      <c r="O394" s="207"/>
      <c r="P394" s="207"/>
      <c r="Q394" s="207"/>
      <c r="R394" s="207"/>
      <c r="S394" s="207"/>
      <c r="T394" s="208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03" t="s">
        <v>145</v>
      </c>
      <c r="AU394" s="203" t="s">
        <v>84</v>
      </c>
      <c r="AV394" s="15" t="s">
        <v>82</v>
      </c>
      <c r="AW394" s="15" t="s">
        <v>35</v>
      </c>
      <c r="AX394" s="15" t="s">
        <v>74</v>
      </c>
      <c r="AY394" s="203" t="s">
        <v>134</v>
      </c>
    </row>
    <row r="395" spans="1:51" s="13" customFormat="1" ht="12">
      <c r="A395" s="13"/>
      <c r="B395" s="185"/>
      <c r="C395" s="13"/>
      <c r="D395" s="186" t="s">
        <v>145</v>
      </c>
      <c r="E395" s="187" t="s">
        <v>3</v>
      </c>
      <c r="F395" s="188" t="s">
        <v>951</v>
      </c>
      <c r="G395" s="13"/>
      <c r="H395" s="189">
        <v>11</v>
      </c>
      <c r="I395" s="190"/>
      <c r="J395" s="13"/>
      <c r="K395" s="13"/>
      <c r="L395" s="185"/>
      <c r="M395" s="191"/>
      <c r="N395" s="192"/>
      <c r="O395" s="192"/>
      <c r="P395" s="192"/>
      <c r="Q395" s="192"/>
      <c r="R395" s="192"/>
      <c r="S395" s="192"/>
      <c r="T395" s="19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87" t="s">
        <v>145</v>
      </c>
      <c r="AU395" s="187" t="s">
        <v>84</v>
      </c>
      <c r="AV395" s="13" t="s">
        <v>84</v>
      </c>
      <c r="AW395" s="13" t="s">
        <v>35</v>
      </c>
      <c r="AX395" s="13" t="s">
        <v>74</v>
      </c>
      <c r="AY395" s="187" t="s">
        <v>134</v>
      </c>
    </row>
    <row r="396" spans="1:51" s="14" customFormat="1" ht="12">
      <c r="A396" s="14"/>
      <c r="B396" s="194"/>
      <c r="C396" s="14"/>
      <c r="D396" s="186" t="s">
        <v>145</v>
      </c>
      <c r="E396" s="195" t="s">
        <v>3</v>
      </c>
      <c r="F396" s="196" t="s">
        <v>148</v>
      </c>
      <c r="G396" s="14"/>
      <c r="H396" s="197">
        <v>60.5</v>
      </c>
      <c r="I396" s="198"/>
      <c r="J396" s="14"/>
      <c r="K396" s="14"/>
      <c r="L396" s="194"/>
      <c r="M396" s="199"/>
      <c r="N396" s="200"/>
      <c r="O396" s="200"/>
      <c r="P396" s="200"/>
      <c r="Q396" s="200"/>
      <c r="R396" s="200"/>
      <c r="S396" s="200"/>
      <c r="T396" s="20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195" t="s">
        <v>145</v>
      </c>
      <c r="AU396" s="195" t="s">
        <v>84</v>
      </c>
      <c r="AV396" s="14" t="s">
        <v>141</v>
      </c>
      <c r="AW396" s="14" t="s">
        <v>35</v>
      </c>
      <c r="AX396" s="14" t="s">
        <v>82</v>
      </c>
      <c r="AY396" s="195" t="s">
        <v>134</v>
      </c>
    </row>
    <row r="397" spans="1:65" s="2" customFormat="1" ht="24.15" customHeight="1">
      <c r="A397" s="40"/>
      <c r="B397" s="166"/>
      <c r="C397" s="209" t="s">
        <v>380</v>
      </c>
      <c r="D397" s="209" t="s">
        <v>381</v>
      </c>
      <c r="E397" s="210" t="s">
        <v>953</v>
      </c>
      <c r="F397" s="211" t="s">
        <v>954</v>
      </c>
      <c r="G397" s="212" t="s">
        <v>377</v>
      </c>
      <c r="H397" s="213">
        <v>60</v>
      </c>
      <c r="I397" s="214"/>
      <c r="J397" s="215">
        <f>ROUND(I397*H397,2)</f>
        <v>0</v>
      </c>
      <c r="K397" s="211" t="s">
        <v>271</v>
      </c>
      <c r="L397" s="216"/>
      <c r="M397" s="217" t="s">
        <v>3</v>
      </c>
      <c r="N397" s="218" t="s">
        <v>45</v>
      </c>
      <c r="O397" s="74"/>
      <c r="P397" s="176">
        <f>O397*H397</f>
        <v>0</v>
      </c>
      <c r="Q397" s="176">
        <v>0.021</v>
      </c>
      <c r="R397" s="176">
        <f>Q397*H397</f>
        <v>1.26</v>
      </c>
      <c r="S397" s="176">
        <v>0</v>
      </c>
      <c r="T397" s="177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178" t="s">
        <v>185</v>
      </c>
      <c r="AT397" s="178" t="s">
        <v>381</v>
      </c>
      <c r="AU397" s="178" t="s">
        <v>84</v>
      </c>
      <c r="AY397" s="21" t="s">
        <v>134</v>
      </c>
      <c r="BE397" s="179">
        <f>IF(N397="základní",J397,0)</f>
        <v>0</v>
      </c>
      <c r="BF397" s="179">
        <f>IF(N397="snížená",J397,0)</f>
        <v>0</v>
      </c>
      <c r="BG397" s="179">
        <f>IF(N397="zákl. přenesená",J397,0)</f>
        <v>0</v>
      </c>
      <c r="BH397" s="179">
        <f>IF(N397="sníž. přenesená",J397,0)</f>
        <v>0</v>
      </c>
      <c r="BI397" s="179">
        <f>IF(N397="nulová",J397,0)</f>
        <v>0</v>
      </c>
      <c r="BJ397" s="21" t="s">
        <v>82</v>
      </c>
      <c r="BK397" s="179">
        <f>ROUND(I397*H397,2)</f>
        <v>0</v>
      </c>
      <c r="BL397" s="21" t="s">
        <v>141</v>
      </c>
      <c r="BM397" s="178" t="s">
        <v>955</v>
      </c>
    </row>
    <row r="398" spans="1:51" s="15" customFormat="1" ht="12">
      <c r="A398" s="15"/>
      <c r="B398" s="202"/>
      <c r="C398" s="15"/>
      <c r="D398" s="186" t="s">
        <v>145</v>
      </c>
      <c r="E398" s="203" t="s">
        <v>3</v>
      </c>
      <c r="F398" s="204" t="s">
        <v>942</v>
      </c>
      <c r="G398" s="15"/>
      <c r="H398" s="203" t="s">
        <v>3</v>
      </c>
      <c r="I398" s="205"/>
      <c r="J398" s="15"/>
      <c r="K398" s="15"/>
      <c r="L398" s="202"/>
      <c r="M398" s="206"/>
      <c r="N398" s="207"/>
      <c r="O398" s="207"/>
      <c r="P398" s="207"/>
      <c r="Q398" s="207"/>
      <c r="R398" s="207"/>
      <c r="S398" s="207"/>
      <c r="T398" s="208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03" t="s">
        <v>145</v>
      </c>
      <c r="AU398" s="203" t="s">
        <v>84</v>
      </c>
      <c r="AV398" s="15" t="s">
        <v>82</v>
      </c>
      <c r="AW398" s="15" t="s">
        <v>35</v>
      </c>
      <c r="AX398" s="15" t="s">
        <v>74</v>
      </c>
      <c r="AY398" s="203" t="s">
        <v>134</v>
      </c>
    </row>
    <row r="399" spans="1:51" s="13" customFormat="1" ht="12">
      <c r="A399" s="13"/>
      <c r="B399" s="185"/>
      <c r="C399" s="13"/>
      <c r="D399" s="186" t="s">
        <v>145</v>
      </c>
      <c r="E399" s="187" t="s">
        <v>3</v>
      </c>
      <c r="F399" s="188" t="s">
        <v>956</v>
      </c>
      <c r="G399" s="13"/>
      <c r="H399" s="189">
        <v>4</v>
      </c>
      <c r="I399" s="190"/>
      <c r="J399" s="13"/>
      <c r="K399" s="13"/>
      <c r="L399" s="185"/>
      <c r="M399" s="191"/>
      <c r="N399" s="192"/>
      <c r="O399" s="192"/>
      <c r="P399" s="192"/>
      <c r="Q399" s="192"/>
      <c r="R399" s="192"/>
      <c r="S399" s="192"/>
      <c r="T399" s="19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87" t="s">
        <v>145</v>
      </c>
      <c r="AU399" s="187" t="s">
        <v>84</v>
      </c>
      <c r="AV399" s="13" t="s">
        <v>84</v>
      </c>
      <c r="AW399" s="13" t="s">
        <v>35</v>
      </c>
      <c r="AX399" s="13" t="s">
        <v>74</v>
      </c>
      <c r="AY399" s="187" t="s">
        <v>134</v>
      </c>
    </row>
    <row r="400" spans="1:51" s="15" customFormat="1" ht="12">
      <c r="A400" s="15"/>
      <c r="B400" s="202"/>
      <c r="C400" s="15"/>
      <c r="D400" s="186" t="s">
        <v>145</v>
      </c>
      <c r="E400" s="203" t="s">
        <v>3</v>
      </c>
      <c r="F400" s="204" t="s">
        <v>944</v>
      </c>
      <c r="G400" s="15"/>
      <c r="H400" s="203" t="s">
        <v>3</v>
      </c>
      <c r="I400" s="205"/>
      <c r="J400" s="15"/>
      <c r="K400" s="15"/>
      <c r="L400" s="202"/>
      <c r="M400" s="206"/>
      <c r="N400" s="207"/>
      <c r="O400" s="207"/>
      <c r="P400" s="207"/>
      <c r="Q400" s="207"/>
      <c r="R400" s="207"/>
      <c r="S400" s="207"/>
      <c r="T400" s="208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03" t="s">
        <v>145</v>
      </c>
      <c r="AU400" s="203" t="s">
        <v>84</v>
      </c>
      <c r="AV400" s="15" t="s">
        <v>82</v>
      </c>
      <c r="AW400" s="15" t="s">
        <v>35</v>
      </c>
      <c r="AX400" s="15" t="s">
        <v>74</v>
      </c>
      <c r="AY400" s="203" t="s">
        <v>134</v>
      </c>
    </row>
    <row r="401" spans="1:51" s="13" customFormat="1" ht="12">
      <c r="A401" s="13"/>
      <c r="B401" s="185"/>
      <c r="C401" s="13"/>
      <c r="D401" s="186" t="s">
        <v>145</v>
      </c>
      <c r="E401" s="187" t="s">
        <v>3</v>
      </c>
      <c r="F401" s="188" t="s">
        <v>945</v>
      </c>
      <c r="G401" s="13"/>
      <c r="H401" s="189">
        <v>17</v>
      </c>
      <c r="I401" s="190"/>
      <c r="J401" s="13"/>
      <c r="K401" s="13"/>
      <c r="L401" s="185"/>
      <c r="M401" s="191"/>
      <c r="N401" s="192"/>
      <c r="O401" s="192"/>
      <c r="P401" s="192"/>
      <c r="Q401" s="192"/>
      <c r="R401" s="192"/>
      <c r="S401" s="192"/>
      <c r="T401" s="19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7" t="s">
        <v>145</v>
      </c>
      <c r="AU401" s="187" t="s">
        <v>84</v>
      </c>
      <c r="AV401" s="13" t="s">
        <v>84</v>
      </c>
      <c r="AW401" s="13" t="s">
        <v>35</v>
      </c>
      <c r="AX401" s="13" t="s">
        <v>74</v>
      </c>
      <c r="AY401" s="187" t="s">
        <v>134</v>
      </c>
    </row>
    <row r="402" spans="1:51" s="15" customFormat="1" ht="12">
      <c r="A402" s="15"/>
      <c r="B402" s="202"/>
      <c r="C402" s="15"/>
      <c r="D402" s="186" t="s">
        <v>145</v>
      </c>
      <c r="E402" s="203" t="s">
        <v>3</v>
      </c>
      <c r="F402" s="204" t="s">
        <v>946</v>
      </c>
      <c r="G402" s="15"/>
      <c r="H402" s="203" t="s">
        <v>3</v>
      </c>
      <c r="I402" s="205"/>
      <c r="J402" s="15"/>
      <c r="K402" s="15"/>
      <c r="L402" s="202"/>
      <c r="M402" s="206"/>
      <c r="N402" s="207"/>
      <c r="O402" s="207"/>
      <c r="P402" s="207"/>
      <c r="Q402" s="207"/>
      <c r="R402" s="207"/>
      <c r="S402" s="207"/>
      <c r="T402" s="208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03" t="s">
        <v>145</v>
      </c>
      <c r="AU402" s="203" t="s">
        <v>84</v>
      </c>
      <c r="AV402" s="15" t="s">
        <v>82</v>
      </c>
      <c r="AW402" s="15" t="s">
        <v>35</v>
      </c>
      <c r="AX402" s="15" t="s">
        <v>74</v>
      </c>
      <c r="AY402" s="203" t="s">
        <v>134</v>
      </c>
    </row>
    <row r="403" spans="1:51" s="13" customFormat="1" ht="12">
      <c r="A403" s="13"/>
      <c r="B403" s="185"/>
      <c r="C403" s="13"/>
      <c r="D403" s="186" t="s">
        <v>145</v>
      </c>
      <c r="E403" s="187" t="s">
        <v>3</v>
      </c>
      <c r="F403" s="188" t="s">
        <v>947</v>
      </c>
      <c r="G403" s="13"/>
      <c r="H403" s="189">
        <v>10</v>
      </c>
      <c r="I403" s="190"/>
      <c r="J403" s="13"/>
      <c r="K403" s="13"/>
      <c r="L403" s="185"/>
      <c r="M403" s="191"/>
      <c r="N403" s="192"/>
      <c r="O403" s="192"/>
      <c r="P403" s="192"/>
      <c r="Q403" s="192"/>
      <c r="R403" s="192"/>
      <c r="S403" s="192"/>
      <c r="T403" s="19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87" t="s">
        <v>145</v>
      </c>
      <c r="AU403" s="187" t="s">
        <v>84</v>
      </c>
      <c r="AV403" s="13" t="s">
        <v>84</v>
      </c>
      <c r="AW403" s="13" t="s">
        <v>35</v>
      </c>
      <c r="AX403" s="13" t="s">
        <v>74</v>
      </c>
      <c r="AY403" s="187" t="s">
        <v>134</v>
      </c>
    </row>
    <row r="404" spans="1:51" s="15" customFormat="1" ht="12">
      <c r="A404" s="15"/>
      <c r="B404" s="202"/>
      <c r="C404" s="15"/>
      <c r="D404" s="186" t="s">
        <v>145</v>
      </c>
      <c r="E404" s="203" t="s">
        <v>3</v>
      </c>
      <c r="F404" s="204" t="s">
        <v>948</v>
      </c>
      <c r="G404" s="15"/>
      <c r="H404" s="203" t="s">
        <v>3</v>
      </c>
      <c r="I404" s="205"/>
      <c r="J404" s="15"/>
      <c r="K404" s="15"/>
      <c r="L404" s="202"/>
      <c r="M404" s="206"/>
      <c r="N404" s="207"/>
      <c r="O404" s="207"/>
      <c r="P404" s="207"/>
      <c r="Q404" s="207"/>
      <c r="R404" s="207"/>
      <c r="S404" s="207"/>
      <c r="T404" s="208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03" t="s">
        <v>145</v>
      </c>
      <c r="AU404" s="203" t="s">
        <v>84</v>
      </c>
      <c r="AV404" s="15" t="s">
        <v>82</v>
      </c>
      <c r="AW404" s="15" t="s">
        <v>35</v>
      </c>
      <c r="AX404" s="15" t="s">
        <v>74</v>
      </c>
      <c r="AY404" s="203" t="s">
        <v>134</v>
      </c>
    </row>
    <row r="405" spans="1:51" s="13" customFormat="1" ht="12">
      <c r="A405" s="13"/>
      <c r="B405" s="185"/>
      <c r="C405" s="13"/>
      <c r="D405" s="186" t="s">
        <v>145</v>
      </c>
      <c r="E405" s="187" t="s">
        <v>3</v>
      </c>
      <c r="F405" s="188" t="s">
        <v>949</v>
      </c>
      <c r="G405" s="13"/>
      <c r="H405" s="189">
        <v>7</v>
      </c>
      <c r="I405" s="190"/>
      <c r="J405" s="13"/>
      <c r="K405" s="13"/>
      <c r="L405" s="185"/>
      <c r="M405" s="191"/>
      <c r="N405" s="192"/>
      <c r="O405" s="192"/>
      <c r="P405" s="192"/>
      <c r="Q405" s="192"/>
      <c r="R405" s="192"/>
      <c r="S405" s="192"/>
      <c r="T405" s="19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87" t="s">
        <v>145</v>
      </c>
      <c r="AU405" s="187" t="s">
        <v>84</v>
      </c>
      <c r="AV405" s="13" t="s">
        <v>84</v>
      </c>
      <c r="AW405" s="13" t="s">
        <v>35</v>
      </c>
      <c r="AX405" s="13" t="s">
        <v>74</v>
      </c>
      <c r="AY405" s="187" t="s">
        <v>134</v>
      </c>
    </row>
    <row r="406" spans="1:51" s="15" customFormat="1" ht="12">
      <c r="A406" s="15"/>
      <c r="B406" s="202"/>
      <c r="C406" s="15"/>
      <c r="D406" s="186" t="s">
        <v>145</v>
      </c>
      <c r="E406" s="203" t="s">
        <v>3</v>
      </c>
      <c r="F406" s="204" t="s">
        <v>950</v>
      </c>
      <c r="G406" s="15"/>
      <c r="H406" s="203" t="s">
        <v>3</v>
      </c>
      <c r="I406" s="205"/>
      <c r="J406" s="15"/>
      <c r="K406" s="15"/>
      <c r="L406" s="202"/>
      <c r="M406" s="206"/>
      <c r="N406" s="207"/>
      <c r="O406" s="207"/>
      <c r="P406" s="207"/>
      <c r="Q406" s="207"/>
      <c r="R406" s="207"/>
      <c r="S406" s="207"/>
      <c r="T406" s="208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03" t="s">
        <v>145</v>
      </c>
      <c r="AU406" s="203" t="s">
        <v>84</v>
      </c>
      <c r="AV406" s="15" t="s">
        <v>82</v>
      </c>
      <c r="AW406" s="15" t="s">
        <v>35</v>
      </c>
      <c r="AX406" s="15" t="s">
        <v>74</v>
      </c>
      <c r="AY406" s="203" t="s">
        <v>134</v>
      </c>
    </row>
    <row r="407" spans="1:51" s="13" customFormat="1" ht="12">
      <c r="A407" s="13"/>
      <c r="B407" s="185"/>
      <c r="C407" s="13"/>
      <c r="D407" s="186" t="s">
        <v>145</v>
      </c>
      <c r="E407" s="187" t="s">
        <v>3</v>
      </c>
      <c r="F407" s="188" t="s">
        <v>951</v>
      </c>
      <c r="G407" s="13"/>
      <c r="H407" s="189">
        <v>11</v>
      </c>
      <c r="I407" s="190"/>
      <c r="J407" s="13"/>
      <c r="K407" s="13"/>
      <c r="L407" s="185"/>
      <c r="M407" s="191"/>
      <c r="N407" s="192"/>
      <c r="O407" s="192"/>
      <c r="P407" s="192"/>
      <c r="Q407" s="192"/>
      <c r="R407" s="192"/>
      <c r="S407" s="192"/>
      <c r="T407" s="19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87" t="s">
        <v>145</v>
      </c>
      <c r="AU407" s="187" t="s">
        <v>84</v>
      </c>
      <c r="AV407" s="13" t="s">
        <v>84</v>
      </c>
      <c r="AW407" s="13" t="s">
        <v>35</v>
      </c>
      <c r="AX407" s="13" t="s">
        <v>74</v>
      </c>
      <c r="AY407" s="187" t="s">
        <v>134</v>
      </c>
    </row>
    <row r="408" spans="1:51" s="15" customFormat="1" ht="12">
      <c r="A408" s="15"/>
      <c r="B408" s="202"/>
      <c r="C408" s="15"/>
      <c r="D408" s="186" t="s">
        <v>145</v>
      </c>
      <c r="E408" s="203" t="s">
        <v>3</v>
      </c>
      <c r="F408" s="204" t="s">
        <v>952</v>
      </c>
      <c r="G408" s="15"/>
      <c r="H408" s="203" t="s">
        <v>3</v>
      </c>
      <c r="I408" s="205"/>
      <c r="J408" s="15"/>
      <c r="K408" s="15"/>
      <c r="L408" s="202"/>
      <c r="M408" s="206"/>
      <c r="N408" s="207"/>
      <c r="O408" s="207"/>
      <c r="P408" s="207"/>
      <c r="Q408" s="207"/>
      <c r="R408" s="207"/>
      <c r="S408" s="207"/>
      <c r="T408" s="20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03" t="s">
        <v>145</v>
      </c>
      <c r="AU408" s="203" t="s">
        <v>84</v>
      </c>
      <c r="AV408" s="15" t="s">
        <v>82</v>
      </c>
      <c r="AW408" s="15" t="s">
        <v>35</v>
      </c>
      <c r="AX408" s="15" t="s">
        <v>74</v>
      </c>
      <c r="AY408" s="203" t="s">
        <v>134</v>
      </c>
    </row>
    <row r="409" spans="1:51" s="13" customFormat="1" ht="12">
      <c r="A409" s="13"/>
      <c r="B409" s="185"/>
      <c r="C409" s="13"/>
      <c r="D409" s="186" t="s">
        <v>145</v>
      </c>
      <c r="E409" s="187" t="s">
        <v>3</v>
      </c>
      <c r="F409" s="188" t="s">
        <v>951</v>
      </c>
      <c r="G409" s="13"/>
      <c r="H409" s="189">
        <v>11</v>
      </c>
      <c r="I409" s="190"/>
      <c r="J409" s="13"/>
      <c r="K409" s="13"/>
      <c r="L409" s="185"/>
      <c r="M409" s="191"/>
      <c r="N409" s="192"/>
      <c r="O409" s="192"/>
      <c r="P409" s="192"/>
      <c r="Q409" s="192"/>
      <c r="R409" s="192"/>
      <c r="S409" s="192"/>
      <c r="T409" s="19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7" t="s">
        <v>145</v>
      </c>
      <c r="AU409" s="187" t="s">
        <v>84</v>
      </c>
      <c r="AV409" s="13" t="s">
        <v>84</v>
      </c>
      <c r="AW409" s="13" t="s">
        <v>35</v>
      </c>
      <c r="AX409" s="13" t="s">
        <v>74</v>
      </c>
      <c r="AY409" s="187" t="s">
        <v>134</v>
      </c>
    </row>
    <row r="410" spans="1:51" s="14" customFormat="1" ht="12">
      <c r="A410" s="14"/>
      <c r="B410" s="194"/>
      <c r="C410" s="14"/>
      <c r="D410" s="186" t="s">
        <v>145</v>
      </c>
      <c r="E410" s="195" t="s">
        <v>593</v>
      </c>
      <c r="F410" s="196" t="s">
        <v>148</v>
      </c>
      <c r="G410" s="14"/>
      <c r="H410" s="197">
        <v>60</v>
      </c>
      <c r="I410" s="198"/>
      <c r="J410" s="14"/>
      <c r="K410" s="14"/>
      <c r="L410" s="194"/>
      <c r="M410" s="199"/>
      <c r="N410" s="200"/>
      <c r="O410" s="200"/>
      <c r="P410" s="200"/>
      <c r="Q410" s="200"/>
      <c r="R410" s="200"/>
      <c r="S410" s="200"/>
      <c r="T410" s="20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95" t="s">
        <v>145</v>
      </c>
      <c r="AU410" s="195" t="s">
        <v>84</v>
      </c>
      <c r="AV410" s="14" t="s">
        <v>141</v>
      </c>
      <c r="AW410" s="14" t="s">
        <v>35</v>
      </c>
      <c r="AX410" s="14" t="s">
        <v>82</v>
      </c>
      <c r="AY410" s="195" t="s">
        <v>134</v>
      </c>
    </row>
    <row r="411" spans="1:65" s="2" customFormat="1" ht="33" customHeight="1">
      <c r="A411" s="40"/>
      <c r="B411" s="166"/>
      <c r="C411" s="209" t="s">
        <v>386</v>
      </c>
      <c r="D411" s="209" t="s">
        <v>381</v>
      </c>
      <c r="E411" s="210" t="s">
        <v>957</v>
      </c>
      <c r="F411" s="211" t="s">
        <v>958</v>
      </c>
      <c r="G411" s="212" t="s">
        <v>377</v>
      </c>
      <c r="H411" s="213">
        <v>1</v>
      </c>
      <c r="I411" s="214"/>
      <c r="J411" s="215">
        <f>ROUND(I411*H411,2)</f>
        <v>0</v>
      </c>
      <c r="K411" s="211" t="s">
        <v>271</v>
      </c>
      <c r="L411" s="216"/>
      <c r="M411" s="217" t="s">
        <v>3</v>
      </c>
      <c r="N411" s="218" t="s">
        <v>45</v>
      </c>
      <c r="O411" s="74"/>
      <c r="P411" s="176">
        <f>O411*H411</f>
        <v>0</v>
      </c>
      <c r="Q411" s="176">
        <v>0.021</v>
      </c>
      <c r="R411" s="176">
        <f>Q411*H411</f>
        <v>0.021</v>
      </c>
      <c r="S411" s="176">
        <v>0</v>
      </c>
      <c r="T411" s="177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178" t="s">
        <v>185</v>
      </c>
      <c r="AT411" s="178" t="s">
        <v>381</v>
      </c>
      <c r="AU411" s="178" t="s">
        <v>84</v>
      </c>
      <c r="AY411" s="21" t="s">
        <v>134</v>
      </c>
      <c r="BE411" s="179">
        <f>IF(N411="základní",J411,0)</f>
        <v>0</v>
      </c>
      <c r="BF411" s="179">
        <f>IF(N411="snížená",J411,0)</f>
        <v>0</v>
      </c>
      <c r="BG411" s="179">
        <f>IF(N411="zákl. přenesená",J411,0)</f>
        <v>0</v>
      </c>
      <c r="BH411" s="179">
        <f>IF(N411="sníž. přenesená",J411,0)</f>
        <v>0</v>
      </c>
      <c r="BI411" s="179">
        <f>IF(N411="nulová",J411,0)</f>
        <v>0</v>
      </c>
      <c r="BJ411" s="21" t="s">
        <v>82</v>
      </c>
      <c r="BK411" s="179">
        <f>ROUND(I411*H411,2)</f>
        <v>0</v>
      </c>
      <c r="BL411" s="21" t="s">
        <v>141</v>
      </c>
      <c r="BM411" s="178" t="s">
        <v>959</v>
      </c>
    </row>
    <row r="412" spans="1:51" s="15" customFormat="1" ht="12">
      <c r="A412" s="15"/>
      <c r="B412" s="202"/>
      <c r="C412" s="15"/>
      <c r="D412" s="186" t="s">
        <v>145</v>
      </c>
      <c r="E412" s="203" t="s">
        <v>3</v>
      </c>
      <c r="F412" s="204" t="s">
        <v>942</v>
      </c>
      <c r="G412" s="15"/>
      <c r="H412" s="203" t="s">
        <v>3</v>
      </c>
      <c r="I412" s="205"/>
      <c r="J412" s="15"/>
      <c r="K412" s="15"/>
      <c r="L412" s="202"/>
      <c r="M412" s="206"/>
      <c r="N412" s="207"/>
      <c r="O412" s="207"/>
      <c r="P412" s="207"/>
      <c r="Q412" s="207"/>
      <c r="R412" s="207"/>
      <c r="S412" s="207"/>
      <c r="T412" s="208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03" t="s">
        <v>145</v>
      </c>
      <c r="AU412" s="203" t="s">
        <v>84</v>
      </c>
      <c r="AV412" s="15" t="s">
        <v>82</v>
      </c>
      <c r="AW412" s="15" t="s">
        <v>35</v>
      </c>
      <c r="AX412" s="15" t="s">
        <v>74</v>
      </c>
      <c r="AY412" s="203" t="s">
        <v>134</v>
      </c>
    </row>
    <row r="413" spans="1:51" s="13" customFormat="1" ht="12">
      <c r="A413" s="13"/>
      <c r="B413" s="185"/>
      <c r="C413" s="13"/>
      <c r="D413" s="186" t="s">
        <v>145</v>
      </c>
      <c r="E413" s="187" t="s">
        <v>3</v>
      </c>
      <c r="F413" s="188" t="s">
        <v>82</v>
      </c>
      <c r="G413" s="13"/>
      <c r="H413" s="189">
        <v>1</v>
      </c>
      <c r="I413" s="190"/>
      <c r="J413" s="13"/>
      <c r="K413" s="13"/>
      <c r="L413" s="185"/>
      <c r="M413" s="191"/>
      <c r="N413" s="192"/>
      <c r="O413" s="192"/>
      <c r="P413" s="192"/>
      <c r="Q413" s="192"/>
      <c r="R413" s="192"/>
      <c r="S413" s="192"/>
      <c r="T413" s="19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7" t="s">
        <v>145</v>
      </c>
      <c r="AU413" s="187" t="s">
        <v>84</v>
      </c>
      <c r="AV413" s="13" t="s">
        <v>84</v>
      </c>
      <c r="AW413" s="13" t="s">
        <v>35</v>
      </c>
      <c r="AX413" s="13" t="s">
        <v>74</v>
      </c>
      <c r="AY413" s="187" t="s">
        <v>134</v>
      </c>
    </row>
    <row r="414" spans="1:51" s="14" customFormat="1" ht="12">
      <c r="A414" s="14"/>
      <c r="B414" s="194"/>
      <c r="C414" s="14"/>
      <c r="D414" s="186" t="s">
        <v>145</v>
      </c>
      <c r="E414" s="195" t="s">
        <v>595</v>
      </c>
      <c r="F414" s="196" t="s">
        <v>148</v>
      </c>
      <c r="G414" s="14"/>
      <c r="H414" s="197">
        <v>1</v>
      </c>
      <c r="I414" s="198"/>
      <c r="J414" s="14"/>
      <c r="K414" s="14"/>
      <c r="L414" s="194"/>
      <c r="M414" s="199"/>
      <c r="N414" s="200"/>
      <c r="O414" s="200"/>
      <c r="P414" s="200"/>
      <c r="Q414" s="200"/>
      <c r="R414" s="200"/>
      <c r="S414" s="200"/>
      <c r="T414" s="20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195" t="s">
        <v>145</v>
      </c>
      <c r="AU414" s="195" t="s">
        <v>84</v>
      </c>
      <c r="AV414" s="14" t="s">
        <v>141</v>
      </c>
      <c r="AW414" s="14" t="s">
        <v>35</v>
      </c>
      <c r="AX414" s="14" t="s">
        <v>82</v>
      </c>
      <c r="AY414" s="195" t="s">
        <v>134</v>
      </c>
    </row>
    <row r="415" spans="1:65" s="2" customFormat="1" ht="24.15" customHeight="1">
      <c r="A415" s="40"/>
      <c r="B415" s="166"/>
      <c r="C415" s="209" t="s">
        <v>391</v>
      </c>
      <c r="D415" s="209" t="s">
        <v>381</v>
      </c>
      <c r="E415" s="210" t="s">
        <v>960</v>
      </c>
      <c r="F415" s="211" t="s">
        <v>961</v>
      </c>
      <c r="G415" s="212" t="s">
        <v>377</v>
      </c>
      <c r="H415" s="213">
        <v>10</v>
      </c>
      <c r="I415" s="214"/>
      <c r="J415" s="215">
        <f>ROUND(I415*H415,2)</f>
        <v>0</v>
      </c>
      <c r="K415" s="211" t="s">
        <v>271</v>
      </c>
      <c r="L415" s="216"/>
      <c r="M415" s="217" t="s">
        <v>3</v>
      </c>
      <c r="N415" s="218" t="s">
        <v>45</v>
      </c>
      <c r="O415" s="74"/>
      <c r="P415" s="176">
        <f>O415*H415</f>
        <v>0</v>
      </c>
      <c r="Q415" s="176">
        <v>0.0016</v>
      </c>
      <c r="R415" s="176">
        <f>Q415*H415</f>
        <v>0.016</v>
      </c>
      <c r="S415" s="176">
        <v>0</v>
      </c>
      <c r="T415" s="177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178" t="s">
        <v>185</v>
      </c>
      <c r="AT415" s="178" t="s">
        <v>381</v>
      </c>
      <c r="AU415" s="178" t="s">
        <v>84</v>
      </c>
      <c r="AY415" s="21" t="s">
        <v>134</v>
      </c>
      <c r="BE415" s="179">
        <f>IF(N415="základní",J415,0)</f>
        <v>0</v>
      </c>
      <c r="BF415" s="179">
        <f>IF(N415="snížená",J415,0)</f>
        <v>0</v>
      </c>
      <c r="BG415" s="179">
        <f>IF(N415="zákl. přenesená",J415,0)</f>
        <v>0</v>
      </c>
      <c r="BH415" s="179">
        <f>IF(N415="sníž. přenesená",J415,0)</f>
        <v>0</v>
      </c>
      <c r="BI415" s="179">
        <f>IF(N415="nulová",J415,0)</f>
        <v>0</v>
      </c>
      <c r="BJ415" s="21" t="s">
        <v>82</v>
      </c>
      <c r="BK415" s="179">
        <f>ROUND(I415*H415,2)</f>
        <v>0</v>
      </c>
      <c r="BL415" s="21" t="s">
        <v>141</v>
      </c>
      <c r="BM415" s="178" t="s">
        <v>962</v>
      </c>
    </row>
    <row r="416" spans="1:51" s="15" customFormat="1" ht="12">
      <c r="A416" s="15"/>
      <c r="B416" s="202"/>
      <c r="C416" s="15"/>
      <c r="D416" s="186" t="s">
        <v>145</v>
      </c>
      <c r="E416" s="203" t="s">
        <v>3</v>
      </c>
      <c r="F416" s="204" t="s">
        <v>942</v>
      </c>
      <c r="G416" s="15"/>
      <c r="H416" s="203" t="s">
        <v>3</v>
      </c>
      <c r="I416" s="205"/>
      <c r="J416" s="15"/>
      <c r="K416" s="15"/>
      <c r="L416" s="202"/>
      <c r="M416" s="206"/>
      <c r="N416" s="207"/>
      <c r="O416" s="207"/>
      <c r="P416" s="207"/>
      <c r="Q416" s="207"/>
      <c r="R416" s="207"/>
      <c r="S416" s="207"/>
      <c r="T416" s="208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03" t="s">
        <v>145</v>
      </c>
      <c r="AU416" s="203" t="s">
        <v>84</v>
      </c>
      <c r="AV416" s="15" t="s">
        <v>82</v>
      </c>
      <c r="AW416" s="15" t="s">
        <v>35</v>
      </c>
      <c r="AX416" s="15" t="s">
        <v>74</v>
      </c>
      <c r="AY416" s="203" t="s">
        <v>134</v>
      </c>
    </row>
    <row r="417" spans="1:51" s="13" customFormat="1" ht="12">
      <c r="A417" s="13"/>
      <c r="B417" s="185"/>
      <c r="C417" s="13"/>
      <c r="D417" s="186" t="s">
        <v>145</v>
      </c>
      <c r="E417" s="187" t="s">
        <v>3</v>
      </c>
      <c r="F417" s="188" t="s">
        <v>84</v>
      </c>
      <c r="G417" s="13"/>
      <c r="H417" s="189">
        <v>2</v>
      </c>
      <c r="I417" s="190"/>
      <c r="J417" s="13"/>
      <c r="K417" s="13"/>
      <c r="L417" s="185"/>
      <c r="M417" s="191"/>
      <c r="N417" s="192"/>
      <c r="O417" s="192"/>
      <c r="P417" s="192"/>
      <c r="Q417" s="192"/>
      <c r="R417" s="192"/>
      <c r="S417" s="192"/>
      <c r="T417" s="19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7" t="s">
        <v>145</v>
      </c>
      <c r="AU417" s="187" t="s">
        <v>84</v>
      </c>
      <c r="AV417" s="13" t="s">
        <v>84</v>
      </c>
      <c r="AW417" s="13" t="s">
        <v>35</v>
      </c>
      <c r="AX417" s="13" t="s">
        <v>74</v>
      </c>
      <c r="AY417" s="187" t="s">
        <v>134</v>
      </c>
    </row>
    <row r="418" spans="1:51" s="15" customFormat="1" ht="12">
      <c r="A418" s="15"/>
      <c r="B418" s="202"/>
      <c r="C418" s="15"/>
      <c r="D418" s="186" t="s">
        <v>145</v>
      </c>
      <c r="E418" s="203" t="s">
        <v>3</v>
      </c>
      <c r="F418" s="204" t="s">
        <v>944</v>
      </c>
      <c r="G418" s="15"/>
      <c r="H418" s="203" t="s">
        <v>3</v>
      </c>
      <c r="I418" s="205"/>
      <c r="J418" s="15"/>
      <c r="K418" s="15"/>
      <c r="L418" s="202"/>
      <c r="M418" s="206"/>
      <c r="N418" s="207"/>
      <c r="O418" s="207"/>
      <c r="P418" s="207"/>
      <c r="Q418" s="207"/>
      <c r="R418" s="207"/>
      <c r="S418" s="207"/>
      <c r="T418" s="208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03" t="s">
        <v>145</v>
      </c>
      <c r="AU418" s="203" t="s">
        <v>84</v>
      </c>
      <c r="AV418" s="15" t="s">
        <v>82</v>
      </c>
      <c r="AW418" s="15" t="s">
        <v>35</v>
      </c>
      <c r="AX418" s="15" t="s">
        <v>74</v>
      </c>
      <c r="AY418" s="203" t="s">
        <v>134</v>
      </c>
    </row>
    <row r="419" spans="1:51" s="13" customFormat="1" ht="12">
      <c r="A419" s="13"/>
      <c r="B419" s="185"/>
      <c r="C419" s="13"/>
      <c r="D419" s="186" t="s">
        <v>145</v>
      </c>
      <c r="E419" s="187" t="s">
        <v>3</v>
      </c>
      <c r="F419" s="188" t="s">
        <v>84</v>
      </c>
      <c r="G419" s="13"/>
      <c r="H419" s="189">
        <v>2</v>
      </c>
      <c r="I419" s="190"/>
      <c r="J419" s="13"/>
      <c r="K419" s="13"/>
      <c r="L419" s="185"/>
      <c r="M419" s="191"/>
      <c r="N419" s="192"/>
      <c r="O419" s="192"/>
      <c r="P419" s="192"/>
      <c r="Q419" s="192"/>
      <c r="R419" s="192"/>
      <c r="S419" s="192"/>
      <c r="T419" s="19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87" t="s">
        <v>145</v>
      </c>
      <c r="AU419" s="187" t="s">
        <v>84</v>
      </c>
      <c r="AV419" s="13" t="s">
        <v>84</v>
      </c>
      <c r="AW419" s="13" t="s">
        <v>35</v>
      </c>
      <c r="AX419" s="13" t="s">
        <v>74</v>
      </c>
      <c r="AY419" s="187" t="s">
        <v>134</v>
      </c>
    </row>
    <row r="420" spans="1:51" s="15" customFormat="1" ht="12">
      <c r="A420" s="15"/>
      <c r="B420" s="202"/>
      <c r="C420" s="15"/>
      <c r="D420" s="186" t="s">
        <v>145</v>
      </c>
      <c r="E420" s="203" t="s">
        <v>3</v>
      </c>
      <c r="F420" s="204" t="s">
        <v>946</v>
      </c>
      <c r="G420" s="15"/>
      <c r="H420" s="203" t="s">
        <v>3</v>
      </c>
      <c r="I420" s="205"/>
      <c r="J420" s="15"/>
      <c r="K420" s="15"/>
      <c r="L420" s="202"/>
      <c r="M420" s="206"/>
      <c r="N420" s="207"/>
      <c r="O420" s="207"/>
      <c r="P420" s="207"/>
      <c r="Q420" s="207"/>
      <c r="R420" s="207"/>
      <c r="S420" s="207"/>
      <c r="T420" s="208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03" t="s">
        <v>145</v>
      </c>
      <c r="AU420" s="203" t="s">
        <v>84</v>
      </c>
      <c r="AV420" s="15" t="s">
        <v>82</v>
      </c>
      <c r="AW420" s="15" t="s">
        <v>35</v>
      </c>
      <c r="AX420" s="15" t="s">
        <v>74</v>
      </c>
      <c r="AY420" s="203" t="s">
        <v>134</v>
      </c>
    </row>
    <row r="421" spans="1:51" s="13" customFormat="1" ht="12">
      <c r="A421" s="13"/>
      <c r="B421" s="185"/>
      <c r="C421" s="13"/>
      <c r="D421" s="186" t="s">
        <v>145</v>
      </c>
      <c r="E421" s="187" t="s">
        <v>3</v>
      </c>
      <c r="F421" s="188" t="s">
        <v>82</v>
      </c>
      <c r="G421" s="13"/>
      <c r="H421" s="189">
        <v>1</v>
      </c>
      <c r="I421" s="190"/>
      <c r="J421" s="13"/>
      <c r="K421" s="13"/>
      <c r="L421" s="185"/>
      <c r="M421" s="191"/>
      <c r="N421" s="192"/>
      <c r="O421" s="192"/>
      <c r="P421" s="192"/>
      <c r="Q421" s="192"/>
      <c r="R421" s="192"/>
      <c r="S421" s="192"/>
      <c r="T421" s="19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7" t="s">
        <v>145</v>
      </c>
      <c r="AU421" s="187" t="s">
        <v>84</v>
      </c>
      <c r="AV421" s="13" t="s">
        <v>84</v>
      </c>
      <c r="AW421" s="13" t="s">
        <v>35</v>
      </c>
      <c r="AX421" s="13" t="s">
        <v>74</v>
      </c>
      <c r="AY421" s="187" t="s">
        <v>134</v>
      </c>
    </row>
    <row r="422" spans="1:51" s="15" customFormat="1" ht="12">
      <c r="A422" s="15"/>
      <c r="B422" s="202"/>
      <c r="C422" s="15"/>
      <c r="D422" s="186" t="s">
        <v>145</v>
      </c>
      <c r="E422" s="203" t="s">
        <v>3</v>
      </c>
      <c r="F422" s="204" t="s">
        <v>948</v>
      </c>
      <c r="G422" s="15"/>
      <c r="H422" s="203" t="s">
        <v>3</v>
      </c>
      <c r="I422" s="205"/>
      <c r="J422" s="15"/>
      <c r="K422" s="15"/>
      <c r="L422" s="202"/>
      <c r="M422" s="206"/>
      <c r="N422" s="207"/>
      <c r="O422" s="207"/>
      <c r="P422" s="207"/>
      <c r="Q422" s="207"/>
      <c r="R422" s="207"/>
      <c r="S422" s="207"/>
      <c r="T422" s="208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03" t="s">
        <v>145</v>
      </c>
      <c r="AU422" s="203" t="s">
        <v>84</v>
      </c>
      <c r="AV422" s="15" t="s">
        <v>82</v>
      </c>
      <c r="AW422" s="15" t="s">
        <v>35</v>
      </c>
      <c r="AX422" s="15" t="s">
        <v>74</v>
      </c>
      <c r="AY422" s="203" t="s">
        <v>134</v>
      </c>
    </row>
    <row r="423" spans="1:51" s="13" customFormat="1" ht="12">
      <c r="A423" s="13"/>
      <c r="B423" s="185"/>
      <c r="C423" s="13"/>
      <c r="D423" s="186" t="s">
        <v>145</v>
      </c>
      <c r="E423" s="187" t="s">
        <v>3</v>
      </c>
      <c r="F423" s="188" t="s">
        <v>82</v>
      </c>
      <c r="G423" s="13"/>
      <c r="H423" s="189">
        <v>1</v>
      </c>
      <c r="I423" s="190"/>
      <c r="J423" s="13"/>
      <c r="K423" s="13"/>
      <c r="L423" s="185"/>
      <c r="M423" s="191"/>
      <c r="N423" s="192"/>
      <c r="O423" s="192"/>
      <c r="P423" s="192"/>
      <c r="Q423" s="192"/>
      <c r="R423" s="192"/>
      <c r="S423" s="192"/>
      <c r="T423" s="19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7" t="s">
        <v>145</v>
      </c>
      <c r="AU423" s="187" t="s">
        <v>84</v>
      </c>
      <c r="AV423" s="13" t="s">
        <v>84</v>
      </c>
      <c r="AW423" s="13" t="s">
        <v>35</v>
      </c>
      <c r="AX423" s="13" t="s">
        <v>74</v>
      </c>
      <c r="AY423" s="187" t="s">
        <v>134</v>
      </c>
    </row>
    <row r="424" spans="1:51" s="15" customFormat="1" ht="12">
      <c r="A424" s="15"/>
      <c r="B424" s="202"/>
      <c r="C424" s="15"/>
      <c r="D424" s="186" t="s">
        <v>145</v>
      </c>
      <c r="E424" s="203" t="s">
        <v>3</v>
      </c>
      <c r="F424" s="204" t="s">
        <v>950</v>
      </c>
      <c r="G424" s="15"/>
      <c r="H424" s="203" t="s">
        <v>3</v>
      </c>
      <c r="I424" s="205"/>
      <c r="J424" s="15"/>
      <c r="K424" s="15"/>
      <c r="L424" s="202"/>
      <c r="M424" s="206"/>
      <c r="N424" s="207"/>
      <c r="O424" s="207"/>
      <c r="P424" s="207"/>
      <c r="Q424" s="207"/>
      <c r="R424" s="207"/>
      <c r="S424" s="207"/>
      <c r="T424" s="208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03" t="s">
        <v>145</v>
      </c>
      <c r="AU424" s="203" t="s">
        <v>84</v>
      </c>
      <c r="AV424" s="15" t="s">
        <v>82</v>
      </c>
      <c r="AW424" s="15" t="s">
        <v>35</v>
      </c>
      <c r="AX424" s="15" t="s">
        <v>74</v>
      </c>
      <c r="AY424" s="203" t="s">
        <v>134</v>
      </c>
    </row>
    <row r="425" spans="1:51" s="13" customFormat="1" ht="12">
      <c r="A425" s="13"/>
      <c r="B425" s="185"/>
      <c r="C425" s="13"/>
      <c r="D425" s="186" t="s">
        <v>145</v>
      </c>
      <c r="E425" s="187" t="s">
        <v>3</v>
      </c>
      <c r="F425" s="188" t="s">
        <v>84</v>
      </c>
      <c r="G425" s="13"/>
      <c r="H425" s="189">
        <v>2</v>
      </c>
      <c r="I425" s="190"/>
      <c r="J425" s="13"/>
      <c r="K425" s="13"/>
      <c r="L425" s="185"/>
      <c r="M425" s="191"/>
      <c r="N425" s="192"/>
      <c r="O425" s="192"/>
      <c r="P425" s="192"/>
      <c r="Q425" s="192"/>
      <c r="R425" s="192"/>
      <c r="S425" s="192"/>
      <c r="T425" s="19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87" t="s">
        <v>145</v>
      </c>
      <c r="AU425" s="187" t="s">
        <v>84</v>
      </c>
      <c r="AV425" s="13" t="s">
        <v>84</v>
      </c>
      <c r="AW425" s="13" t="s">
        <v>35</v>
      </c>
      <c r="AX425" s="13" t="s">
        <v>74</v>
      </c>
      <c r="AY425" s="187" t="s">
        <v>134</v>
      </c>
    </row>
    <row r="426" spans="1:51" s="15" customFormat="1" ht="12">
      <c r="A426" s="15"/>
      <c r="B426" s="202"/>
      <c r="C426" s="15"/>
      <c r="D426" s="186" t="s">
        <v>145</v>
      </c>
      <c r="E426" s="203" t="s">
        <v>3</v>
      </c>
      <c r="F426" s="204" t="s">
        <v>952</v>
      </c>
      <c r="G426" s="15"/>
      <c r="H426" s="203" t="s">
        <v>3</v>
      </c>
      <c r="I426" s="205"/>
      <c r="J426" s="15"/>
      <c r="K426" s="15"/>
      <c r="L426" s="202"/>
      <c r="M426" s="206"/>
      <c r="N426" s="207"/>
      <c r="O426" s="207"/>
      <c r="P426" s="207"/>
      <c r="Q426" s="207"/>
      <c r="R426" s="207"/>
      <c r="S426" s="207"/>
      <c r="T426" s="208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03" t="s">
        <v>145</v>
      </c>
      <c r="AU426" s="203" t="s">
        <v>84</v>
      </c>
      <c r="AV426" s="15" t="s">
        <v>82</v>
      </c>
      <c r="AW426" s="15" t="s">
        <v>35</v>
      </c>
      <c r="AX426" s="15" t="s">
        <v>74</v>
      </c>
      <c r="AY426" s="203" t="s">
        <v>134</v>
      </c>
    </row>
    <row r="427" spans="1:51" s="13" customFormat="1" ht="12">
      <c r="A427" s="13"/>
      <c r="B427" s="185"/>
      <c r="C427" s="13"/>
      <c r="D427" s="186" t="s">
        <v>145</v>
      </c>
      <c r="E427" s="187" t="s">
        <v>3</v>
      </c>
      <c r="F427" s="188" t="s">
        <v>84</v>
      </c>
      <c r="G427" s="13"/>
      <c r="H427" s="189">
        <v>2</v>
      </c>
      <c r="I427" s="190"/>
      <c r="J427" s="13"/>
      <c r="K427" s="13"/>
      <c r="L427" s="185"/>
      <c r="M427" s="191"/>
      <c r="N427" s="192"/>
      <c r="O427" s="192"/>
      <c r="P427" s="192"/>
      <c r="Q427" s="192"/>
      <c r="R427" s="192"/>
      <c r="S427" s="192"/>
      <c r="T427" s="19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87" t="s">
        <v>145</v>
      </c>
      <c r="AU427" s="187" t="s">
        <v>84</v>
      </c>
      <c r="AV427" s="13" t="s">
        <v>84</v>
      </c>
      <c r="AW427" s="13" t="s">
        <v>35</v>
      </c>
      <c r="AX427" s="13" t="s">
        <v>74</v>
      </c>
      <c r="AY427" s="187" t="s">
        <v>134</v>
      </c>
    </row>
    <row r="428" spans="1:51" s="14" customFormat="1" ht="12">
      <c r="A428" s="14"/>
      <c r="B428" s="194"/>
      <c r="C428" s="14"/>
      <c r="D428" s="186" t="s">
        <v>145</v>
      </c>
      <c r="E428" s="195" t="s">
        <v>3</v>
      </c>
      <c r="F428" s="196" t="s">
        <v>148</v>
      </c>
      <c r="G428" s="14"/>
      <c r="H428" s="197">
        <v>10</v>
      </c>
      <c r="I428" s="198"/>
      <c r="J428" s="14"/>
      <c r="K428" s="14"/>
      <c r="L428" s="194"/>
      <c r="M428" s="199"/>
      <c r="N428" s="200"/>
      <c r="O428" s="200"/>
      <c r="P428" s="200"/>
      <c r="Q428" s="200"/>
      <c r="R428" s="200"/>
      <c r="S428" s="200"/>
      <c r="T428" s="20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195" t="s">
        <v>145</v>
      </c>
      <c r="AU428" s="195" t="s">
        <v>84</v>
      </c>
      <c r="AV428" s="14" t="s">
        <v>141</v>
      </c>
      <c r="AW428" s="14" t="s">
        <v>35</v>
      </c>
      <c r="AX428" s="14" t="s">
        <v>82</v>
      </c>
      <c r="AY428" s="195" t="s">
        <v>134</v>
      </c>
    </row>
    <row r="429" spans="1:65" s="2" customFormat="1" ht="24.15" customHeight="1">
      <c r="A429" s="40"/>
      <c r="B429" s="166"/>
      <c r="C429" s="209" t="s">
        <v>395</v>
      </c>
      <c r="D429" s="209" t="s">
        <v>381</v>
      </c>
      <c r="E429" s="210" t="s">
        <v>963</v>
      </c>
      <c r="F429" s="211" t="s">
        <v>964</v>
      </c>
      <c r="G429" s="212" t="s">
        <v>377</v>
      </c>
      <c r="H429" s="213">
        <v>60</v>
      </c>
      <c r="I429" s="214"/>
      <c r="J429" s="215">
        <f>ROUND(I429*H429,2)</f>
        <v>0</v>
      </c>
      <c r="K429" s="211" t="s">
        <v>271</v>
      </c>
      <c r="L429" s="216"/>
      <c r="M429" s="217" t="s">
        <v>3</v>
      </c>
      <c r="N429" s="218" t="s">
        <v>45</v>
      </c>
      <c r="O429" s="74"/>
      <c r="P429" s="176">
        <f>O429*H429</f>
        <v>0</v>
      </c>
      <c r="Q429" s="176">
        <v>0.00618</v>
      </c>
      <c r="R429" s="176">
        <f>Q429*H429</f>
        <v>0.37079999999999996</v>
      </c>
      <c r="S429" s="176">
        <v>0</v>
      </c>
      <c r="T429" s="177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178" t="s">
        <v>185</v>
      </c>
      <c r="AT429" s="178" t="s">
        <v>381</v>
      </c>
      <c r="AU429" s="178" t="s">
        <v>84</v>
      </c>
      <c r="AY429" s="21" t="s">
        <v>134</v>
      </c>
      <c r="BE429" s="179">
        <f>IF(N429="základní",J429,0)</f>
        <v>0</v>
      </c>
      <c r="BF429" s="179">
        <f>IF(N429="snížená",J429,0)</f>
        <v>0</v>
      </c>
      <c r="BG429" s="179">
        <f>IF(N429="zákl. přenesená",J429,0)</f>
        <v>0</v>
      </c>
      <c r="BH429" s="179">
        <f>IF(N429="sníž. přenesená",J429,0)</f>
        <v>0</v>
      </c>
      <c r="BI429" s="179">
        <f>IF(N429="nulová",J429,0)</f>
        <v>0</v>
      </c>
      <c r="BJ429" s="21" t="s">
        <v>82</v>
      </c>
      <c r="BK429" s="179">
        <f>ROUND(I429*H429,2)</f>
        <v>0</v>
      </c>
      <c r="BL429" s="21" t="s">
        <v>141</v>
      </c>
      <c r="BM429" s="178" t="s">
        <v>965</v>
      </c>
    </row>
    <row r="430" spans="1:51" s="13" customFormat="1" ht="12">
      <c r="A430" s="13"/>
      <c r="B430" s="185"/>
      <c r="C430" s="13"/>
      <c r="D430" s="186" t="s">
        <v>145</v>
      </c>
      <c r="E430" s="187" t="s">
        <v>3</v>
      </c>
      <c r="F430" s="188" t="s">
        <v>593</v>
      </c>
      <c r="G430" s="13"/>
      <c r="H430" s="189">
        <v>60</v>
      </c>
      <c r="I430" s="190"/>
      <c r="J430" s="13"/>
      <c r="K430" s="13"/>
      <c r="L430" s="185"/>
      <c r="M430" s="191"/>
      <c r="N430" s="192"/>
      <c r="O430" s="192"/>
      <c r="P430" s="192"/>
      <c r="Q430" s="192"/>
      <c r="R430" s="192"/>
      <c r="S430" s="192"/>
      <c r="T430" s="19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87" t="s">
        <v>145</v>
      </c>
      <c r="AU430" s="187" t="s">
        <v>84</v>
      </c>
      <c r="AV430" s="13" t="s">
        <v>84</v>
      </c>
      <c r="AW430" s="13" t="s">
        <v>35</v>
      </c>
      <c r="AX430" s="13" t="s">
        <v>74</v>
      </c>
      <c r="AY430" s="187" t="s">
        <v>134</v>
      </c>
    </row>
    <row r="431" spans="1:51" s="14" customFormat="1" ht="12">
      <c r="A431" s="14"/>
      <c r="B431" s="194"/>
      <c r="C431" s="14"/>
      <c r="D431" s="186" t="s">
        <v>145</v>
      </c>
      <c r="E431" s="195" t="s">
        <v>3</v>
      </c>
      <c r="F431" s="196" t="s">
        <v>148</v>
      </c>
      <c r="G431" s="14"/>
      <c r="H431" s="197">
        <v>60</v>
      </c>
      <c r="I431" s="198"/>
      <c r="J431" s="14"/>
      <c r="K431" s="14"/>
      <c r="L431" s="194"/>
      <c r="M431" s="199"/>
      <c r="N431" s="200"/>
      <c r="O431" s="200"/>
      <c r="P431" s="200"/>
      <c r="Q431" s="200"/>
      <c r="R431" s="200"/>
      <c r="S431" s="200"/>
      <c r="T431" s="20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195" t="s">
        <v>145</v>
      </c>
      <c r="AU431" s="195" t="s">
        <v>84</v>
      </c>
      <c r="AV431" s="14" t="s">
        <v>141</v>
      </c>
      <c r="AW431" s="14" t="s">
        <v>35</v>
      </c>
      <c r="AX431" s="14" t="s">
        <v>82</v>
      </c>
      <c r="AY431" s="195" t="s">
        <v>134</v>
      </c>
    </row>
    <row r="432" spans="1:65" s="2" customFormat="1" ht="24.15" customHeight="1">
      <c r="A432" s="40"/>
      <c r="B432" s="166"/>
      <c r="C432" s="209" t="s">
        <v>401</v>
      </c>
      <c r="D432" s="209" t="s">
        <v>381</v>
      </c>
      <c r="E432" s="210" t="s">
        <v>966</v>
      </c>
      <c r="F432" s="211" t="s">
        <v>967</v>
      </c>
      <c r="G432" s="212" t="s">
        <v>377</v>
      </c>
      <c r="H432" s="213">
        <v>6</v>
      </c>
      <c r="I432" s="214"/>
      <c r="J432" s="215">
        <f>ROUND(I432*H432,2)</f>
        <v>0</v>
      </c>
      <c r="K432" s="211" t="s">
        <v>271</v>
      </c>
      <c r="L432" s="216"/>
      <c r="M432" s="217" t="s">
        <v>3</v>
      </c>
      <c r="N432" s="218" t="s">
        <v>45</v>
      </c>
      <c r="O432" s="74"/>
      <c r="P432" s="176">
        <f>O432*H432</f>
        <v>0</v>
      </c>
      <c r="Q432" s="176">
        <v>0.00309</v>
      </c>
      <c r="R432" s="176">
        <f>Q432*H432</f>
        <v>0.01854</v>
      </c>
      <c r="S432" s="176">
        <v>0</v>
      </c>
      <c r="T432" s="177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178" t="s">
        <v>185</v>
      </c>
      <c r="AT432" s="178" t="s">
        <v>381</v>
      </c>
      <c r="AU432" s="178" t="s">
        <v>84</v>
      </c>
      <c r="AY432" s="21" t="s">
        <v>134</v>
      </c>
      <c r="BE432" s="179">
        <f>IF(N432="základní",J432,0)</f>
        <v>0</v>
      </c>
      <c r="BF432" s="179">
        <f>IF(N432="snížená",J432,0)</f>
        <v>0</v>
      </c>
      <c r="BG432" s="179">
        <f>IF(N432="zákl. přenesená",J432,0)</f>
        <v>0</v>
      </c>
      <c r="BH432" s="179">
        <f>IF(N432="sníž. přenesená",J432,0)</f>
        <v>0</v>
      </c>
      <c r="BI432" s="179">
        <f>IF(N432="nulová",J432,0)</f>
        <v>0</v>
      </c>
      <c r="BJ432" s="21" t="s">
        <v>82</v>
      </c>
      <c r="BK432" s="179">
        <f>ROUND(I432*H432,2)</f>
        <v>0</v>
      </c>
      <c r="BL432" s="21" t="s">
        <v>141</v>
      </c>
      <c r="BM432" s="178" t="s">
        <v>968</v>
      </c>
    </row>
    <row r="433" spans="1:51" s="13" customFormat="1" ht="12">
      <c r="A433" s="13"/>
      <c r="B433" s="185"/>
      <c r="C433" s="13"/>
      <c r="D433" s="186" t="s">
        <v>145</v>
      </c>
      <c r="E433" s="187" t="s">
        <v>3</v>
      </c>
      <c r="F433" s="188" t="s">
        <v>595</v>
      </c>
      <c r="G433" s="13"/>
      <c r="H433" s="189">
        <v>1</v>
      </c>
      <c r="I433" s="190"/>
      <c r="J433" s="13"/>
      <c r="K433" s="13"/>
      <c r="L433" s="185"/>
      <c r="M433" s="191"/>
      <c r="N433" s="192"/>
      <c r="O433" s="192"/>
      <c r="P433" s="192"/>
      <c r="Q433" s="192"/>
      <c r="R433" s="192"/>
      <c r="S433" s="192"/>
      <c r="T433" s="19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7" t="s">
        <v>145</v>
      </c>
      <c r="AU433" s="187" t="s">
        <v>84</v>
      </c>
      <c r="AV433" s="13" t="s">
        <v>84</v>
      </c>
      <c r="AW433" s="13" t="s">
        <v>35</v>
      </c>
      <c r="AX433" s="13" t="s">
        <v>74</v>
      </c>
      <c r="AY433" s="187" t="s">
        <v>134</v>
      </c>
    </row>
    <row r="434" spans="1:51" s="13" customFormat="1" ht="12">
      <c r="A434" s="13"/>
      <c r="B434" s="185"/>
      <c r="C434" s="13"/>
      <c r="D434" s="186" t="s">
        <v>145</v>
      </c>
      <c r="E434" s="187" t="s">
        <v>3</v>
      </c>
      <c r="F434" s="188" t="s">
        <v>597</v>
      </c>
      <c r="G434" s="13"/>
      <c r="H434" s="189">
        <v>5</v>
      </c>
      <c r="I434" s="190"/>
      <c r="J434" s="13"/>
      <c r="K434" s="13"/>
      <c r="L434" s="185"/>
      <c r="M434" s="191"/>
      <c r="N434" s="192"/>
      <c r="O434" s="192"/>
      <c r="P434" s="192"/>
      <c r="Q434" s="192"/>
      <c r="R434" s="192"/>
      <c r="S434" s="192"/>
      <c r="T434" s="19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87" t="s">
        <v>145</v>
      </c>
      <c r="AU434" s="187" t="s">
        <v>84</v>
      </c>
      <c r="AV434" s="13" t="s">
        <v>84</v>
      </c>
      <c r="AW434" s="13" t="s">
        <v>35</v>
      </c>
      <c r="AX434" s="13" t="s">
        <v>74</v>
      </c>
      <c r="AY434" s="187" t="s">
        <v>134</v>
      </c>
    </row>
    <row r="435" spans="1:51" s="14" customFormat="1" ht="12">
      <c r="A435" s="14"/>
      <c r="B435" s="194"/>
      <c r="C435" s="14"/>
      <c r="D435" s="186" t="s">
        <v>145</v>
      </c>
      <c r="E435" s="195" t="s">
        <v>3</v>
      </c>
      <c r="F435" s="196" t="s">
        <v>148</v>
      </c>
      <c r="G435" s="14"/>
      <c r="H435" s="197">
        <v>6</v>
      </c>
      <c r="I435" s="198"/>
      <c r="J435" s="14"/>
      <c r="K435" s="14"/>
      <c r="L435" s="194"/>
      <c r="M435" s="199"/>
      <c r="N435" s="200"/>
      <c r="O435" s="200"/>
      <c r="P435" s="200"/>
      <c r="Q435" s="200"/>
      <c r="R435" s="200"/>
      <c r="S435" s="200"/>
      <c r="T435" s="20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195" t="s">
        <v>145</v>
      </c>
      <c r="AU435" s="195" t="s">
        <v>84</v>
      </c>
      <c r="AV435" s="14" t="s">
        <v>141</v>
      </c>
      <c r="AW435" s="14" t="s">
        <v>35</v>
      </c>
      <c r="AX435" s="14" t="s">
        <v>82</v>
      </c>
      <c r="AY435" s="195" t="s">
        <v>134</v>
      </c>
    </row>
    <row r="436" spans="1:65" s="2" customFormat="1" ht="44.25" customHeight="1">
      <c r="A436" s="40"/>
      <c r="B436" s="166"/>
      <c r="C436" s="167" t="s">
        <v>408</v>
      </c>
      <c r="D436" s="167" t="s">
        <v>136</v>
      </c>
      <c r="E436" s="168" t="s">
        <v>969</v>
      </c>
      <c r="F436" s="169" t="s">
        <v>970</v>
      </c>
      <c r="G436" s="170" t="s">
        <v>377</v>
      </c>
      <c r="H436" s="171">
        <v>5</v>
      </c>
      <c r="I436" s="172"/>
      <c r="J436" s="173">
        <f>ROUND(I436*H436,2)</f>
        <v>0</v>
      </c>
      <c r="K436" s="169" t="s">
        <v>271</v>
      </c>
      <c r="L436" s="41"/>
      <c r="M436" s="174" t="s">
        <v>3</v>
      </c>
      <c r="N436" s="175" t="s">
        <v>45</v>
      </c>
      <c r="O436" s="74"/>
      <c r="P436" s="176">
        <f>O436*H436</f>
        <v>0</v>
      </c>
      <c r="Q436" s="176">
        <v>0.27205</v>
      </c>
      <c r="R436" s="176">
        <f>Q436*H436</f>
        <v>1.3602500000000002</v>
      </c>
      <c r="S436" s="176">
        <v>0</v>
      </c>
      <c r="T436" s="177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178" t="s">
        <v>141</v>
      </c>
      <c r="AT436" s="178" t="s">
        <v>136</v>
      </c>
      <c r="AU436" s="178" t="s">
        <v>84</v>
      </c>
      <c r="AY436" s="21" t="s">
        <v>134</v>
      </c>
      <c r="BE436" s="179">
        <f>IF(N436="základní",J436,0)</f>
        <v>0</v>
      </c>
      <c r="BF436" s="179">
        <f>IF(N436="snížená",J436,0)</f>
        <v>0</v>
      </c>
      <c r="BG436" s="179">
        <f>IF(N436="zákl. přenesená",J436,0)</f>
        <v>0</v>
      </c>
      <c r="BH436" s="179">
        <f>IF(N436="sníž. přenesená",J436,0)</f>
        <v>0</v>
      </c>
      <c r="BI436" s="179">
        <f>IF(N436="nulová",J436,0)</f>
        <v>0</v>
      </c>
      <c r="BJ436" s="21" t="s">
        <v>82</v>
      </c>
      <c r="BK436" s="179">
        <f>ROUND(I436*H436,2)</f>
        <v>0</v>
      </c>
      <c r="BL436" s="21" t="s">
        <v>141</v>
      </c>
      <c r="BM436" s="178" t="s">
        <v>971</v>
      </c>
    </row>
    <row r="437" spans="1:51" s="15" customFormat="1" ht="12">
      <c r="A437" s="15"/>
      <c r="B437" s="202"/>
      <c r="C437" s="15"/>
      <c r="D437" s="186" t="s">
        <v>145</v>
      </c>
      <c r="E437" s="203" t="s">
        <v>3</v>
      </c>
      <c r="F437" s="204" t="s">
        <v>942</v>
      </c>
      <c r="G437" s="15"/>
      <c r="H437" s="203" t="s">
        <v>3</v>
      </c>
      <c r="I437" s="205"/>
      <c r="J437" s="15"/>
      <c r="K437" s="15"/>
      <c r="L437" s="202"/>
      <c r="M437" s="206"/>
      <c r="N437" s="207"/>
      <c r="O437" s="207"/>
      <c r="P437" s="207"/>
      <c r="Q437" s="207"/>
      <c r="R437" s="207"/>
      <c r="S437" s="207"/>
      <c r="T437" s="208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03" t="s">
        <v>145</v>
      </c>
      <c r="AU437" s="203" t="s">
        <v>84</v>
      </c>
      <c r="AV437" s="15" t="s">
        <v>82</v>
      </c>
      <c r="AW437" s="15" t="s">
        <v>35</v>
      </c>
      <c r="AX437" s="15" t="s">
        <v>74</v>
      </c>
      <c r="AY437" s="203" t="s">
        <v>134</v>
      </c>
    </row>
    <row r="438" spans="1:51" s="13" customFormat="1" ht="12">
      <c r="A438" s="13"/>
      <c r="B438" s="185"/>
      <c r="C438" s="13"/>
      <c r="D438" s="186" t="s">
        <v>145</v>
      </c>
      <c r="E438" s="187" t="s">
        <v>3</v>
      </c>
      <c r="F438" s="188" t="s">
        <v>74</v>
      </c>
      <c r="G438" s="13"/>
      <c r="H438" s="189">
        <v>0</v>
      </c>
      <c r="I438" s="190"/>
      <c r="J438" s="13"/>
      <c r="K438" s="13"/>
      <c r="L438" s="185"/>
      <c r="M438" s="191"/>
      <c r="N438" s="192"/>
      <c r="O438" s="192"/>
      <c r="P438" s="192"/>
      <c r="Q438" s="192"/>
      <c r="R438" s="192"/>
      <c r="S438" s="192"/>
      <c r="T438" s="19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87" t="s">
        <v>145</v>
      </c>
      <c r="AU438" s="187" t="s">
        <v>84</v>
      </c>
      <c r="AV438" s="13" t="s">
        <v>84</v>
      </c>
      <c r="AW438" s="13" t="s">
        <v>35</v>
      </c>
      <c r="AX438" s="13" t="s">
        <v>74</v>
      </c>
      <c r="AY438" s="187" t="s">
        <v>134</v>
      </c>
    </row>
    <row r="439" spans="1:51" s="15" customFormat="1" ht="12">
      <c r="A439" s="15"/>
      <c r="B439" s="202"/>
      <c r="C439" s="15"/>
      <c r="D439" s="186" t="s">
        <v>145</v>
      </c>
      <c r="E439" s="203" t="s">
        <v>3</v>
      </c>
      <c r="F439" s="204" t="s">
        <v>944</v>
      </c>
      <c r="G439" s="15"/>
      <c r="H439" s="203" t="s">
        <v>3</v>
      </c>
      <c r="I439" s="205"/>
      <c r="J439" s="15"/>
      <c r="K439" s="15"/>
      <c r="L439" s="202"/>
      <c r="M439" s="206"/>
      <c r="N439" s="207"/>
      <c r="O439" s="207"/>
      <c r="P439" s="207"/>
      <c r="Q439" s="207"/>
      <c r="R439" s="207"/>
      <c r="S439" s="207"/>
      <c r="T439" s="208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03" t="s">
        <v>145</v>
      </c>
      <c r="AU439" s="203" t="s">
        <v>84</v>
      </c>
      <c r="AV439" s="15" t="s">
        <v>82</v>
      </c>
      <c r="AW439" s="15" t="s">
        <v>35</v>
      </c>
      <c r="AX439" s="15" t="s">
        <v>74</v>
      </c>
      <c r="AY439" s="203" t="s">
        <v>134</v>
      </c>
    </row>
    <row r="440" spans="1:51" s="13" customFormat="1" ht="12">
      <c r="A440" s="13"/>
      <c r="B440" s="185"/>
      <c r="C440" s="13"/>
      <c r="D440" s="186" t="s">
        <v>145</v>
      </c>
      <c r="E440" s="187" t="s">
        <v>3</v>
      </c>
      <c r="F440" s="188" t="s">
        <v>82</v>
      </c>
      <c r="G440" s="13"/>
      <c r="H440" s="189">
        <v>1</v>
      </c>
      <c r="I440" s="190"/>
      <c r="J440" s="13"/>
      <c r="K440" s="13"/>
      <c r="L440" s="185"/>
      <c r="M440" s="191"/>
      <c r="N440" s="192"/>
      <c r="O440" s="192"/>
      <c r="P440" s="192"/>
      <c r="Q440" s="192"/>
      <c r="R440" s="192"/>
      <c r="S440" s="192"/>
      <c r="T440" s="19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87" t="s">
        <v>145</v>
      </c>
      <c r="AU440" s="187" t="s">
        <v>84</v>
      </c>
      <c r="AV440" s="13" t="s">
        <v>84</v>
      </c>
      <c r="AW440" s="13" t="s">
        <v>35</v>
      </c>
      <c r="AX440" s="13" t="s">
        <v>74</v>
      </c>
      <c r="AY440" s="187" t="s">
        <v>134</v>
      </c>
    </row>
    <row r="441" spans="1:51" s="15" customFormat="1" ht="12">
      <c r="A441" s="15"/>
      <c r="B441" s="202"/>
      <c r="C441" s="15"/>
      <c r="D441" s="186" t="s">
        <v>145</v>
      </c>
      <c r="E441" s="203" t="s">
        <v>3</v>
      </c>
      <c r="F441" s="204" t="s">
        <v>946</v>
      </c>
      <c r="G441" s="15"/>
      <c r="H441" s="203" t="s">
        <v>3</v>
      </c>
      <c r="I441" s="205"/>
      <c r="J441" s="15"/>
      <c r="K441" s="15"/>
      <c r="L441" s="202"/>
      <c r="M441" s="206"/>
      <c r="N441" s="207"/>
      <c r="O441" s="207"/>
      <c r="P441" s="207"/>
      <c r="Q441" s="207"/>
      <c r="R441" s="207"/>
      <c r="S441" s="207"/>
      <c r="T441" s="208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03" t="s">
        <v>145</v>
      </c>
      <c r="AU441" s="203" t="s">
        <v>84</v>
      </c>
      <c r="AV441" s="15" t="s">
        <v>82</v>
      </c>
      <c r="AW441" s="15" t="s">
        <v>35</v>
      </c>
      <c r="AX441" s="15" t="s">
        <v>74</v>
      </c>
      <c r="AY441" s="203" t="s">
        <v>134</v>
      </c>
    </row>
    <row r="442" spans="1:51" s="13" customFormat="1" ht="12">
      <c r="A442" s="13"/>
      <c r="B442" s="185"/>
      <c r="C442" s="13"/>
      <c r="D442" s="186" t="s">
        <v>145</v>
      </c>
      <c r="E442" s="187" t="s">
        <v>3</v>
      </c>
      <c r="F442" s="188" t="s">
        <v>82</v>
      </c>
      <c r="G442" s="13"/>
      <c r="H442" s="189">
        <v>1</v>
      </c>
      <c r="I442" s="190"/>
      <c r="J442" s="13"/>
      <c r="K442" s="13"/>
      <c r="L442" s="185"/>
      <c r="M442" s="191"/>
      <c r="N442" s="192"/>
      <c r="O442" s="192"/>
      <c r="P442" s="192"/>
      <c r="Q442" s="192"/>
      <c r="R442" s="192"/>
      <c r="S442" s="192"/>
      <c r="T442" s="19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187" t="s">
        <v>145</v>
      </c>
      <c r="AU442" s="187" t="s">
        <v>84</v>
      </c>
      <c r="AV442" s="13" t="s">
        <v>84</v>
      </c>
      <c r="AW442" s="13" t="s">
        <v>35</v>
      </c>
      <c r="AX442" s="13" t="s">
        <v>74</v>
      </c>
      <c r="AY442" s="187" t="s">
        <v>134</v>
      </c>
    </row>
    <row r="443" spans="1:51" s="15" customFormat="1" ht="12">
      <c r="A443" s="15"/>
      <c r="B443" s="202"/>
      <c r="C443" s="15"/>
      <c r="D443" s="186" t="s">
        <v>145</v>
      </c>
      <c r="E443" s="203" t="s">
        <v>3</v>
      </c>
      <c r="F443" s="204" t="s">
        <v>948</v>
      </c>
      <c r="G443" s="15"/>
      <c r="H443" s="203" t="s">
        <v>3</v>
      </c>
      <c r="I443" s="205"/>
      <c r="J443" s="15"/>
      <c r="K443" s="15"/>
      <c r="L443" s="202"/>
      <c r="M443" s="206"/>
      <c r="N443" s="207"/>
      <c r="O443" s="207"/>
      <c r="P443" s="207"/>
      <c r="Q443" s="207"/>
      <c r="R443" s="207"/>
      <c r="S443" s="207"/>
      <c r="T443" s="208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03" t="s">
        <v>145</v>
      </c>
      <c r="AU443" s="203" t="s">
        <v>84</v>
      </c>
      <c r="AV443" s="15" t="s">
        <v>82</v>
      </c>
      <c r="AW443" s="15" t="s">
        <v>35</v>
      </c>
      <c r="AX443" s="15" t="s">
        <v>74</v>
      </c>
      <c r="AY443" s="203" t="s">
        <v>134</v>
      </c>
    </row>
    <row r="444" spans="1:51" s="13" customFormat="1" ht="12">
      <c r="A444" s="13"/>
      <c r="B444" s="185"/>
      <c r="C444" s="13"/>
      <c r="D444" s="186" t="s">
        <v>145</v>
      </c>
      <c r="E444" s="187" t="s">
        <v>3</v>
      </c>
      <c r="F444" s="188" t="s">
        <v>82</v>
      </c>
      <c r="G444" s="13"/>
      <c r="H444" s="189">
        <v>1</v>
      </c>
      <c r="I444" s="190"/>
      <c r="J444" s="13"/>
      <c r="K444" s="13"/>
      <c r="L444" s="185"/>
      <c r="M444" s="191"/>
      <c r="N444" s="192"/>
      <c r="O444" s="192"/>
      <c r="P444" s="192"/>
      <c r="Q444" s="192"/>
      <c r="R444" s="192"/>
      <c r="S444" s="192"/>
      <c r="T444" s="19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7" t="s">
        <v>145</v>
      </c>
      <c r="AU444" s="187" t="s">
        <v>84</v>
      </c>
      <c r="AV444" s="13" t="s">
        <v>84</v>
      </c>
      <c r="AW444" s="13" t="s">
        <v>35</v>
      </c>
      <c r="AX444" s="13" t="s">
        <v>74</v>
      </c>
      <c r="AY444" s="187" t="s">
        <v>134</v>
      </c>
    </row>
    <row r="445" spans="1:51" s="15" customFormat="1" ht="12">
      <c r="A445" s="15"/>
      <c r="B445" s="202"/>
      <c r="C445" s="15"/>
      <c r="D445" s="186" t="s">
        <v>145</v>
      </c>
      <c r="E445" s="203" t="s">
        <v>3</v>
      </c>
      <c r="F445" s="204" t="s">
        <v>950</v>
      </c>
      <c r="G445" s="15"/>
      <c r="H445" s="203" t="s">
        <v>3</v>
      </c>
      <c r="I445" s="205"/>
      <c r="J445" s="15"/>
      <c r="K445" s="15"/>
      <c r="L445" s="202"/>
      <c r="M445" s="206"/>
      <c r="N445" s="207"/>
      <c r="O445" s="207"/>
      <c r="P445" s="207"/>
      <c r="Q445" s="207"/>
      <c r="R445" s="207"/>
      <c r="S445" s="207"/>
      <c r="T445" s="208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03" t="s">
        <v>145</v>
      </c>
      <c r="AU445" s="203" t="s">
        <v>84</v>
      </c>
      <c r="AV445" s="15" t="s">
        <v>82</v>
      </c>
      <c r="AW445" s="15" t="s">
        <v>35</v>
      </c>
      <c r="AX445" s="15" t="s">
        <v>74</v>
      </c>
      <c r="AY445" s="203" t="s">
        <v>134</v>
      </c>
    </row>
    <row r="446" spans="1:51" s="13" customFormat="1" ht="12">
      <c r="A446" s="13"/>
      <c r="B446" s="185"/>
      <c r="C446" s="13"/>
      <c r="D446" s="186" t="s">
        <v>145</v>
      </c>
      <c r="E446" s="187" t="s">
        <v>3</v>
      </c>
      <c r="F446" s="188" t="s">
        <v>82</v>
      </c>
      <c r="G446" s="13"/>
      <c r="H446" s="189">
        <v>1</v>
      </c>
      <c r="I446" s="190"/>
      <c r="J446" s="13"/>
      <c r="K446" s="13"/>
      <c r="L446" s="185"/>
      <c r="M446" s="191"/>
      <c r="N446" s="192"/>
      <c r="O446" s="192"/>
      <c r="P446" s="192"/>
      <c r="Q446" s="192"/>
      <c r="R446" s="192"/>
      <c r="S446" s="192"/>
      <c r="T446" s="19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87" t="s">
        <v>145</v>
      </c>
      <c r="AU446" s="187" t="s">
        <v>84</v>
      </c>
      <c r="AV446" s="13" t="s">
        <v>84</v>
      </c>
      <c r="AW446" s="13" t="s">
        <v>35</v>
      </c>
      <c r="AX446" s="13" t="s">
        <v>74</v>
      </c>
      <c r="AY446" s="187" t="s">
        <v>134</v>
      </c>
    </row>
    <row r="447" spans="1:51" s="15" customFormat="1" ht="12">
      <c r="A447" s="15"/>
      <c r="B447" s="202"/>
      <c r="C447" s="15"/>
      <c r="D447" s="186" t="s">
        <v>145</v>
      </c>
      <c r="E447" s="203" t="s">
        <v>3</v>
      </c>
      <c r="F447" s="204" t="s">
        <v>952</v>
      </c>
      <c r="G447" s="15"/>
      <c r="H447" s="203" t="s">
        <v>3</v>
      </c>
      <c r="I447" s="205"/>
      <c r="J447" s="15"/>
      <c r="K447" s="15"/>
      <c r="L447" s="202"/>
      <c r="M447" s="206"/>
      <c r="N447" s="207"/>
      <c r="O447" s="207"/>
      <c r="P447" s="207"/>
      <c r="Q447" s="207"/>
      <c r="R447" s="207"/>
      <c r="S447" s="207"/>
      <c r="T447" s="208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03" t="s">
        <v>145</v>
      </c>
      <c r="AU447" s="203" t="s">
        <v>84</v>
      </c>
      <c r="AV447" s="15" t="s">
        <v>82</v>
      </c>
      <c r="AW447" s="15" t="s">
        <v>35</v>
      </c>
      <c r="AX447" s="15" t="s">
        <v>74</v>
      </c>
      <c r="AY447" s="203" t="s">
        <v>134</v>
      </c>
    </row>
    <row r="448" spans="1:51" s="13" customFormat="1" ht="12">
      <c r="A448" s="13"/>
      <c r="B448" s="185"/>
      <c r="C448" s="13"/>
      <c r="D448" s="186" t="s">
        <v>145</v>
      </c>
      <c r="E448" s="187" t="s">
        <v>3</v>
      </c>
      <c r="F448" s="188" t="s">
        <v>82</v>
      </c>
      <c r="G448" s="13"/>
      <c r="H448" s="189">
        <v>1</v>
      </c>
      <c r="I448" s="190"/>
      <c r="J448" s="13"/>
      <c r="K448" s="13"/>
      <c r="L448" s="185"/>
      <c r="M448" s="191"/>
      <c r="N448" s="192"/>
      <c r="O448" s="192"/>
      <c r="P448" s="192"/>
      <c r="Q448" s="192"/>
      <c r="R448" s="192"/>
      <c r="S448" s="192"/>
      <c r="T448" s="19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87" t="s">
        <v>145</v>
      </c>
      <c r="AU448" s="187" t="s">
        <v>84</v>
      </c>
      <c r="AV448" s="13" t="s">
        <v>84</v>
      </c>
      <c r="AW448" s="13" t="s">
        <v>35</v>
      </c>
      <c r="AX448" s="13" t="s">
        <v>74</v>
      </c>
      <c r="AY448" s="187" t="s">
        <v>134</v>
      </c>
    </row>
    <row r="449" spans="1:51" s="14" customFormat="1" ht="12">
      <c r="A449" s="14"/>
      <c r="B449" s="194"/>
      <c r="C449" s="14"/>
      <c r="D449" s="186" t="s">
        <v>145</v>
      </c>
      <c r="E449" s="195" t="s">
        <v>597</v>
      </c>
      <c r="F449" s="196" t="s">
        <v>148</v>
      </c>
      <c r="G449" s="14"/>
      <c r="H449" s="197">
        <v>5</v>
      </c>
      <c r="I449" s="198"/>
      <c r="J449" s="14"/>
      <c r="K449" s="14"/>
      <c r="L449" s="194"/>
      <c r="M449" s="199"/>
      <c r="N449" s="200"/>
      <c r="O449" s="200"/>
      <c r="P449" s="200"/>
      <c r="Q449" s="200"/>
      <c r="R449" s="200"/>
      <c r="S449" s="200"/>
      <c r="T449" s="20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195" t="s">
        <v>145</v>
      </c>
      <c r="AU449" s="195" t="s">
        <v>84</v>
      </c>
      <c r="AV449" s="14" t="s">
        <v>141</v>
      </c>
      <c r="AW449" s="14" t="s">
        <v>35</v>
      </c>
      <c r="AX449" s="14" t="s">
        <v>82</v>
      </c>
      <c r="AY449" s="195" t="s">
        <v>134</v>
      </c>
    </row>
    <row r="450" spans="1:65" s="2" customFormat="1" ht="37.8" customHeight="1">
      <c r="A450" s="40"/>
      <c r="B450" s="166"/>
      <c r="C450" s="209" t="s">
        <v>413</v>
      </c>
      <c r="D450" s="209" t="s">
        <v>381</v>
      </c>
      <c r="E450" s="210" t="s">
        <v>972</v>
      </c>
      <c r="F450" s="211" t="s">
        <v>973</v>
      </c>
      <c r="G450" s="212" t="s">
        <v>377</v>
      </c>
      <c r="H450" s="213">
        <v>5</v>
      </c>
      <c r="I450" s="214"/>
      <c r="J450" s="215">
        <f>ROUND(I450*H450,2)</f>
        <v>0</v>
      </c>
      <c r="K450" s="211" t="s">
        <v>271</v>
      </c>
      <c r="L450" s="216"/>
      <c r="M450" s="217" t="s">
        <v>3</v>
      </c>
      <c r="N450" s="218" t="s">
        <v>45</v>
      </c>
      <c r="O450" s="74"/>
      <c r="P450" s="176">
        <f>O450*H450</f>
        <v>0</v>
      </c>
      <c r="Q450" s="176">
        <v>0.027</v>
      </c>
      <c r="R450" s="176">
        <f>Q450*H450</f>
        <v>0.135</v>
      </c>
      <c r="S450" s="176">
        <v>0</v>
      </c>
      <c r="T450" s="177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178" t="s">
        <v>185</v>
      </c>
      <c r="AT450" s="178" t="s">
        <v>381</v>
      </c>
      <c r="AU450" s="178" t="s">
        <v>84</v>
      </c>
      <c r="AY450" s="21" t="s">
        <v>134</v>
      </c>
      <c r="BE450" s="179">
        <f>IF(N450="základní",J450,0)</f>
        <v>0</v>
      </c>
      <c r="BF450" s="179">
        <f>IF(N450="snížená",J450,0)</f>
        <v>0</v>
      </c>
      <c r="BG450" s="179">
        <f>IF(N450="zákl. přenesená",J450,0)</f>
        <v>0</v>
      </c>
      <c r="BH450" s="179">
        <f>IF(N450="sníž. přenesená",J450,0)</f>
        <v>0</v>
      </c>
      <c r="BI450" s="179">
        <f>IF(N450="nulová",J450,0)</f>
        <v>0</v>
      </c>
      <c r="BJ450" s="21" t="s">
        <v>82</v>
      </c>
      <c r="BK450" s="179">
        <f>ROUND(I450*H450,2)</f>
        <v>0</v>
      </c>
      <c r="BL450" s="21" t="s">
        <v>141</v>
      </c>
      <c r="BM450" s="178" t="s">
        <v>974</v>
      </c>
    </row>
    <row r="451" spans="1:63" s="12" customFormat="1" ht="22.8" customHeight="1">
      <c r="A451" s="12"/>
      <c r="B451" s="153"/>
      <c r="C451" s="12"/>
      <c r="D451" s="154" t="s">
        <v>73</v>
      </c>
      <c r="E451" s="164" t="s">
        <v>418</v>
      </c>
      <c r="F451" s="164" t="s">
        <v>419</v>
      </c>
      <c r="G451" s="12"/>
      <c r="H451" s="12"/>
      <c r="I451" s="156"/>
      <c r="J451" s="165">
        <f>BK451</f>
        <v>0</v>
      </c>
      <c r="K451" s="12"/>
      <c r="L451" s="153"/>
      <c r="M451" s="158"/>
      <c r="N451" s="159"/>
      <c r="O451" s="159"/>
      <c r="P451" s="160">
        <f>SUM(P452:P458)</f>
        <v>0</v>
      </c>
      <c r="Q451" s="159"/>
      <c r="R451" s="160">
        <f>SUM(R452:R458)</f>
        <v>0</v>
      </c>
      <c r="S451" s="159"/>
      <c r="T451" s="161">
        <f>SUM(T452:T458)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154" t="s">
        <v>82</v>
      </c>
      <c r="AT451" s="162" t="s">
        <v>73</v>
      </c>
      <c r="AU451" s="162" t="s">
        <v>82</v>
      </c>
      <c r="AY451" s="154" t="s">
        <v>134</v>
      </c>
      <c r="BK451" s="163">
        <f>SUM(BK452:BK458)</f>
        <v>0</v>
      </c>
    </row>
    <row r="452" spans="1:65" s="2" customFormat="1" ht="33" customHeight="1">
      <c r="A452" s="40"/>
      <c r="B452" s="166"/>
      <c r="C452" s="167" t="s">
        <v>420</v>
      </c>
      <c r="D452" s="167" t="s">
        <v>136</v>
      </c>
      <c r="E452" s="168" t="s">
        <v>443</v>
      </c>
      <c r="F452" s="169" t="s">
        <v>444</v>
      </c>
      <c r="G452" s="170" t="s">
        <v>161</v>
      </c>
      <c r="H452" s="171">
        <v>8.921</v>
      </c>
      <c r="I452" s="172"/>
      <c r="J452" s="173">
        <f>ROUND(I452*H452,2)</f>
        <v>0</v>
      </c>
      <c r="K452" s="169" t="s">
        <v>140</v>
      </c>
      <c r="L452" s="41"/>
      <c r="M452" s="174" t="s">
        <v>3</v>
      </c>
      <c r="N452" s="175" t="s">
        <v>45</v>
      </c>
      <c r="O452" s="74"/>
      <c r="P452" s="176">
        <f>O452*H452</f>
        <v>0</v>
      </c>
      <c r="Q452" s="176">
        <v>0</v>
      </c>
      <c r="R452" s="176">
        <f>Q452*H452</f>
        <v>0</v>
      </c>
      <c r="S452" s="176">
        <v>0</v>
      </c>
      <c r="T452" s="177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178" t="s">
        <v>141</v>
      </c>
      <c r="AT452" s="178" t="s">
        <v>136</v>
      </c>
      <c r="AU452" s="178" t="s">
        <v>84</v>
      </c>
      <c r="AY452" s="21" t="s">
        <v>134</v>
      </c>
      <c r="BE452" s="179">
        <f>IF(N452="základní",J452,0)</f>
        <v>0</v>
      </c>
      <c r="BF452" s="179">
        <f>IF(N452="snížená",J452,0)</f>
        <v>0</v>
      </c>
      <c r="BG452" s="179">
        <f>IF(N452="zákl. přenesená",J452,0)</f>
        <v>0</v>
      </c>
      <c r="BH452" s="179">
        <f>IF(N452="sníž. přenesená",J452,0)</f>
        <v>0</v>
      </c>
      <c r="BI452" s="179">
        <f>IF(N452="nulová",J452,0)</f>
        <v>0</v>
      </c>
      <c r="BJ452" s="21" t="s">
        <v>82</v>
      </c>
      <c r="BK452" s="179">
        <f>ROUND(I452*H452,2)</f>
        <v>0</v>
      </c>
      <c r="BL452" s="21" t="s">
        <v>141</v>
      </c>
      <c r="BM452" s="178" t="s">
        <v>975</v>
      </c>
    </row>
    <row r="453" spans="1:47" s="2" customFormat="1" ht="12">
      <c r="A453" s="40"/>
      <c r="B453" s="41"/>
      <c r="C453" s="40"/>
      <c r="D453" s="180" t="s">
        <v>143</v>
      </c>
      <c r="E453" s="40"/>
      <c r="F453" s="181" t="s">
        <v>446</v>
      </c>
      <c r="G453" s="40"/>
      <c r="H453" s="40"/>
      <c r="I453" s="182"/>
      <c r="J453" s="40"/>
      <c r="K453" s="40"/>
      <c r="L453" s="41"/>
      <c r="M453" s="183"/>
      <c r="N453" s="184"/>
      <c r="O453" s="74"/>
      <c r="P453" s="74"/>
      <c r="Q453" s="74"/>
      <c r="R453" s="74"/>
      <c r="S453" s="74"/>
      <c r="T453" s="75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21" t="s">
        <v>143</v>
      </c>
      <c r="AU453" s="21" t="s">
        <v>84</v>
      </c>
    </row>
    <row r="454" spans="1:65" s="2" customFormat="1" ht="44.25" customHeight="1">
      <c r="A454" s="40"/>
      <c r="B454" s="166"/>
      <c r="C454" s="167" t="s">
        <v>425</v>
      </c>
      <c r="D454" s="167" t="s">
        <v>136</v>
      </c>
      <c r="E454" s="168" t="s">
        <v>449</v>
      </c>
      <c r="F454" s="169" t="s">
        <v>450</v>
      </c>
      <c r="G454" s="170" t="s">
        <v>161</v>
      </c>
      <c r="H454" s="171">
        <v>62.447</v>
      </c>
      <c r="I454" s="172"/>
      <c r="J454" s="173">
        <f>ROUND(I454*H454,2)</f>
        <v>0</v>
      </c>
      <c r="K454" s="169" t="s">
        <v>140</v>
      </c>
      <c r="L454" s="41"/>
      <c r="M454" s="174" t="s">
        <v>3</v>
      </c>
      <c r="N454" s="175" t="s">
        <v>45</v>
      </c>
      <c r="O454" s="74"/>
      <c r="P454" s="176">
        <f>O454*H454</f>
        <v>0</v>
      </c>
      <c r="Q454" s="176">
        <v>0</v>
      </c>
      <c r="R454" s="176">
        <f>Q454*H454</f>
        <v>0</v>
      </c>
      <c r="S454" s="176">
        <v>0</v>
      </c>
      <c r="T454" s="177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178" t="s">
        <v>141</v>
      </c>
      <c r="AT454" s="178" t="s">
        <v>136</v>
      </c>
      <c r="AU454" s="178" t="s">
        <v>84</v>
      </c>
      <c r="AY454" s="21" t="s">
        <v>134</v>
      </c>
      <c r="BE454" s="179">
        <f>IF(N454="základní",J454,0)</f>
        <v>0</v>
      </c>
      <c r="BF454" s="179">
        <f>IF(N454="snížená",J454,0)</f>
        <v>0</v>
      </c>
      <c r="BG454" s="179">
        <f>IF(N454="zákl. přenesená",J454,0)</f>
        <v>0</v>
      </c>
      <c r="BH454" s="179">
        <f>IF(N454="sníž. přenesená",J454,0)</f>
        <v>0</v>
      </c>
      <c r="BI454" s="179">
        <f>IF(N454="nulová",J454,0)</f>
        <v>0</v>
      </c>
      <c r="BJ454" s="21" t="s">
        <v>82</v>
      </c>
      <c r="BK454" s="179">
        <f>ROUND(I454*H454,2)</f>
        <v>0</v>
      </c>
      <c r="BL454" s="21" t="s">
        <v>141</v>
      </c>
      <c r="BM454" s="178" t="s">
        <v>976</v>
      </c>
    </row>
    <row r="455" spans="1:47" s="2" customFormat="1" ht="12">
      <c r="A455" s="40"/>
      <c r="B455" s="41"/>
      <c r="C455" s="40"/>
      <c r="D455" s="180" t="s">
        <v>143</v>
      </c>
      <c r="E455" s="40"/>
      <c r="F455" s="181" t="s">
        <v>452</v>
      </c>
      <c r="G455" s="40"/>
      <c r="H455" s="40"/>
      <c r="I455" s="182"/>
      <c r="J455" s="40"/>
      <c r="K455" s="40"/>
      <c r="L455" s="41"/>
      <c r="M455" s="183"/>
      <c r="N455" s="184"/>
      <c r="O455" s="74"/>
      <c r="P455" s="74"/>
      <c r="Q455" s="74"/>
      <c r="R455" s="74"/>
      <c r="S455" s="74"/>
      <c r="T455" s="75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21" t="s">
        <v>143</v>
      </c>
      <c r="AU455" s="21" t="s">
        <v>84</v>
      </c>
    </row>
    <row r="456" spans="1:51" s="13" customFormat="1" ht="12">
      <c r="A456" s="13"/>
      <c r="B456" s="185"/>
      <c r="C456" s="13"/>
      <c r="D456" s="186" t="s">
        <v>145</v>
      </c>
      <c r="E456" s="13"/>
      <c r="F456" s="188" t="s">
        <v>977</v>
      </c>
      <c r="G456" s="13"/>
      <c r="H456" s="189">
        <v>62.447</v>
      </c>
      <c r="I456" s="190"/>
      <c r="J456" s="13"/>
      <c r="K456" s="13"/>
      <c r="L456" s="185"/>
      <c r="M456" s="191"/>
      <c r="N456" s="192"/>
      <c r="O456" s="192"/>
      <c r="P456" s="192"/>
      <c r="Q456" s="192"/>
      <c r="R456" s="192"/>
      <c r="S456" s="192"/>
      <c r="T456" s="19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87" t="s">
        <v>145</v>
      </c>
      <c r="AU456" s="187" t="s">
        <v>84</v>
      </c>
      <c r="AV456" s="13" t="s">
        <v>84</v>
      </c>
      <c r="AW456" s="13" t="s">
        <v>4</v>
      </c>
      <c r="AX456" s="13" t="s">
        <v>82</v>
      </c>
      <c r="AY456" s="187" t="s">
        <v>134</v>
      </c>
    </row>
    <row r="457" spans="1:65" s="2" customFormat="1" ht="44.25" customHeight="1">
      <c r="A457" s="40"/>
      <c r="B457" s="166"/>
      <c r="C457" s="167" t="s">
        <v>432</v>
      </c>
      <c r="D457" s="167" t="s">
        <v>136</v>
      </c>
      <c r="E457" s="168" t="s">
        <v>978</v>
      </c>
      <c r="F457" s="169" t="s">
        <v>160</v>
      </c>
      <c r="G457" s="170" t="s">
        <v>161</v>
      </c>
      <c r="H457" s="171">
        <v>8.921</v>
      </c>
      <c r="I457" s="172"/>
      <c r="J457" s="173">
        <f>ROUND(I457*H457,2)</f>
        <v>0</v>
      </c>
      <c r="K457" s="169" t="s">
        <v>140</v>
      </c>
      <c r="L457" s="41"/>
      <c r="M457" s="174" t="s">
        <v>3</v>
      </c>
      <c r="N457" s="175" t="s">
        <v>45</v>
      </c>
      <c r="O457" s="74"/>
      <c r="P457" s="176">
        <f>O457*H457</f>
        <v>0</v>
      </c>
      <c r="Q457" s="176">
        <v>0</v>
      </c>
      <c r="R457" s="176">
        <f>Q457*H457</f>
        <v>0</v>
      </c>
      <c r="S457" s="176">
        <v>0</v>
      </c>
      <c r="T457" s="17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178" t="s">
        <v>141</v>
      </c>
      <c r="AT457" s="178" t="s">
        <v>136</v>
      </c>
      <c r="AU457" s="178" t="s">
        <v>84</v>
      </c>
      <c r="AY457" s="21" t="s">
        <v>134</v>
      </c>
      <c r="BE457" s="179">
        <f>IF(N457="základní",J457,0)</f>
        <v>0</v>
      </c>
      <c r="BF457" s="179">
        <f>IF(N457="snížená",J457,0)</f>
        <v>0</v>
      </c>
      <c r="BG457" s="179">
        <f>IF(N457="zákl. přenesená",J457,0)</f>
        <v>0</v>
      </c>
      <c r="BH457" s="179">
        <f>IF(N457="sníž. přenesená",J457,0)</f>
        <v>0</v>
      </c>
      <c r="BI457" s="179">
        <f>IF(N457="nulová",J457,0)</f>
        <v>0</v>
      </c>
      <c r="BJ457" s="21" t="s">
        <v>82</v>
      </c>
      <c r="BK457" s="179">
        <f>ROUND(I457*H457,2)</f>
        <v>0</v>
      </c>
      <c r="BL457" s="21" t="s">
        <v>141</v>
      </c>
      <c r="BM457" s="178" t="s">
        <v>979</v>
      </c>
    </row>
    <row r="458" spans="1:47" s="2" customFormat="1" ht="12">
      <c r="A458" s="40"/>
      <c r="B458" s="41"/>
      <c r="C458" s="40"/>
      <c r="D458" s="180" t="s">
        <v>143</v>
      </c>
      <c r="E458" s="40"/>
      <c r="F458" s="181" t="s">
        <v>980</v>
      </c>
      <c r="G458" s="40"/>
      <c r="H458" s="40"/>
      <c r="I458" s="182"/>
      <c r="J458" s="40"/>
      <c r="K458" s="40"/>
      <c r="L458" s="41"/>
      <c r="M458" s="183"/>
      <c r="N458" s="184"/>
      <c r="O458" s="74"/>
      <c r="P458" s="74"/>
      <c r="Q458" s="74"/>
      <c r="R458" s="74"/>
      <c r="S458" s="74"/>
      <c r="T458" s="75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21" t="s">
        <v>143</v>
      </c>
      <c r="AU458" s="21" t="s">
        <v>84</v>
      </c>
    </row>
    <row r="459" spans="1:63" s="12" customFormat="1" ht="22.8" customHeight="1">
      <c r="A459" s="12"/>
      <c r="B459" s="153"/>
      <c r="C459" s="12"/>
      <c r="D459" s="154" t="s">
        <v>73</v>
      </c>
      <c r="E459" s="164" t="s">
        <v>463</v>
      </c>
      <c r="F459" s="164" t="s">
        <v>464</v>
      </c>
      <c r="G459" s="12"/>
      <c r="H459" s="12"/>
      <c r="I459" s="156"/>
      <c r="J459" s="165">
        <f>BK459</f>
        <v>0</v>
      </c>
      <c r="K459" s="12"/>
      <c r="L459" s="153"/>
      <c r="M459" s="158"/>
      <c r="N459" s="159"/>
      <c r="O459" s="159"/>
      <c r="P459" s="160">
        <f>SUM(P460:P461)</f>
        <v>0</v>
      </c>
      <c r="Q459" s="159"/>
      <c r="R459" s="160">
        <f>SUM(R460:R461)</f>
        <v>0</v>
      </c>
      <c r="S459" s="159"/>
      <c r="T459" s="161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154" t="s">
        <v>82</v>
      </c>
      <c r="AT459" s="162" t="s">
        <v>73</v>
      </c>
      <c r="AU459" s="162" t="s">
        <v>82</v>
      </c>
      <c r="AY459" s="154" t="s">
        <v>134</v>
      </c>
      <c r="BK459" s="163">
        <f>SUM(BK460:BK461)</f>
        <v>0</v>
      </c>
    </row>
    <row r="460" spans="1:65" s="2" customFormat="1" ht="49.05" customHeight="1">
      <c r="A460" s="40"/>
      <c r="B460" s="166"/>
      <c r="C460" s="167" t="s">
        <v>437</v>
      </c>
      <c r="D460" s="167" t="s">
        <v>136</v>
      </c>
      <c r="E460" s="168" t="s">
        <v>466</v>
      </c>
      <c r="F460" s="169" t="s">
        <v>467</v>
      </c>
      <c r="G460" s="170" t="s">
        <v>161</v>
      </c>
      <c r="H460" s="171">
        <v>29.157</v>
      </c>
      <c r="I460" s="172"/>
      <c r="J460" s="173">
        <f>ROUND(I460*H460,2)</f>
        <v>0</v>
      </c>
      <c r="K460" s="169" t="s">
        <v>140</v>
      </c>
      <c r="L460" s="41"/>
      <c r="M460" s="174" t="s">
        <v>3</v>
      </c>
      <c r="N460" s="175" t="s">
        <v>45</v>
      </c>
      <c r="O460" s="74"/>
      <c r="P460" s="176">
        <f>O460*H460</f>
        <v>0</v>
      </c>
      <c r="Q460" s="176">
        <v>0</v>
      </c>
      <c r="R460" s="176">
        <f>Q460*H460</f>
        <v>0</v>
      </c>
      <c r="S460" s="176">
        <v>0</v>
      </c>
      <c r="T460" s="17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178" t="s">
        <v>141</v>
      </c>
      <c r="AT460" s="178" t="s">
        <v>136</v>
      </c>
      <c r="AU460" s="178" t="s">
        <v>84</v>
      </c>
      <c r="AY460" s="21" t="s">
        <v>134</v>
      </c>
      <c r="BE460" s="179">
        <f>IF(N460="základní",J460,0)</f>
        <v>0</v>
      </c>
      <c r="BF460" s="179">
        <f>IF(N460="snížená",J460,0)</f>
        <v>0</v>
      </c>
      <c r="BG460" s="179">
        <f>IF(N460="zákl. přenesená",J460,0)</f>
        <v>0</v>
      </c>
      <c r="BH460" s="179">
        <f>IF(N460="sníž. přenesená",J460,0)</f>
        <v>0</v>
      </c>
      <c r="BI460" s="179">
        <f>IF(N460="nulová",J460,0)</f>
        <v>0</v>
      </c>
      <c r="BJ460" s="21" t="s">
        <v>82</v>
      </c>
      <c r="BK460" s="179">
        <f>ROUND(I460*H460,2)</f>
        <v>0</v>
      </c>
      <c r="BL460" s="21" t="s">
        <v>141</v>
      </c>
      <c r="BM460" s="178" t="s">
        <v>981</v>
      </c>
    </row>
    <row r="461" spans="1:47" s="2" customFormat="1" ht="12">
      <c r="A461" s="40"/>
      <c r="B461" s="41"/>
      <c r="C461" s="40"/>
      <c r="D461" s="180" t="s">
        <v>143</v>
      </c>
      <c r="E461" s="40"/>
      <c r="F461" s="181" t="s">
        <v>469</v>
      </c>
      <c r="G461" s="40"/>
      <c r="H461" s="40"/>
      <c r="I461" s="182"/>
      <c r="J461" s="40"/>
      <c r="K461" s="40"/>
      <c r="L461" s="41"/>
      <c r="M461" s="183"/>
      <c r="N461" s="184"/>
      <c r="O461" s="74"/>
      <c r="P461" s="74"/>
      <c r="Q461" s="74"/>
      <c r="R461" s="74"/>
      <c r="S461" s="74"/>
      <c r="T461" s="75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21" t="s">
        <v>143</v>
      </c>
      <c r="AU461" s="21" t="s">
        <v>84</v>
      </c>
    </row>
    <row r="462" spans="1:63" s="12" customFormat="1" ht="25.9" customHeight="1">
      <c r="A462" s="12"/>
      <c r="B462" s="153"/>
      <c r="C462" s="12"/>
      <c r="D462" s="154" t="s">
        <v>73</v>
      </c>
      <c r="E462" s="155" t="s">
        <v>470</v>
      </c>
      <c r="F462" s="155" t="s">
        <v>471</v>
      </c>
      <c r="G462" s="12"/>
      <c r="H462" s="12"/>
      <c r="I462" s="156"/>
      <c r="J462" s="157">
        <f>BK462</f>
        <v>0</v>
      </c>
      <c r="K462" s="12"/>
      <c r="L462" s="153"/>
      <c r="M462" s="158"/>
      <c r="N462" s="159"/>
      <c r="O462" s="159"/>
      <c r="P462" s="160">
        <f>P463+P496</f>
        <v>0</v>
      </c>
      <c r="Q462" s="159"/>
      <c r="R462" s="160">
        <f>R463+R496</f>
        <v>0.3249439625</v>
      </c>
      <c r="S462" s="159"/>
      <c r="T462" s="161">
        <f>T463+T496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154" t="s">
        <v>84</v>
      </c>
      <c r="AT462" s="162" t="s">
        <v>73</v>
      </c>
      <c r="AU462" s="162" t="s">
        <v>74</v>
      </c>
      <c r="AY462" s="154" t="s">
        <v>134</v>
      </c>
      <c r="BK462" s="163">
        <f>BK463+BK496</f>
        <v>0</v>
      </c>
    </row>
    <row r="463" spans="1:63" s="12" customFormat="1" ht="22.8" customHeight="1">
      <c r="A463" s="12"/>
      <c r="B463" s="153"/>
      <c r="C463" s="12"/>
      <c r="D463" s="154" t="s">
        <v>73</v>
      </c>
      <c r="E463" s="164" t="s">
        <v>982</v>
      </c>
      <c r="F463" s="164" t="s">
        <v>983</v>
      </c>
      <c r="G463" s="12"/>
      <c r="H463" s="12"/>
      <c r="I463" s="156"/>
      <c r="J463" s="165">
        <f>BK463</f>
        <v>0</v>
      </c>
      <c r="K463" s="12"/>
      <c r="L463" s="153"/>
      <c r="M463" s="158"/>
      <c r="N463" s="159"/>
      <c r="O463" s="159"/>
      <c r="P463" s="160">
        <f>SUM(P464:P495)</f>
        <v>0</v>
      </c>
      <c r="Q463" s="159"/>
      <c r="R463" s="160">
        <f>SUM(R464:R495)</f>
        <v>0.23474396250000001</v>
      </c>
      <c r="S463" s="159"/>
      <c r="T463" s="161">
        <f>SUM(T464:T495)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154" t="s">
        <v>84</v>
      </c>
      <c r="AT463" s="162" t="s">
        <v>73</v>
      </c>
      <c r="AU463" s="162" t="s">
        <v>82</v>
      </c>
      <c r="AY463" s="154" t="s">
        <v>134</v>
      </c>
      <c r="BK463" s="163">
        <f>SUM(BK464:BK495)</f>
        <v>0</v>
      </c>
    </row>
    <row r="464" spans="1:65" s="2" customFormat="1" ht="24.15" customHeight="1">
      <c r="A464" s="40"/>
      <c r="B464" s="166"/>
      <c r="C464" s="167" t="s">
        <v>442</v>
      </c>
      <c r="D464" s="167" t="s">
        <v>136</v>
      </c>
      <c r="E464" s="168" t="s">
        <v>984</v>
      </c>
      <c r="F464" s="169" t="s">
        <v>985</v>
      </c>
      <c r="G464" s="170" t="s">
        <v>377</v>
      </c>
      <c r="H464" s="171">
        <v>1</v>
      </c>
      <c r="I464" s="172"/>
      <c r="J464" s="173">
        <f>ROUND(I464*H464,2)</f>
        <v>0</v>
      </c>
      <c r="K464" s="169" t="s">
        <v>271</v>
      </c>
      <c r="L464" s="41"/>
      <c r="M464" s="174" t="s">
        <v>3</v>
      </c>
      <c r="N464" s="175" t="s">
        <v>45</v>
      </c>
      <c r="O464" s="74"/>
      <c r="P464" s="176">
        <f>O464*H464</f>
        <v>0</v>
      </c>
      <c r="Q464" s="176">
        <v>0.0004</v>
      </c>
      <c r="R464" s="176">
        <f>Q464*H464</f>
        <v>0.0004</v>
      </c>
      <c r="S464" s="176">
        <v>0</v>
      </c>
      <c r="T464" s="177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178" t="s">
        <v>246</v>
      </c>
      <c r="AT464" s="178" t="s">
        <v>136</v>
      </c>
      <c r="AU464" s="178" t="s">
        <v>84</v>
      </c>
      <c r="AY464" s="21" t="s">
        <v>134</v>
      </c>
      <c r="BE464" s="179">
        <f>IF(N464="základní",J464,0)</f>
        <v>0</v>
      </c>
      <c r="BF464" s="179">
        <f>IF(N464="snížená",J464,0)</f>
        <v>0</v>
      </c>
      <c r="BG464" s="179">
        <f>IF(N464="zákl. přenesená",J464,0)</f>
        <v>0</v>
      </c>
      <c r="BH464" s="179">
        <f>IF(N464="sníž. přenesená",J464,0)</f>
        <v>0</v>
      </c>
      <c r="BI464" s="179">
        <f>IF(N464="nulová",J464,0)</f>
        <v>0</v>
      </c>
      <c r="BJ464" s="21" t="s">
        <v>82</v>
      </c>
      <c r="BK464" s="179">
        <f>ROUND(I464*H464,2)</f>
        <v>0</v>
      </c>
      <c r="BL464" s="21" t="s">
        <v>246</v>
      </c>
      <c r="BM464" s="178" t="s">
        <v>986</v>
      </c>
    </row>
    <row r="465" spans="1:51" s="13" customFormat="1" ht="12">
      <c r="A465" s="13"/>
      <c r="B465" s="185"/>
      <c r="C465" s="13"/>
      <c r="D465" s="186" t="s">
        <v>145</v>
      </c>
      <c r="E465" s="187" t="s">
        <v>3</v>
      </c>
      <c r="F465" s="188" t="s">
        <v>82</v>
      </c>
      <c r="G465" s="13"/>
      <c r="H465" s="189">
        <v>1</v>
      </c>
      <c r="I465" s="190"/>
      <c r="J465" s="13"/>
      <c r="K465" s="13"/>
      <c r="L465" s="185"/>
      <c r="M465" s="191"/>
      <c r="N465" s="192"/>
      <c r="O465" s="192"/>
      <c r="P465" s="192"/>
      <c r="Q465" s="192"/>
      <c r="R465" s="192"/>
      <c r="S465" s="192"/>
      <c r="T465" s="19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87" t="s">
        <v>145</v>
      </c>
      <c r="AU465" s="187" t="s">
        <v>84</v>
      </c>
      <c r="AV465" s="13" t="s">
        <v>84</v>
      </c>
      <c r="AW465" s="13" t="s">
        <v>35</v>
      </c>
      <c r="AX465" s="13" t="s">
        <v>74</v>
      </c>
      <c r="AY465" s="187" t="s">
        <v>134</v>
      </c>
    </row>
    <row r="466" spans="1:51" s="14" customFormat="1" ht="12">
      <c r="A466" s="14"/>
      <c r="B466" s="194"/>
      <c r="C466" s="14"/>
      <c r="D466" s="186" t="s">
        <v>145</v>
      </c>
      <c r="E466" s="195" t="s">
        <v>3</v>
      </c>
      <c r="F466" s="196" t="s">
        <v>148</v>
      </c>
      <c r="G466" s="14"/>
      <c r="H466" s="197">
        <v>1</v>
      </c>
      <c r="I466" s="198"/>
      <c r="J466" s="14"/>
      <c r="K466" s="14"/>
      <c r="L466" s="194"/>
      <c r="M466" s="199"/>
      <c r="N466" s="200"/>
      <c r="O466" s="200"/>
      <c r="P466" s="200"/>
      <c r="Q466" s="200"/>
      <c r="R466" s="200"/>
      <c r="S466" s="200"/>
      <c r="T466" s="20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195" t="s">
        <v>145</v>
      </c>
      <c r="AU466" s="195" t="s">
        <v>84</v>
      </c>
      <c r="AV466" s="14" t="s">
        <v>141</v>
      </c>
      <c r="AW466" s="14" t="s">
        <v>35</v>
      </c>
      <c r="AX466" s="14" t="s">
        <v>82</v>
      </c>
      <c r="AY466" s="195" t="s">
        <v>134</v>
      </c>
    </row>
    <row r="467" spans="1:65" s="2" customFormat="1" ht="21.75" customHeight="1">
      <c r="A467" s="40"/>
      <c r="B467" s="166"/>
      <c r="C467" s="167" t="s">
        <v>448</v>
      </c>
      <c r="D467" s="167" t="s">
        <v>136</v>
      </c>
      <c r="E467" s="168" t="s">
        <v>987</v>
      </c>
      <c r="F467" s="169" t="s">
        <v>988</v>
      </c>
      <c r="G467" s="170" t="s">
        <v>317</v>
      </c>
      <c r="H467" s="171">
        <v>76.75</v>
      </c>
      <c r="I467" s="172"/>
      <c r="J467" s="173">
        <f>ROUND(I467*H467,2)</f>
        <v>0</v>
      </c>
      <c r="K467" s="169" t="s">
        <v>140</v>
      </c>
      <c r="L467" s="41"/>
      <c r="M467" s="174" t="s">
        <v>3</v>
      </c>
      <c r="N467" s="175" t="s">
        <v>45</v>
      </c>
      <c r="O467" s="74"/>
      <c r="P467" s="176">
        <f>O467*H467</f>
        <v>0</v>
      </c>
      <c r="Q467" s="176">
        <v>0.00142155</v>
      </c>
      <c r="R467" s="176">
        <f>Q467*H467</f>
        <v>0.1091039625</v>
      </c>
      <c r="S467" s="176">
        <v>0</v>
      </c>
      <c r="T467" s="177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178" t="s">
        <v>246</v>
      </c>
      <c r="AT467" s="178" t="s">
        <v>136</v>
      </c>
      <c r="AU467" s="178" t="s">
        <v>84</v>
      </c>
      <c r="AY467" s="21" t="s">
        <v>134</v>
      </c>
      <c r="BE467" s="179">
        <f>IF(N467="základní",J467,0)</f>
        <v>0</v>
      </c>
      <c r="BF467" s="179">
        <f>IF(N467="snížená",J467,0)</f>
        <v>0</v>
      </c>
      <c r="BG467" s="179">
        <f>IF(N467="zákl. přenesená",J467,0)</f>
        <v>0</v>
      </c>
      <c r="BH467" s="179">
        <f>IF(N467="sníž. přenesená",J467,0)</f>
        <v>0</v>
      </c>
      <c r="BI467" s="179">
        <f>IF(N467="nulová",J467,0)</f>
        <v>0</v>
      </c>
      <c r="BJ467" s="21" t="s">
        <v>82</v>
      </c>
      <c r="BK467" s="179">
        <f>ROUND(I467*H467,2)</f>
        <v>0</v>
      </c>
      <c r="BL467" s="21" t="s">
        <v>246</v>
      </c>
      <c r="BM467" s="178" t="s">
        <v>989</v>
      </c>
    </row>
    <row r="468" spans="1:47" s="2" customFormat="1" ht="12">
      <c r="A468" s="40"/>
      <c r="B468" s="41"/>
      <c r="C468" s="40"/>
      <c r="D468" s="180" t="s">
        <v>143</v>
      </c>
      <c r="E468" s="40"/>
      <c r="F468" s="181" t="s">
        <v>990</v>
      </c>
      <c r="G468" s="40"/>
      <c r="H468" s="40"/>
      <c r="I468" s="182"/>
      <c r="J468" s="40"/>
      <c r="K468" s="40"/>
      <c r="L468" s="41"/>
      <c r="M468" s="183"/>
      <c r="N468" s="184"/>
      <c r="O468" s="74"/>
      <c r="P468" s="74"/>
      <c r="Q468" s="74"/>
      <c r="R468" s="74"/>
      <c r="S468" s="74"/>
      <c r="T468" s="75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21" t="s">
        <v>143</v>
      </c>
      <c r="AU468" s="21" t="s">
        <v>84</v>
      </c>
    </row>
    <row r="469" spans="1:51" s="15" customFormat="1" ht="12">
      <c r="A469" s="15"/>
      <c r="B469" s="202"/>
      <c r="C469" s="15"/>
      <c r="D469" s="186" t="s">
        <v>145</v>
      </c>
      <c r="E469" s="203" t="s">
        <v>3</v>
      </c>
      <c r="F469" s="204" t="s">
        <v>727</v>
      </c>
      <c r="G469" s="15"/>
      <c r="H469" s="203" t="s">
        <v>3</v>
      </c>
      <c r="I469" s="205"/>
      <c r="J469" s="15"/>
      <c r="K469" s="15"/>
      <c r="L469" s="202"/>
      <c r="M469" s="206"/>
      <c r="N469" s="207"/>
      <c r="O469" s="207"/>
      <c r="P469" s="207"/>
      <c r="Q469" s="207"/>
      <c r="R469" s="207"/>
      <c r="S469" s="207"/>
      <c r="T469" s="208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03" t="s">
        <v>145</v>
      </c>
      <c r="AU469" s="203" t="s">
        <v>84</v>
      </c>
      <c r="AV469" s="15" t="s">
        <v>82</v>
      </c>
      <c r="AW469" s="15" t="s">
        <v>35</v>
      </c>
      <c r="AX469" s="15" t="s">
        <v>74</v>
      </c>
      <c r="AY469" s="203" t="s">
        <v>134</v>
      </c>
    </row>
    <row r="470" spans="1:51" s="13" customFormat="1" ht="12">
      <c r="A470" s="13"/>
      <c r="B470" s="185"/>
      <c r="C470" s="13"/>
      <c r="D470" s="186" t="s">
        <v>145</v>
      </c>
      <c r="E470" s="187" t="s">
        <v>3</v>
      </c>
      <c r="F470" s="188" t="s">
        <v>991</v>
      </c>
      <c r="G470" s="13"/>
      <c r="H470" s="189">
        <v>62.7</v>
      </c>
      <c r="I470" s="190"/>
      <c r="J470" s="13"/>
      <c r="K470" s="13"/>
      <c r="L470" s="185"/>
      <c r="M470" s="191"/>
      <c r="N470" s="192"/>
      <c r="O470" s="192"/>
      <c r="P470" s="192"/>
      <c r="Q470" s="192"/>
      <c r="R470" s="192"/>
      <c r="S470" s="192"/>
      <c r="T470" s="19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87" t="s">
        <v>145</v>
      </c>
      <c r="AU470" s="187" t="s">
        <v>84</v>
      </c>
      <c r="AV470" s="13" t="s">
        <v>84</v>
      </c>
      <c r="AW470" s="13" t="s">
        <v>35</v>
      </c>
      <c r="AX470" s="13" t="s">
        <v>74</v>
      </c>
      <c r="AY470" s="187" t="s">
        <v>134</v>
      </c>
    </row>
    <row r="471" spans="1:51" s="15" customFormat="1" ht="12">
      <c r="A471" s="15"/>
      <c r="B471" s="202"/>
      <c r="C471" s="15"/>
      <c r="D471" s="186" t="s">
        <v>145</v>
      </c>
      <c r="E471" s="203" t="s">
        <v>3</v>
      </c>
      <c r="F471" s="204" t="s">
        <v>992</v>
      </c>
      <c r="G471" s="15"/>
      <c r="H471" s="203" t="s">
        <v>3</v>
      </c>
      <c r="I471" s="205"/>
      <c r="J471" s="15"/>
      <c r="K471" s="15"/>
      <c r="L471" s="202"/>
      <c r="M471" s="206"/>
      <c r="N471" s="207"/>
      <c r="O471" s="207"/>
      <c r="P471" s="207"/>
      <c r="Q471" s="207"/>
      <c r="R471" s="207"/>
      <c r="S471" s="207"/>
      <c r="T471" s="208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03" t="s">
        <v>145</v>
      </c>
      <c r="AU471" s="203" t="s">
        <v>84</v>
      </c>
      <c r="AV471" s="15" t="s">
        <v>82</v>
      </c>
      <c r="AW471" s="15" t="s">
        <v>35</v>
      </c>
      <c r="AX471" s="15" t="s">
        <v>74</v>
      </c>
      <c r="AY471" s="203" t="s">
        <v>134</v>
      </c>
    </row>
    <row r="472" spans="1:51" s="13" customFormat="1" ht="12">
      <c r="A472" s="13"/>
      <c r="B472" s="185"/>
      <c r="C472" s="13"/>
      <c r="D472" s="186" t="s">
        <v>145</v>
      </c>
      <c r="E472" s="187" t="s">
        <v>3</v>
      </c>
      <c r="F472" s="188" t="s">
        <v>993</v>
      </c>
      <c r="G472" s="13"/>
      <c r="H472" s="189">
        <v>8.3</v>
      </c>
      <c r="I472" s="190"/>
      <c r="J472" s="13"/>
      <c r="K472" s="13"/>
      <c r="L472" s="185"/>
      <c r="M472" s="191"/>
      <c r="N472" s="192"/>
      <c r="O472" s="192"/>
      <c r="P472" s="192"/>
      <c r="Q472" s="192"/>
      <c r="R472" s="192"/>
      <c r="S472" s="192"/>
      <c r="T472" s="19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87" t="s">
        <v>145</v>
      </c>
      <c r="AU472" s="187" t="s">
        <v>84</v>
      </c>
      <c r="AV472" s="13" t="s">
        <v>84</v>
      </c>
      <c r="AW472" s="13" t="s">
        <v>35</v>
      </c>
      <c r="AX472" s="13" t="s">
        <v>74</v>
      </c>
      <c r="AY472" s="187" t="s">
        <v>134</v>
      </c>
    </row>
    <row r="473" spans="1:51" s="15" customFormat="1" ht="12">
      <c r="A473" s="15"/>
      <c r="B473" s="202"/>
      <c r="C473" s="15"/>
      <c r="D473" s="186" t="s">
        <v>145</v>
      </c>
      <c r="E473" s="203" t="s">
        <v>3</v>
      </c>
      <c r="F473" s="204" t="s">
        <v>731</v>
      </c>
      <c r="G473" s="15"/>
      <c r="H473" s="203" t="s">
        <v>3</v>
      </c>
      <c r="I473" s="205"/>
      <c r="J473" s="15"/>
      <c r="K473" s="15"/>
      <c r="L473" s="202"/>
      <c r="M473" s="206"/>
      <c r="N473" s="207"/>
      <c r="O473" s="207"/>
      <c r="P473" s="207"/>
      <c r="Q473" s="207"/>
      <c r="R473" s="207"/>
      <c r="S473" s="207"/>
      <c r="T473" s="208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03" t="s">
        <v>145</v>
      </c>
      <c r="AU473" s="203" t="s">
        <v>84</v>
      </c>
      <c r="AV473" s="15" t="s">
        <v>82</v>
      </c>
      <c r="AW473" s="15" t="s">
        <v>35</v>
      </c>
      <c r="AX473" s="15" t="s">
        <v>74</v>
      </c>
      <c r="AY473" s="203" t="s">
        <v>134</v>
      </c>
    </row>
    <row r="474" spans="1:51" s="13" customFormat="1" ht="12">
      <c r="A474" s="13"/>
      <c r="B474" s="185"/>
      <c r="C474" s="13"/>
      <c r="D474" s="186" t="s">
        <v>145</v>
      </c>
      <c r="E474" s="187" t="s">
        <v>3</v>
      </c>
      <c r="F474" s="188" t="s">
        <v>994</v>
      </c>
      <c r="G474" s="13"/>
      <c r="H474" s="189">
        <v>1.75</v>
      </c>
      <c r="I474" s="190"/>
      <c r="J474" s="13"/>
      <c r="K474" s="13"/>
      <c r="L474" s="185"/>
      <c r="M474" s="191"/>
      <c r="N474" s="192"/>
      <c r="O474" s="192"/>
      <c r="P474" s="192"/>
      <c r="Q474" s="192"/>
      <c r="R474" s="192"/>
      <c r="S474" s="192"/>
      <c r="T474" s="19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87" t="s">
        <v>145</v>
      </c>
      <c r="AU474" s="187" t="s">
        <v>84</v>
      </c>
      <c r="AV474" s="13" t="s">
        <v>84</v>
      </c>
      <c r="AW474" s="13" t="s">
        <v>35</v>
      </c>
      <c r="AX474" s="13" t="s">
        <v>74</v>
      </c>
      <c r="AY474" s="187" t="s">
        <v>134</v>
      </c>
    </row>
    <row r="475" spans="1:51" s="15" customFormat="1" ht="12">
      <c r="A475" s="15"/>
      <c r="B475" s="202"/>
      <c r="C475" s="15"/>
      <c r="D475" s="186" t="s">
        <v>145</v>
      </c>
      <c r="E475" s="203" t="s">
        <v>3</v>
      </c>
      <c r="F475" s="204" t="s">
        <v>729</v>
      </c>
      <c r="G475" s="15"/>
      <c r="H475" s="203" t="s">
        <v>3</v>
      </c>
      <c r="I475" s="205"/>
      <c r="J475" s="15"/>
      <c r="K475" s="15"/>
      <c r="L475" s="202"/>
      <c r="M475" s="206"/>
      <c r="N475" s="207"/>
      <c r="O475" s="207"/>
      <c r="P475" s="207"/>
      <c r="Q475" s="207"/>
      <c r="R475" s="207"/>
      <c r="S475" s="207"/>
      <c r="T475" s="208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03" t="s">
        <v>145</v>
      </c>
      <c r="AU475" s="203" t="s">
        <v>84</v>
      </c>
      <c r="AV475" s="15" t="s">
        <v>82</v>
      </c>
      <c r="AW475" s="15" t="s">
        <v>35</v>
      </c>
      <c r="AX475" s="15" t="s">
        <v>74</v>
      </c>
      <c r="AY475" s="203" t="s">
        <v>134</v>
      </c>
    </row>
    <row r="476" spans="1:51" s="13" customFormat="1" ht="12">
      <c r="A476" s="13"/>
      <c r="B476" s="185"/>
      <c r="C476" s="13"/>
      <c r="D476" s="186" t="s">
        <v>145</v>
      </c>
      <c r="E476" s="187" t="s">
        <v>3</v>
      </c>
      <c r="F476" s="188" t="s">
        <v>994</v>
      </c>
      <c r="G476" s="13"/>
      <c r="H476" s="189">
        <v>1.75</v>
      </c>
      <c r="I476" s="190"/>
      <c r="J476" s="13"/>
      <c r="K476" s="13"/>
      <c r="L476" s="185"/>
      <c r="M476" s="191"/>
      <c r="N476" s="192"/>
      <c r="O476" s="192"/>
      <c r="P476" s="192"/>
      <c r="Q476" s="192"/>
      <c r="R476" s="192"/>
      <c r="S476" s="192"/>
      <c r="T476" s="19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87" t="s">
        <v>145</v>
      </c>
      <c r="AU476" s="187" t="s">
        <v>84</v>
      </c>
      <c r="AV476" s="13" t="s">
        <v>84</v>
      </c>
      <c r="AW476" s="13" t="s">
        <v>35</v>
      </c>
      <c r="AX476" s="13" t="s">
        <v>74</v>
      </c>
      <c r="AY476" s="187" t="s">
        <v>134</v>
      </c>
    </row>
    <row r="477" spans="1:51" s="15" customFormat="1" ht="12">
      <c r="A477" s="15"/>
      <c r="B477" s="202"/>
      <c r="C477" s="15"/>
      <c r="D477" s="186" t="s">
        <v>145</v>
      </c>
      <c r="E477" s="203" t="s">
        <v>3</v>
      </c>
      <c r="F477" s="204" t="s">
        <v>770</v>
      </c>
      <c r="G477" s="15"/>
      <c r="H477" s="203" t="s">
        <v>3</v>
      </c>
      <c r="I477" s="205"/>
      <c r="J477" s="15"/>
      <c r="K477" s="15"/>
      <c r="L477" s="202"/>
      <c r="M477" s="206"/>
      <c r="N477" s="207"/>
      <c r="O477" s="207"/>
      <c r="P477" s="207"/>
      <c r="Q477" s="207"/>
      <c r="R477" s="207"/>
      <c r="S477" s="207"/>
      <c r="T477" s="208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03" t="s">
        <v>145</v>
      </c>
      <c r="AU477" s="203" t="s">
        <v>84</v>
      </c>
      <c r="AV477" s="15" t="s">
        <v>82</v>
      </c>
      <c r="AW477" s="15" t="s">
        <v>35</v>
      </c>
      <c r="AX477" s="15" t="s">
        <v>74</v>
      </c>
      <c r="AY477" s="203" t="s">
        <v>134</v>
      </c>
    </row>
    <row r="478" spans="1:51" s="13" customFormat="1" ht="12">
      <c r="A478" s="13"/>
      <c r="B478" s="185"/>
      <c r="C478" s="13"/>
      <c r="D478" s="186" t="s">
        <v>145</v>
      </c>
      <c r="E478" s="187" t="s">
        <v>3</v>
      </c>
      <c r="F478" s="188" t="s">
        <v>994</v>
      </c>
      <c r="G478" s="13"/>
      <c r="H478" s="189">
        <v>1.75</v>
      </c>
      <c r="I478" s="190"/>
      <c r="J478" s="13"/>
      <c r="K478" s="13"/>
      <c r="L478" s="185"/>
      <c r="M478" s="191"/>
      <c r="N478" s="192"/>
      <c r="O478" s="192"/>
      <c r="P478" s="192"/>
      <c r="Q478" s="192"/>
      <c r="R478" s="192"/>
      <c r="S478" s="192"/>
      <c r="T478" s="19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87" t="s">
        <v>145</v>
      </c>
      <c r="AU478" s="187" t="s">
        <v>84</v>
      </c>
      <c r="AV478" s="13" t="s">
        <v>84</v>
      </c>
      <c r="AW478" s="13" t="s">
        <v>35</v>
      </c>
      <c r="AX478" s="13" t="s">
        <v>74</v>
      </c>
      <c r="AY478" s="187" t="s">
        <v>134</v>
      </c>
    </row>
    <row r="479" spans="1:51" s="15" customFormat="1" ht="12">
      <c r="A479" s="15"/>
      <c r="B479" s="202"/>
      <c r="C479" s="15"/>
      <c r="D479" s="186" t="s">
        <v>145</v>
      </c>
      <c r="E479" s="203" t="s">
        <v>3</v>
      </c>
      <c r="F479" s="204" t="s">
        <v>995</v>
      </c>
      <c r="G479" s="15"/>
      <c r="H479" s="203" t="s">
        <v>3</v>
      </c>
      <c r="I479" s="205"/>
      <c r="J479" s="15"/>
      <c r="K479" s="15"/>
      <c r="L479" s="202"/>
      <c r="M479" s="206"/>
      <c r="N479" s="207"/>
      <c r="O479" s="207"/>
      <c r="P479" s="207"/>
      <c r="Q479" s="207"/>
      <c r="R479" s="207"/>
      <c r="S479" s="207"/>
      <c r="T479" s="208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03" t="s">
        <v>145</v>
      </c>
      <c r="AU479" s="203" t="s">
        <v>84</v>
      </c>
      <c r="AV479" s="15" t="s">
        <v>82</v>
      </c>
      <c r="AW479" s="15" t="s">
        <v>35</v>
      </c>
      <c r="AX479" s="15" t="s">
        <v>74</v>
      </c>
      <c r="AY479" s="203" t="s">
        <v>134</v>
      </c>
    </row>
    <row r="480" spans="1:51" s="13" customFormat="1" ht="12">
      <c r="A480" s="13"/>
      <c r="B480" s="185"/>
      <c r="C480" s="13"/>
      <c r="D480" s="186" t="s">
        <v>145</v>
      </c>
      <c r="E480" s="187" t="s">
        <v>3</v>
      </c>
      <c r="F480" s="188" t="s">
        <v>996</v>
      </c>
      <c r="G480" s="13"/>
      <c r="H480" s="189">
        <v>0.5</v>
      </c>
      <c r="I480" s="190"/>
      <c r="J480" s="13"/>
      <c r="K480" s="13"/>
      <c r="L480" s="185"/>
      <c r="M480" s="191"/>
      <c r="N480" s="192"/>
      <c r="O480" s="192"/>
      <c r="P480" s="192"/>
      <c r="Q480" s="192"/>
      <c r="R480" s="192"/>
      <c r="S480" s="192"/>
      <c r="T480" s="19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87" t="s">
        <v>145</v>
      </c>
      <c r="AU480" s="187" t="s">
        <v>84</v>
      </c>
      <c r="AV480" s="13" t="s">
        <v>84</v>
      </c>
      <c r="AW480" s="13" t="s">
        <v>35</v>
      </c>
      <c r="AX480" s="13" t="s">
        <v>74</v>
      </c>
      <c r="AY480" s="187" t="s">
        <v>134</v>
      </c>
    </row>
    <row r="481" spans="1:51" s="14" customFormat="1" ht="12">
      <c r="A481" s="14"/>
      <c r="B481" s="194"/>
      <c r="C481" s="14"/>
      <c r="D481" s="186" t="s">
        <v>145</v>
      </c>
      <c r="E481" s="195" t="s">
        <v>573</v>
      </c>
      <c r="F481" s="196" t="s">
        <v>148</v>
      </c>
      <c r="G481" s="14"/>
      <c r="H481" s="197">
        <v>76.75</v>
      </c>
      <c r="I481" s="198"/>
      <c r="J481" s="14"/>
      <c r="K481" s="14"/>
      <c r="L481" s="194"/>
      <c r="M481" s="199"/>
      <c r="N481" s="200"/>
      <c r="O481" s="200"/>
      <c r="P481" s="200"/>
      <c r="Q481" s="200"/>
      <c r="R481" s="200"/>
      <c r="S481" s="200"/>
      <c r="T481" s="20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195" t="s">
        <v>145</v>
      </c>
      <c r="AU481" s="195" t="s">
        <v>84</v>
      </c>
      <c r="AV481" s="14" t="s">
        <v>141</v>
      </c>
      <c r="AW481" s="14" t="s">
        <v>35</v>
      </c>
      <c r="AX481" s="14" t="s">
        <v>82</v>
      </c>
      <c r="AY481" s="195" t="s">
        <v>134</v>
      </c>
    </row>
    <row r="482" spans="1:65" s="2" customFormat="1" ht="24.15" customHeight="1">
      <c r="A482" s="40"/>
      <c r="B482" s="166"/>
      <c r="C482" s="209" t="s">
        <v>454</v>
      </c>
      <c r="D482" s="209" t="s">
        <v>381</v>
      </c>
      <c r="E482" s="210" t="s">
        <v>997</v>
      </c>
      <c r="F482" s="211" t="s">
        <v>998</v>
      </c>
      <c r="G482" s="212" t="s">
        <v>377</v>
      </c>
      <c r="H482" s="213">
        <v>5</v>
      </c>
      <c r="I482" s="214"/>
      <c r="J482" s="215">
        <f>ROUND(I482*H482,2)</f>
        <v>0</v>
      </c>
      <c r="K482" s="211" t="s">
        <v>271</v>
      </c>
      <c r="L482" s="216"/>
      <c r="M482" s="217" t="s">
        <v>3</v>
      </c>
      <c r="N482" s="218" t="s">
        <v>45</v>
      </c>
      <c r="O482" s="74"/>
      <c r="P482" s="176">
        <f>O482*H482</f>
        <v>0</v>
      </c>
      <c r="Q482" s="176">
        <v>0.00083</v>
      </c>
      <c r="R482" s="176">
        <f>Q482*H482</f>
        <v>0.00415</v>
      </c>
      <c r="S482" s="176">
        <v>0</v>
      </c>
      <c r="T482" s="177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178" t="s">
        <v>999</v>
      </c>
      <c r="AT482" s="178" t="s">
        <v>381</v>
      </c>
      <c r="AU482" s="178" t="s">
        <v>84</v>
      </c>
      <c r="AY482" s="21" t="s">
        <v>134</v>
      </c>
      <c r="BE482" s="179">
        <f>IF(N482="základní",J482,0)</f>
        <v>0</v>
      </c>
      <c r="BF482" s="179">
        <f>IF(N482="snížená",J482,0)</f>
        <v>0</v>
      </c>
      <c r="BG482" s="179">
        <f>IF(N482="zákl. přenesená",J482,0)</f>
        <v>0</v>
      </c>
      <c r="BH482" s="179">
        <f>IF(N482="sníž. přenesená",J482,0)</f>
        <v>0</v>
      </c>
      <c r="BI482" s="179">
        <f>IF(N482="nulová",J482,0)</f>
        <v>0</v>
      </c>
      <c r="BJ482" s="21" t="s">
        <v>82</v>
      </c>
      <c r="BK482" s="179">
        <f>ROUND(I482*H482,2)</f>
        <v>0</v>
      </c>
      <c r="BL482" s="21" t="s">
        <v>999</v>
      </c>
      <c r="BM482" s="178" t="s">
        <v>1000</v>
      </c>
    </row>
    <row r="483" spans="1:51" s="13" customFormat="1" ht="12">
      <c r="A483" s="13"/>
      <c r="B483" s="185"/>
      <c r="C483" s="13"/>
      <c r="D483" s="186" t="s">
        <v>145</v>
      </c>
      <c r="E483" s="187" t="s">
        <v>3</v>
      </c>
      <c r="F483" s="188" t="s">
        <v>597</v>
      </c>
      <c r="G483" s="13"/>
      <c r="H483" s="189">
        <v>5</v>
      </c>
      <c r="I483" s="190"/>
      <c r="J483" s="13"/>
      <c r="K483" s="13"/>
      <c r="L483" s="185"/>
      <c r="M483" s="191"/>
      <c r="N483" s="192"/>
      <c r="O483" s="192"/>
      <c r="P483" s="192"/>
      <c r="Q483" s="192"/>
      <c r="R483" s="192"/>
      <c r="S483" s="192"/>
      <c r="T483" s="19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87" t="s">
        <v>145</v>
      </c>
      <c r="AU483" s="187" t="s">
        <v>84</v>
      </c>
      <c r="AV483" s="13" t="s">
        <v>84</v>
      </c>
      <c r="AW483" s="13" t="s">
        <v>35</v>
      </c>
      <c r="AX483" s="13" t="s">
        <v>74</v>
      </c>
      <c r="AY483" s="187" t="s">
        <v>134</v>
      </c>
    </row>
    <row r="484" spans="1:51" s="14" customFormat="1" ht="12">
      <c r="A484" s="14"/>
      <c r="B484" s="194"/>
      <c r="C484" s="14"/>
      <c r="D484" s="186" t="s">
        <v>145</v>
      </c>
      <c r="E484" s="195" t="s">
        <v>3</v>
      </c>
      <c r="F484" s="196" t="s">
        <v>148</v>
      </c>
      <c r="G484" s="14"/>
      <c r="H484" s="197">
        <v>5</v>
      </c>
      <c r="I484" s="198"/>
      <c r="J484" s="14"/>
      <c r="K484" s="14"/>
      <c r="L484" s="194"/>
      <c r="M484" s="199"/>
      <c r="N484" s="200"/>
      <c r="O484" s="200"/>
      <c r="P484" s="200"/>
      <c r="Q484" s="200"/>
      <c r="R484" s="200"/>
      <c r="S484" s="200"/>
      <c r="T484" s="20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195" t="s">
        <v>145</v>
      </c>
      <c r="AU484" s="195" t="s">
        <v>84</v>
      </c>
      <c r="AV484" s="14" t="s">
        <v>141</v>
      </c>
      <c r="AW484" s="14" t="s">
        <v>35</v>
      </c>
      <c r="AX484" s="14" t="s">
        <v>82</v>
      </c>
      <c r="AY484" s="195" t="s">
        <v>134</v>
      </c>
    </row>
    <row r="485" spans="1:65" s="2" customFormat="1" ht="21.75" customHeight="1">
      <c r="A485" s="40"/>
      <c r="B485" s="166"/>
      <c r="C485" s="167" t="s">
        <v>459</v>
      </c>
      <c r="D485" s="167" t="s">
        <v>136</v>
      </c>
      <c r="E485" s="168" t="s">
        <v>1001</v>
      </c>
      <c r="F485" s="169" t="s">
        <v>1002</v>
      </c>
      <c r="G485" s="170" t="s">
        <v>317</v>
      </c>
      <c r="H485" s="171">
        <v>16</v>
      </c>
      <c r="I485" s="172"/>
      <c r="J485" s="173">
        <f>ROUND(I485*H485,2)</f>
        <v>0</v>
      </c>
      <c r="K485" s="169" t="s">
        <v>140</v>
      </c>
      <c r="L485" s="41"/>
      <c r="M485" s="174" t="s">
        <v>3</v>
      </c>
      <c r="N485" s="175" t="s">
        <v>45</v>
      </c>
      <c r="O485" s="74"/>
      <c r="P485" s="176">
        <f>O485*H485</f>
        <v>0</v>
      </c>
      <c r="Q485" s="176">
        <v>0.00744</v>
      </c>
      <c r="R485" s="176">
        <f>Q485*H485</f>
        <v>0.11904</v>
      </c>
      <c r="S485" s="176">
        <v>0</v>
      </c>
      <c r="T485" s="177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178" t="s">
        <v>246</v>
      </c>
      <c r="AT485" s="178" t="s">
        <v>136</v>
      </c>
      <c r="AU485" s="178" t="s">
        <v>84</v>
      </c>
      <c r="AY485" s="21" t="s">
        <v>134</v>
      </c>
      <c r="BE485" s="179">
        <f>IF(N485="základní",J485,0)</f>
        <v>0</v>
      </c>
      <c r="BF485" s="179">
        <f>IF(N485="snížená",J485,0)</f>
        <v>0</v>
      </c>
      <c r="BG485" s="179">
        <f>IF(N485="zákl. přenesená",J485,0)</f>
        <v>0</v>
      </c>
      <c r="BH485" s="179">
        <f>IF(N485="sníž. přenesená",J485,0)</f>
        <v>0</v>
      </c>
      <c r="BI485" s="179">
        <f>IF(N485="nulová",J485,0)</f>
        <v>0</v>
      </c>
      <c r="BJ485" s="21" t="s">
        <v>82</v>
      </c>
      <c r="BK485" s="179">
        <f>ROUND(I485*H485,2)</f>
        <v>0</v>
      </c>
      <c r="BL485" s="21" t="s">
        <v>246</v>
      </c>
      <c r="BM485" s="178" t="s">
        <v>1003</v>
      </c>
    </row>
    <row r="486" spans="1:47" s="2" customFormat="1" ht="12">
      <c r="A486" s="40"/>
      <c r="B486" s="41"/>
      <c r="C486" s="40"/>
      <c r="D486" s="180" t="s">
        <v>143</v>
      </c>
      <c r="E486" s="40"/>
      <c r="F486" s="181" t="s">
        <v>1004</v>
      </c>
      <c r="G486" s="40"/>
      <c r="H486" s="40"/>
      <c r="I486" s="182"/>
      <c r="J486" s="40"/>
      <c r="K486" s="40"/>
      <c r="L486" s="41"/>
      <c r="M486" s="183"/>
      <c r="N486" s="184"/>
      <c r="O486" s="74"/>
      <c r="P486" s="74"/>
      <c r="Q486" s="74"/>
      <c r="R486" s="74"/>
      <c r="S486" s="74"/>
      <c r="T486" s="75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21" t="s">
        <v>143</v>
      </c>
      <c r="AU486" s="21" t="s">
        <v>84</v>
      </c>
    </row>
    <row r="487" spans="1:65" s="2" customFormat="1" ht="16.5" customHeight="1">
      <c r="A487" s="40"/>
      <c r="B487" s="166"/>
      <c r="C487" s="167" t="s">
        <v>465</v>
      </c>
      <c r="D487" s="167" t="s">
        <v>136</v>
      </c>
      <c r="E487" s="168" t="s">
        <v>1005</v>
      </c>
      <c r="F487" s="169" t="s">
        <v>1006</v>
      </c>
      <c r="G487" s="170" t="s">
        <v>377</v>
      </c>
      <c r="H487" s="171">
        <v>1</v>
      </c>
      <c r="I487" s="172"/>
      <c r="J487" s="173">
        <f>ROUND(I487*H487,2)</f>
        <v>0</v>
      </c>
      <c r="K487" s="169" t="s">
        <v>271</v>
      </c>
      <c r="L487" s="41"/>
      <c r="M487" s="174" t="s">
        <v>3</v>
      </c>
      <c r="N487" s="175" t="s">
        <v>45</v>
      </c>
      <c r="O487" s="74"/>
      <c r="P487" s="176">
        <f>O487*H487</f>
        <v>0</v>
      </c>
      <c r="Q487" s="176">
        <v>0.00205</v>
      </c>
      <c r="R487" s="176">
        <f>Q487*H487</f>
        <v>0.00205</v>
      </c>
      <c r="S487" s="176">
        <v>0</v>
      </c>
      <c r="T487" s="177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178" t="s">
        <v>246</v>
      </c>
      <c r="AT487" s="178" t="s">
        <v>136</v>
      </c>
      <c r="AU487" s="178" t="s">
        <v>84</v>
      </c>
      <c r="AY487" s="21" t="s">
        <v>134</v>
      </c>
      <c r="BE487" s="179">
        <f>IF(N487="základní",J487,0)</f>
        <v>0</v>
      </c>
      <c r="BF487" s="179">
        <f>IF(N487="snížená",J487,0)</f>
        <v>0</v>
      </c>
      <c r="BG487" s="179">
        <f>IF(N487="zákl. přenesená",J487,0)</f>
        <v>0</v>
      </c>
      <c r="BH487" s="179">
        <f>IF(N487="sníž. přenesená",J487,0)</f>
        <v>0</v>
      </c>
      <c r="BI487" s="179">
        <f>IF(N487="nulová",J487,0)</f>
        <v>0</v>
      </c>
      <c r="BJ487" s="21" t="s">
        <v>82</v>
      </c>
      <c r="BK487" s="179">
        <f>ROUND(I487*H487,2)</f>
        <v>0</v>
      </c>
      <c r="BL487" s="21" t="s">
        <v>246</v>
      </c>
      <c r="BM487" s="178" t="s">
        <v>1007</v>
      </c>
    </row>
    <row r="488" spans="1:51" s="13" customFormat="1" ht="12">
      <c r="A488" s="13"/>
      <c r="B488" s="185"/>
      <c r="C488" s="13"/>
      <c r="D488" s="186" t="s">
        <v>145</v>
      </c>
      <c r="E488" s="187" t="s">
        <v>3</v>
      </c>
      <c r="F488" s="188" t="s">
        <v>82</v>
      </c>
      <c r="G488" s="13"/>
      <c r="H488" s="189">
        <v>1</v>
      </c>
      <c r="I488" s="190"/>
      <c r="J488" s="13"/>
      <c r="K488" s="13"/>
      <c r="L488" s="185"/>
      <c r="M488" s="191"/>
      <c r="N488" s="192"/>
      <c r="O488" s="192"/>
      <c r="P488" s="192"/>
      <c r="Q488" s="192"/>
      <c r="R488" s="192"/>
      <c r="S488" s="192"/>
      <c r="T488" s="19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87" t="s">
        <v>145</v>
      </c>
      <c r="AU488" s="187" t="s">
        <v>84</v>
      </c>
      <c r="AV488" s="13" t="s">
        <v>84</v>
      </c>
      <c r="AW488" s="13" t="s">
        <v>35</v>
      </c>
      <c r="AX488" s="13" t="s">
        <v>74</v>
      </c>
      <c r="AY488" s="187" t="s">
        <v>134</v>
      </c>
    </row>
    <row r="489" spans="1:51" s="14" customFormat="1" ht="12">
      <c r="A489" s="14"/>
      <c r="B489" s="194"/>
      <c r="C489" s="14"/>
      <c r="D489" s="186" t="s">
        <v>145</v>
      </c>
      <c r="E489" s="195" t="s">
        <v>3</v>
      </c>
      <c r="F489" s="196" t="s">
        <v>148</v>
      </c>
      <c r="G489" s="14"/>
      <c r="H489" s="197">
        <v>1</v>
      </c>
      <c r="I489" s="198"/>
      <c r="J489" s="14"/>
      <c r="K489" s="14"/>
      <c r="L489" s="194"/>
      <c r="M489" s="199"/>
      <c r="N489" s="200"/>
      <c r="O489" s="200"/>
      <c r="P489" s="200"/>
      <c r="Q489" s="200"/>
      <c r="R489" s="200"/>
      <c r="S489" s="200"/>
      <c r="T489" s="20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195" t="s">
        <v>145</v>
      </c>
      <c r="AU489" s="195" t="s">
        <v>84</v>
      </c>
      <c r="AV489" s="14" t="s">
        <v>141</v>
      </c>
      <c r="AW489" s="14" t="s">
        <v>35</v>
      </c>
      <c r="AX489" s="14" t="s">
        <v>82</v>
      </c>
      <c r="AY489" s="195" t="s">
        <v>134</v>
      </c>
    </row>
    <row r="490" spans="1:65" s="2" customFormat="1" ht="24.15" customHeight="1">
      <c r="A490" s="40"/>
      <c r="B490" s="166"/>
      <c r="C490" s="167" t="s">
        <v>474</v>
      </c>
      <c r="D490" s="167" t="s">
        <v>136</v>
      </c>
      <c r="E490" s="168" t="s">
        <v>1008</v>
      </c>
      <c r="F490" s="169" t="s">
        <v>1009</v>
      </c>
      <c r="G490" s="170" t="s">
        <v>317</v>
      </c>
      <c r="H490" s="171">
        <v>76.75</v>
      </c>
      <c r="I490" s="172"/>
      <c r="J490" s="173">
        <f>ROUND(I490*H490,2)</f>
        <v>0</v>
      </c>
      <c r="K490" s="169" t="s">
        <v>140</v>
      </c>
      <c r="L490" s="41"/>
      <c r="M490" s="174" t="s">
        <v>3</v>
      </c>
      <c r="N490" s="175" t="s">
        <v>45</v>
      </c>
      <c r="O490" s="74"/>
      <c r="P490" s="176">
        <f>O490*H490</f>
        <v>0</v>
      </c>
      <c r="Q490" s="176">
        <v>0</v>
      </c>
      <c r="R490" s="176">
        <f>Q490*H490</f>
        <v>0</v>
      </c>
      <c r="S490" s="176">
        <v>0</v>
      </c>
      <c r="T490" s="177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178" t="s">
        <v>246</v>
      </c>
      <c r="AT490" s="178" t="s">
        <v>136</v>
      </c>
      <c r="AU490" s="178" t="s">
        <v>84</v>
      </c>
      <c r="AY490" s="21" t="s">
        <v>134</v>
      </c>
      <c r="BE490" s="179">
        <f>IF(N490="základní",J490,0)</f>
        <v>0</v>
      </c>
      <c r="BF490" s="179">
        <f>IF(N490="snížená",J490,0)</f>
        <v>0</v>
      </c>
      <c r="BG490" s="179">
        <f>IF(N490="zákl. přenesená",J490,0)</f>
        <v>0</v>
      </c>
      <c r="BH490" s="179">
        <f>IF(N490="sníž. přenesená",J490,0)</f>
        <v>0</v>
      </c>
      <c r="BI490" s="179">
        <f>IF(N490="nulová",J490,0)</f>
        <v>0</v>
      </c>
      <c r="BJ490" s="21" t="s">
        <v>82</v>
      </c>
      <c r="BK490" s="179">
        <f>ROUND(I490*H490,2)</f>
        <v>0</v>
      </c>
      <c r="BL490" s="21" t="s">
        <v>246</v>
      </c>
      <c r="BM490" s="178" t="s">
        <v>1010</v>
      </c>
    </row>
    <row r="491" spans="1:47" s="2" customFormat="1" ht="12">
      <c r="A491" s="40"/>
      <c r="B491" s="41"/>
      <c r="C491" s="40"/>
      <c r="D491" s="180" t="s">
        <v>143</v>
      </c>
      <c r="E491" s="40"/>
      <c r="F491" s="181" t="s">
        <v>1011</v>
      </c>
      <c r="G491" s="40"/>
      <c r="H491" s="40"/>
      <c r="I491" s="182"/>
      <c r="J491" s="40"/>
      <c r="K491" s="40"/>
      <c r="L491" s="41"/>
      <c r="M491" s="183"/>
      <c r="N491" s="184"/>
      <c r="O491" s="74"/>
      <c r="P491" s="74"/>
      <c r="Q491" s="74"/>
      <c r="R491" s="74"/>
      <c r="S491" s="74"/>
      <c r="T491" s="75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21" t="s">
        <v>143</v>
      </c>
      <c r="AU491" s="21" t="s">
        <v>84</v>
      </c>
    </row>
    <row r="492" spans="1:51" s="13" customFormat="1" ht="12">
      <c r="A492" s="13"/>
      <c r="B492" s="185"/>
      <c r="C492" s="13"/>
      <c r="D492" s="186" t="s">
        <v>145</v>
      </c>
      <c r="E492" s="187" t="s">
        <v>3</v>
      </c>
      <c r="F492" s="188" t="s">
        <v>573</v>
      </c>
      <c r="G492" s="13"/>
      <c r="H492" s="189">
        <v>76.75</v>
      </c>
      <c r="I492" s="190"/>
      <c r="J492" s="13"/>
      <c r="K492" s="13"/>
      <c r="L492" s="185"/>
      <c r="M492" s="191"/>
      <c r="N492" s="192"/>
      <c r="O492" s="192"/>
      <c r="P492" s="192"/>
      <c r="Q492" s="192"/>
      <c r="R492" s="192"/>
      <c r="S492" s="192"/>
      <c r="T492" s="19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87" t="s">
        <v>145</v>
      </c>
      <c r="AU492" s="187" t="s">
        <v>84</v>
      </c>
      <c r="AV492" s="13" t="s">
        <v>84</v>
      </c>
      <c r="AW492" s="13" t="s">
        <v>35</v>
      </c>
      <c r="AX492" s="13" t="s">
        <v>74</v>
      </c>
      <c r="AY492" s="187" t="s">
        <v>134</v>
      </c>
    </row>
    <row r="493" spans="1:51" s="14" customFormat="1" ht="12">
      <c r="A493" s="14"/>
      <c r="B493" s="194"/>
      <c r="C493" s="14"/>
      <c r="D493" s="186" t="s">
        <v>145</v>
      </c>
      <c r="E493" s="195" t="s">
        <v>3</v>
      </c>
      <c r="F493" s="196" t="s">
        <v>148</v>
      </c>
      <c r="G493" s="14"/>
      <c r="H493" s="197">
        <v>76.75</v>
      </c>
      <c r="I493" s="198"/>
      <c r="J493" s="14"/>
      <c r="K493" s="14"/>
      <c r="L493" s="194"/>
      <c r="M493" s="199"/>
      <c r="N493" s="200"/>
      <c r="O493" s="200"/>
      <c r="P493" s="200"/>
      <c r="Q493" s="200"/>
      <c r="R493" s="200"/>
      <c r="S493" s="200"/>
      <c r="T493" s="20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195" t="s">
        <v>145</v>
      </c>
      <c r="AU493" s="195" t="s">
        <v>84</v>
      </c>
      <c r="AV493" s="14" t="s">
        <v>141</v>
      </c>
      <c r="AW493" s="14" t="s">
        <v>35</v>
      </c>
      <c r="AX493" s="14" t="s">
        <v>82</v>
      </c>
      <c r="AY493" s="195" t="s">
        <v>134</v>
      </c>
    </row>
    <row r="494" spans="1:65" s="2" customFormat="1" ht="49.05" customHeight="1">
      <c r="A494" s="40"/>
      <c r="B494" s="166"/>
      <c r="C494" s="167" t="s">
        <v>483</v>
      </c>
      <c r="D494" s="167" t="s">
        <v>136</v>
      </c>
      <c r="E494" s="168" t="s">
        <v>1012</v>
      </c>
      <c r="F494" s="169" t="s">
        <v>1013</v>
      </c>
      <c r="G494" s="170" t="s">
        <v>161</v>
      </c>
      <c r="H494" s="171">
        <v>0.231</v>
      </c>
      <c r="I494" s="172"/>
      <c r="J494" s="173">
        <f>ROUND(I494*H494,2)</f>
        <v>0</v>
      </c>
      <c r="K494" s="169" t="s">
        <v>140</v>
      </c>
      <c r="L494" s="41"/>
      <c r="M494" s="174" t="s">
        <v>3</v>
      </c>
      <c r="N494" s="175" t="s">
        <v>45</v>
      </c>
      <c r="O494" s="74"/>
      <c r="P494" s="176">
        <f>O494*H494</f>
        <v>0</v>
      </c>
      <c r="Q494" s="176">
        <v>0</v>
      </c>
      <c r="R494" s="176">
        <f>Q494*H494</f>
        <v>0</v>
      </c>
      <c r="S494" s="176">
        <v>0</v>
      </c>
      <c r="T494" s="177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178" t="s">
        <v>246</v>
      </c>
      <c r="AT494" s="178" t="s">
        <v>136</v>
      </c>
      <c r="AU494" s="178" t="s">
        <v>84</v>
      </c>
      <c r="AY494" s="21" t="s">
        <v>134</v>
      </c>
      <c r="BE494" s="179">
        <f>IF(N494="základní",J494,0)</f>
        <v>0</v>
      </c>
      <c r="BF494" s="179">
        <f>IF(N494="snížená",J494,0)</f>
        <v>0</v>
      </c>
      <c r="BG494" s="179">
        <f>IF(N494="zákl. přenesená",J494,0)</f>
        <v>0</v>
      </c>
      <c r="BH494" s="179">
        <f>IF(N494="sníž. přenesená",J494,0)</f>
        <v>0</v>
      </c>
      <c r="BI494" s="179">
        <f>IF(N494="nulová",J494,0)</f>
        <v>0</v>
      </c>
      <c r="BJ494" s="21" t="s">
        <v>82</v>
      </c>
      <c r="BK494" s="179">
        <f>ROUND(I494*H494,2)</f>
        <v>0</v>
      </c>
      <c r="BL494" s="21" t="s">
        <v>246</v>
      </c>
      <c r="BM494" s="178" t="s">
        <v>1014</v>
      </c>
    </row>
    <row r="495" spans="1:47" s="2" customFormat="1" ht="12">
      <c r="A495" s="40"/>
      <c r="B495" s="41"/>
      <c r="C495" s="40"/>
      <c r="D495" s="180" t="s">
        <v>143</v>
      </c>
      <c r="E495" s="40"/>
      <c r="F495" s="181" t="s">
        <v>1015</v>
      </c>
      <c r="G495" s="40"/>
      <c r="H495" s="40"/>
      <c r="I495" s="182"/>
      <c r="J495" s="40"/>
      <c r="K495" s="40"/>
      <c r="L495" s="41"/>
      <c r="M495" s="183"/>
      <c r="N495" s="184"/>
      <c r="O495" s="74"/>
      <c r="P495" s="74"/>
      <c r="Q495" s="74"/>
      <c r="R495" s="74"/>
      <c r="S495" s="74"/>
      <c r="T495" s="75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21" t="s">
        <v>143</v>
      </c>
      <c r="AU495" s="21" t="s">
        <v>84</v>
      </c>
    </row>
    <row r="496" spans="1:63" s="12" customFormat="1" ht="22.8" customHeight="1">
      <c r="A496" s="12"/>
      <c r="B496" s="153"/>
      <c r="C496" s="12"/>
      <c r="D496" s="154" t="s">
        <v>73</v>
      </c>
      <c r="E496" s="164" t="s">
        <v>1016</v>
      </c>
      <c r="F496" s="164" t="s">
        <v>1017</v>
      </c>
      <c r="G496" s="12"/>
      <c r="H496" s="12"/>
      <c r="I496" s="156"/>
      <c r="J496" s="165">
        <f>BK496</f>
        <v>0</v>
      </c>
      <c r="K496" s="12"/>
      <c r="L496" s="153"/>
      <c r="M496" s="158"/>
      <c r="N496" s="159"/>
      <c r="O496" s="159"/>
      <c r="P496" s="160">
        <f>SUM(P497:P504)</f>
        <v>0</v>
      </c>
      <c r="Q496" s="159"/>
      <c r="R496" s="160">
        <f>SUM(R497:R504)</f>
        <v>0.09020000000000002</v>
      </c>
      <c r="S496" s="159"/>
      <c r="T496" s="161">
        <f>SUM(T497:T504)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154" t="s">
        <v>84</v>
      </c>
      <c r="AT496" s="162" t="s">
        <v>73</v>
      </c>
      <c r="AU496" s="162" t="s">
        <v>82</v>
      </c>
      <c r="AY496" s="154" t="s">
        <v>134</v>
      </c>
      <c r="BK496" s="163">
        <f>SUM(BK497:BK504)</f>
        <v>0</v>
      </c>
    </row>
    <row r="497" spans="1:65" s="2" customFormat="1" ht="37.8" customHeight="1">
      <c r="A497" s="40"/>
      <c r="B497" s="166"/>
      <c r="C497" s="167" t="s">
        <v>489</v>
      </c>
      <c r="D497" s="167" t="s">
        <v>136</v>
      </c>
      <c r="E497" s="168" t="s">
        <v>1018</v>
      </c>
      <c r="F497" s="169" t="s">
        <v>1019</v>
      </c>
      <c r="G497" s="170" t="s">
        <v>180</v>
      </c>
      <c r="H497" s="171">
        <v>5.2</v>
      </c>
      <c r="I497" s="172"/>
      <c r="J497" s="173">
        <f>ROUND(I497*H497,2)</f>
        <v>0</v>
      </c>
      <c r="K497" s="169" t="s">
        <v>271</v>
      </c>
      <c r="L497" s="41"/>
      <c r="M497" s="174" t="s">
        <v>3</v>
      </c>
      <c r="N497" s="175" t="s">
        <v>45</v>
      </c>
      <c r="O497" s="74"/>
      <c r="P497" s="176">
        <f>O497*H497</f>
        <v>0</v>
      </c>
      <c r="Q497" s="176">
        <v>0</v>
      </c>
      <c r="R497" s="176">
        <f>Q497*H497</f>
        <v>0</v>
      </c>
      <c r="S497" s="176">
        <v>0</v>
      </c>
      <c r="T497" s="177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178" t="s">
        <v>246</v>
      </c>
      <c r="AT497" s="178" t="s">
        <v>136</v>
      </c>
      <c r="AU497" s="178" t="s">
        <v>84</v>
      </c>
      <c r="AY497" s="21" t="s">
        <v>134</v>
      </c>
      <c r="BE497" s="179">
        <f>IF(N497="základní",J497,0)</f>
        <v>0</v>
      </c>
      <c r="BF497" s="179">
        <f>IF(N497="snížená",J497,0)</f>
        <v>0</v>
      </c>
      <c r="BG497" s="179">
        <f>IF(N497="zákl. přenesená",J497,0)</f>
        <v>0</v>
      </c>
      <c r="BH497" s="179">
        <f>IF(N497="sníž. přenesená",J497,0)</f>
        <v>0</v>
      </c>
      <c r="BI497" s="179">
        <f>IF(N497="nulová",J497,0)</f>
        <v>0</v>
      </c>
      <c r="BJ497" s="21" t="s">
        <v>82</v>
      </c>
      <c r="BK497" s="179">
        <f>ROUND(I497*H497,2)</f>
        <v>0</v>
      </c>
      <c r="BL497" s="21" t="s">
        <v>246</v>
      </c>
      <c r="BM497" s="178" t="s">
        <v>1020</v>
      </c>
    </row>
    <row r="498" spans="1:51" s="15" customFormat="1" ht="12">
      <c r="A498" s="15"/>
      <c r="B498" s="202"/>
      <c r="C498" s="15"/>
      <c r="D498" s="186" t="s">
        <v>145</v>
      </c>
      <c r="E498" s="203" t="s">
        <v>3</v>
      </c>
      <c r="F498" s="204" t="s">
        <v>1021</v>
      </c>
      <c r="G498" s="15"/>
      <c r="H498" s="203" t="s">
        <v>3</v>
      </c>
      <c r="I498" s="205"/>
      <c r="J498" s="15"/>
      <c r="K498" s="15"/>
      <c r="L498" s="202"/>
      <c r="M498" s="206"/>
      <c r="N498" s="207"/>
      <c r="O498" s="207"/>
      <c r="P498" s="207"/>
      <c r="Q498" s="207"/>
      <c r="R498" s="207"/>
      <c r="S498" s="207"/>
      <c r="T498" s="208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03" t="s">
        <v>145</v>
      </c>
      <c r="AU498" s="203" t="s">
        <v>84</v>
      </c>
      <c r="AV498" s="15" t="s">
        <v>82</v>
      </c>
      <c r="AW498" s="15" t="s">
        <v>35</v>
      </c>
      <c r="AX498" s="15" t="s">
        <v>74</v>
      </c>
      <c r="AY498" s="203" t="s">
        <v>134</v>
      </c>
    </row>
    <row r="499" spans="1:51" s="13" customFormat="1" ht="12">
      <c r="A499" s="13"/>
      <c r="B499" s="185"/>
      <c r="C499" s="13"/>
      <c r="D499" s="186" t="s">
        <v>145</v>
      </c>
      <c r="E499" s="187" t="s">
        <v>3</v>
      </c>
      <c r="F499" s="188" t="s">
        <v>1022</v>
      </c>
      <c r="G499" s="13"/>
      <c r="H499" s="189">
        <v>5.2</v>
      </c>
      <c r="I499" s="190"/>
      <c r="J499" s="13"/>
      <c r="K499" s="13"/>
      <c r="L499" s="185"/>
      <c r="M499" s="191"/>
      <c r="N499" s="192"/>
      <c r="O499" s="192"/>
      <c r="P499" s="192"/>
      <c r="Q499" s="192"/>
      <c r="R499" s="192"/>
      <c r="S499" s="192"/>
      <c r="T499" s="19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187" t="s">
        <v>145</v>
      </c>
      <c r="AU499" s="187" t="s">
        <v>84</v>
      </c>
      <c r="AV499" s="13" t="s">
        <v>84</v>
      </c>
      <c r="AW499" s="13" t="s">
        <v>35</v>
      </c>
      <c r="AX499" s="13" t="s">
        <v>82</v>
      </c>
      <c r="AY499" s="187" t="s">
        <v>134</v>
      </c>
    </row>
    <row r="500" spans="1:65" s="2" customFormat="1" ht="21.75" customHeight="1">
      <c r="A500" s="40"/>
      <c r="B500" s="166"/>
      <c r="C500" s="209" t="s">
        <v>494</v>
      </c>
      <c r="D500" s="209" t="s">
        <v>381</v>
      </c>
      <c r="E500" s="210" t="s">
        <v>1023</v>
      </c>
      <c r="F500" s="211" t="s">
        <v>1024</v>
      </c>
      <c r="G500" s="212" t="s">
        <v>139</v>
      </c>
      <c r="H500" s="213">
        <v>0.164</v>
      </c>
      <c r="I500" s="214"/>
      <c r="J500" s="215">
        <f>ROUND(I500*H500,2)</f>
        <v>0</v>
      </c>
      <c r="K500" s="211" t="s">
        <v>140</v>
      </c>
      <c r="L500" s="216"/>
      <c r="M500" s="217" t="s">
        <v>3</v>
      </c>
      <c r="N500" s="218" t="s">
        <v>45</v>
      </c>
      <c r="O500" s="74"/>
      <c r="P500" s="176">
        <f>O500*H500</f>
        <v>0</v>
      </c>
      <c r="Q500" s="176">
        <v>0.55</v>
      </c>
      <c r="R500" s="176">
        <f>Q500*H500</f>
        <v>0.09020000000000002</v>
      </c>
      <c r="S500" s="176">
        <v>0</v>
      </c>
      <c r="T500" s="177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178" t="s">
        <v>348</v>
      </c>
      <c r="AT500" s="178" t="s">
        <v>381</v>
      </c>
      <c r="AU500" s="178" t="s">
        <v>84</v>
      </c>
      <c r="AY500" s="21" t="s">
        <v>134</v>
      </c>
      <c r="BE500" s="179">
        <f>IF(N500="základní",J500,0)</f>
        <v>0</v>
      </c>
      <c r="BF500" s="179">
        <f>IF(N500="snížená",J500,0)</f>
        <v>0</v>
      </c>
      <c r="BG500" s="179">
        <f>IF(N500="zákl. přenesená",J500,0)</f>
        <v>0</v>
      </c>
      <c r="BH500" s="179">
        <f>IF(N500="sníž. přenesená",J500,0)</f>
        <v>0</v>
      </c>
      <c r="BI500" s="179">
        <f>IF(N500="nulová",J500,0)</f>
        <v>0</v>
      </c>
      <c r="BJ500" s="21" t="s">
        <v>82</v>
      </c>
      <c r="BK500" s="179">
        <f>ROUND(I500*H500,2)</f>
        <v>0</v>
      </c>
      <c r="BL500" s="21" t="s">
        <v>246</v>
      </c>
      <c r="BM500" s="178" t="s">
        <v>1025</v>
      </c>
    </row>
    <row r="501" spans="1:51" s="13" customFormat="1" ht="12">
      <c r="A501" s="13"/>
      <c r="B501" s="185"/>
      <c r="C501" s="13"/>
      <c r="D501" s="186" t="s">
        <v>145</v>
      </c>
      <c r="E501" s="187" t="s">
        <v>3</v>
      </c>
      <c r="F501" s="188" t="s">
        <v>1026</v>
      </c>
      <c r="G501" s="13"/>
      <c r="H501" s="189">
        <v>0.156</v>
      </c>
      <c r="I501" s="190"/>
      <c r="J501" s="13"/>
      <c r="K501" s="13"/>
      <c r="L501" s="185"/>
      <c r="M501" s="191"/>
      <c r="N501" s="192"/>
      <c r="O501" s="192"/>
      <c r="P501" s="192"/>
      <c r="Q501" s="192"/>
      <c r="R501" s="192"/>
      <c r="S501" s="192"/>
      <c r="T501" s="19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87" t="s">
        <v>145</v>
      </c>
      <c r="AU501" s="187" t="s">
        <v>84</v>
      </c>
      <c r="AV501" s="13" t="s">
        <v>84</v>
      </c>
      <c r="AW501" s="13" t="s">
        <v>35</v>
      </c>
      <c r="AX501" s="13" t="s">
        <v>82</v>
      </c>
      <c r="AY501" s="187" t="s">
        <v>134</v>
      </c>
    </row>
    <row r="502" spans="1:51" s="13" customFormat="1" ht="12">
      <c r="A502" s="13"/>
      <c r="B502" s="185"/>
      <c r="C502" s="13"/>
      <c r="D502" s="186" t="s">
        <v>145</v>
      </c>
      <c r="E502" s="13"/>
      <c r="F502" s="188" t="s">
        <v>1027</v>
      </c>
      <c r="G502" s="13"/>
      <c r="H502" s="189">
        <v>0.164</v>
      </c>
      <c r="I502" s="190"/>
      <c r="J502" s="13"/>
      <c r="K502" s="13"/>
      <c r="L502" s="185"/>
      <c r="M502" s="191"/>
      <c r="N502" s="192"/>
      <c r="O502" s="192"/>
      <c r="P502" s="192"/>
      <c r="Q502" s="192"/>
      <c r="R502" s="192"/>
      <c r="S502" s="192"/>
      <c r="T502" s="19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187" t="s">
        <v>145</v>
      </c>
      <c r="AU502" s="187" t="s">
        <v>84</v>
      </c>
      <c r="AV502" s="13" t="s">
        <v>84</v>
      </c>
      <c r="AW502" s="13" t="s">
        <v>4</v>
      </c>
      <c r="AX502" s="13" t="s">
        <v>82</v>
      </c>
      <c r="AY502" s="187" t="s">
        <v>134</v>
      </c>
    </row>
    <row r="503" spans="1:65" s="2" customFormat="1" ht="49.05" customHeight="1">
      <c r="A503" s="40"/>
      <c r="B503" s="166"/>
      <c r="C503" s="167" t="s">
        <v>500</v>
      </c>
      <c r="D503" s="167" t="s">
        <v>136</v>
      </c>
      <c r="E503" s="168" t="s">
        <v>1028</v>
      </c>
      <c r="F503" s="169" t="s">
        <v>1029</v>
      </c>
      <c r="G503" s="170" t="s">
        <v>161</v>
      </c>
      <c r="H503" s="171">
        <v>0.09</v>
      </c>
      <c r="I503" s="172"/>
      <c r="J503" s="173">
        <f>ROUND(I503*H503,2)</f>
        <v>0</v>
      </c>
      <c r="K503" s="169" t="s">
        <v>140</v>
      </c>
      <c r="L503" s="41"/>
      <c r="M503" s="174" t="s">
        <v>3</v>
      </c>
      <c r="N503" s="175" t="s">
        <v>45</v>
      </c>
      <c r="O503" s="74"/>
      <c r="P503" s="176">
        <f>O503*H503</f>
        <v>0</v>
      </c>
      <c r="Q503" s="176">
        <v>0</v>
      </c>
      <c r="R503" s="176">
        <f>Q503*H503</f>
        <v>0</v>
      </c>
      <c r="S503" s="176">
        <v>0</v>
      </c>
      <c r="T503" s="177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178" t="s">
        <v>246</v>
      </c>
      <c r="AT503" s="178" t="s">
        <v>136</v>
      </c>
      <c r="AU503" s="178" t="s">
        <v>84</v>
      </c>
      <c r="AY503" s="21" t="s">
        <v>134</v>
      </c>
      <c r="BE503" s="179">
        <f>IF(N503="základní",J503,0)</f>
        <v>0</v>
      </c>
      <c r="BF503" s="179">
        <f>IF(N503="snížená",J503,0)</f>
        <v>0</v>
      </c>
      <c r="BG503" s="179">
        <f>IF(N503="zákl. přenesená",J503,0)</f>
        <v>0</v>
      </c>
      <c r="BH503" s="179">
        <f>IF(N503="sníž. přenesená",J503,0)</f>
        <v>0</v>
      </c>
      <c r="BI503" s="179">
        <f>IF(N503="nulová",J503,0)</f>
        <v>0</v>
      </c>
      <c r="BJ503" s="21" t="s">
        <v>82</v>
      </c>
      <c r="BK503" s="179">
        <f>ROUND(I503*H503,2)</f>
        <v>0</v>
      </c>
      <c r="BL503" s="21" t="s">
        <v>246</v>
      </c>
      <c r="BM503" s="178" t="s">
        <v>1030</v>
      </c>
    </row>
    <row r="504" spans="1:47" s="2" customFormat="1" ht="12">
      <c r="A504" s="40"/>
      <c r="B504" s="41"/>
      <c r="C504" s="40"/>
      <c r="D504" s="180" t="s">
        <v>143</v>
      </c>
      <c r="E504" s="40"/>
      <c r="F504" s="181" t="s">
        <v>1031</v>
      </c>
      <c r="G504" s="40"/>
      <c r="H504" s="40"/>
      <c r="I504" s="182"/>
      <c r="J504" s="40"/>
      <c r="K504" s="40"/>
      <c r="L504" s="41"/>
      <c r="M504" s="183"/>
      <c r="N504" s="184"/>
      <c r="O504" s="74"/>
      <c r="P504" s="74"/>
      <c r="Q504" s="74"/>
      <c r="R504" s="74"/>
      <c r="S504" s="74"/>
      <c r="T504" s="75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21" t="s">
        <v>143</v>
      </c>
      <c r="AU504" s="21" t="s">
        <v>84</v>
      </c>
    </row>
    <row r="505" spans="1:63" s="12" customFormat="1" ht="25.9" customHeight="1">
      <c r="A505" s="12"/>
      <c r="B505" s="153"/>
      <c r="C505" s="12"/>
      <c r="D505" s="154" t="s">
        <v>73</v>
      </c>
      <c r="E505" s="155" t="s">
        <v>538</v>
      </c>
      <c r="F505" s="155" t="s">
        <v>539</v>
      </c>
      <c r="G505" s="12"/>
      <c r="H505" s="12"/>
      <c r="I505" s="156"/>
      <c r="J505" s="157">
        <f>BK505</f>
        <v>0</v>
      </c>
      <c r="K505" s="12"/>
      <c r="L505" s="153"/>
      <c r="M505" s="158"/>
      <c r="N505" s="159"/>
      <c r="O505" s="159"/>
      <c r="P505" s="160">
        <f>P506+P509</f>
        <v>0</v>
      </c>
      <c r="Q505" s="159"/>
      <c r="R505" s="160">
        <f>R506+R509</f>
        <v>0</v>
      </c>
      <c r="S505" s="159"/>
      <c r="T505" s="161">
        <f>T506+T509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154" t="s">
        <v>165</v>
      </c>
      <c r="AT505" s="162" t="s">
        <v>73</v>
      </c>
      <c r="AU505" s="162" t="s">
        <v>74</v>
      </c>
      <c r="AY505" s="154" t="s">
        <v>134</v>
      </c>
      <c r="BK505" s="163">
        <f>BK506+BK509</f>
        <v>0</v>
      </c>
    </row>
    <row r="506" spans="1:63" s="12" customFormat="1" ht="22.8" customHeight="1">
      <c r="A506" s="12"/>
      <c r="B506" s="153"/>
      <c r="C506" s="12"/>
      <c r="D506" s="154" t="s">
        <v>73</v>
      </c>
      <c r="E506" s="164" t="s">
        <v>540</v>
      </c>
      <c r="F506" s="164" t="s">
        <v>541</v>
      </c>
      <c r="G506" s="12"/>
      <c r="H506" s="12"/>
      <c r="I506" s="156"/>
      <c r="J506" s="165">
        <f>BK506</f>
        <v>0</v>
      </c>
      <c r="K506" s="12"/>
      <c r="L506" s="153"/>
      <c r="M506" s="158"/>
      <c r="N506" s="159"/>
      <c r="O506" s="159"/>
      <c r="P506" s="160">
        <f>SUM(P507:P508)</f>
        <v>0</v>
      </c>
      <c r="Q506" s="159"/>
      <c r="R506" s="160">
        <f>SUM(R507:R508)</f>
        <v>0</v>
      </c>
      <c r="S506" s="159"/>
      <c r="T506" s="161">
        <f>SUM(T507:T508)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154" t="s">
        <v>165</v>
      </c>
      <c r="AT506" s="162" t="s">
        <v>73</v>
      </c>
      <c r="AU506" s="162" t="s">
        <v>82</v>
      </c>
      <c r="AY506" s="154" t="s">
        <v>134</v>
      </c>
      <c r="BK506" s="163">
        <f>SUM(BK507:BK508)</f>
        <v>0</v>
      </c>
    </row>
    <row r="507" spans="1:65" s="2" customFormat="1" ht="16.5" customHeight="1">
      <c r="A507" s="40"/>
      <c r="B507" s="166"/>
      <c r="C507" s="167" t="s">
        <v>505</v>
      </c>
      <c r="D507" s="167" t="s">
        <v>136</v>
      </c>
      <c r="E507" s="168" t="s">
        <v>550</v>
      </c>
      <c r="F507" s="169" t="s">
        <v>551</v>
      </c>
      <c r="G507" s="170" t="s">
        <v>545</v>
      </c>
      <c r="H507" s="171">
        <v>1</v>
      </c>
      <c r="I507" s="172"/>
      <c r="J507" s="173">
        <f>ROUND(I507*H507,2)</f>
        <v>0</v>
      </c>
      <c r="K507" s="169" t="s">
        <v>140</v>
      </c>
      <c r="L507" s="41"/>
      <c r="M507" s="174" t="s">
        <v>3</v>
      </c>
      <c r="N507" s="175" t="s">
        <v>45</v>
      </c>
      <c r="O507" s="74"/>
      <c r="P507" s="176">
        <f>O507*H507</f>
        <v>0</v>
      </c>
      <c r="Q507" s="176">
        <v>0</v>
      </c>
      <c r="R507" s="176">
        <f>Q507*H507</f>
        <v>0</v>
      </c>
      <c r="S507" s="176">
        <v>0</v>
      </c>
      <c r="T507" s="177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178" t="s">
        <v>546</v>
      </c>
      <c r="AT507" s="178" t="s">
        <v>136</v>
      </c>
      <c r="AU507" s="178" t="s">
        <v>84</v>
      </c>
      <c r="AY507" s="21" t="s">
        <v>134</v>
      </c>
      <c r="BE507" s="179">
        <f>IF(N507="základní",J507,0)</f>
        <v>0</v>
      </c>
      <c r="BF507" s="179">
        <f>IF(N507="snížená",J507,0)</f>
        <v>0</v>
      </c>
      <c r="BG507" s="179">
        <f>IF(N507="zákl. přenesená",J507,0)</f>
        <v>0</v>
      </c>
      <c r="BH507" s="179">
        <f>IF(N507="sníž. přenesená",J507,0)</f>
        <v>0</v>
      </c>
      <c r="BI507" s="179">
        <f>IF(N507="nulová",J507,0)</f>
        <v>0</v>
      </c>
      <c r="BJ507" s="21" t="s">
        <v>82</v>
      </c>
      <c r="BK507" s="179">
        <f>ROUND(I507*H507,2)</f>
        <v>0</v>
      </c>
      <c r="BL507" s="21" t="s">
        <v>546</v>
      </c>
      <c r="BM507" s="178" t="s">
        <v>1032</v>
      </c>
    </row>
    <row r="508" spans="1:47" s="2" customFormat="1" ht="12">
      <c r="A508" s="40"/>
      <c r="B508" s="41"/>
      <c r="C508" s="40"/>
      <c r="D508" s="180" t="s">
        <v>143</v>
      </c>
      <c r="E508" s="40"/>
      <c r="F508" s="181" t="s">
        <v>553</v>
      </c>
      <c r="G508" s="40"/>
      <c r="H508" s="40"/>
      <c r="I508" s="182"/>
      <c r="J508" s="40"/>
      <c r="K508" s="40"/>
      <c r="L508" s="41"/>
      <c r="M508" s="183"/>
      <c r="N508" s="184"/>
      <c r="O508" s="74"/>
      <c r="P508" s="74"/>
      <c r="Q508" s="74"/>
      <c r="R508" s="74"/>
      <c r="S508" s="74"/>
      <c r="T508" s="75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21" t="s">
        <v>143</v>
      </c>
      <c r="AU508" s="21" t="s">
        <v>84</v>
      </c>
    </row>
    <row r="509" spans="1:63" s="12" customFormat="1" ht="22.8" customHeight="1">
      <c r="A509" s="12"/>
      <c r="B509" s="153"/>
      <c r="C509" s="12"/>
      <c r="D509" s="154" t="s">
        <v>73</v>
      </c>
      <c r="E509" s="164" t="s">
        <v>566</v>
      </c>
      <c r="F509" s="164" t="s">
        <v>567</v>
      </c>
      <c r="G509" s="12"/>
      <c r="H509" s="12"/>
      <c r="I509" s="156"/>
      <c r="J509" s="165">
        <f>BK509</f>
        <v>0</v>
      </c>
      <c r="K509" s="12"/>
      <c r="L509" s="153"/>
      <c r="M509" s="158"/>
      <c r="N509" s="159"/>
      <c r="O509" s="159"/>
      <c r="P509" s="160">
        <f>SUM(P510:P511)</f>
        <v>0</v>
      </c>
      <c r="Q509" s="159"/>
      <c r="R509" s="160">
        <f>SUM(R510:R511)</f>
        <v>0</v>
      </c>
      <c r="S509" s="159"/>
      <c r="T509" s="161">
        <f>SUM(T510:T511)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154" t="s">
        <v>165</v>
      </c>
      <c r="AT509" s="162" t="s">
        <v>73</v>
      </c>
      <c r="AU509" s="162" t="s">
        <v>82</v>
      </c>
      <c r="AY509" s="154" t="s">
        <v>134</v>
      </c>
      <c r="BK509" s="163">
        <f>SUM(BK510:BK511)</f>
        <v>0</v>
      </c>
    </row>
    <row r="510" spans="1:65" s="2" customFormat="1" ht="16.5" customHeight="1">
      <c r="A510" s="40"/>
      <c r="B510" s="166"/>
      <c r="C510" s="167" t="s">
        <v>510</v>
      </c>
      <c r="D510" s="167" t="s">
        <v>136</v>
      </c>
      <c r="E510" s="168" t="s">
        <v>1033</v>
      </c>
      <c r="F510" s="169" t="s">
        <v>1034</v>
      </c>
      <c r="G510" s="170" t="s">
        <v>545</v>
      </c>
      <c r="H510" s="171">
        <v>1</v>
      </c>
      <c r="I510" s="172"/>
      <c r="J510" s="173">
        <f>ROUND(I510*H510,2)</f>
        <v>0</v>
      </c>
      <c r="K510" s="169" t="s">
        <v>140</v>
      </c>
      <c r="L510" s="41"/>
      <c r="M510" s="174" t="s">
        <v>3</v>
      </c>
      <c r="N510" s="175" t="s">
        <v>45</v>
      </c>
      <c r="O510" s="74"/>
      <c r="P510" s="176">
        <f>O510*H510</f>
        <v>0</v>
      </c>
      <c r="Q510" s="176">
        <v>0</v>
      </c>
      <c r="R510" s="176">
        <f>Q510*H510</f>
        <v>0</v>
      </c>
      <c r="S510" s="176">
        <v>0</v>
      </c>
      <c r="T510" s="177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178" t="s">
        <v>546</v>
      </c>
      <c r="AT510" s="178" t="s">
        <v>136</v>
      </c>
      <c r="AU510" s="178" t="s">
        <v>84</v>
      </c>
      <c r="AY510" s="21" t="s">
        <v>134</v>
      </c>
      <c r="BE510" s="179">
        <f>IF(N510="základní",J510,0)</f>
        <v>0</v>
      </c>
      <c r="BF510" s="179">
        <f>IF(N510="snížená",J510,0)</f>
        <v>0</v>
      </c>
      <c r="BG510" s="179">
        <f>IF(N510="zákl. přenesená",J510,0)</f>
        <v>0</v>
      </c>
      <c r="BH510" s="179">
        <f>IF(N510="sníž. přenesená",J510,0)</f>
        <v>0</v>
      </c>
      <c r="BI510" s="179">
        <f>IF(N510="nulová",J510,0)</f>
        <v>0</v>
      </c>
      <c r="BJ510" s="21" t="s">
        <v>82</v>
      </c>
      <c r="BK510" s="179">
        <f>ROUND(I510*H510,2)</f>
        <v>0</v>
      </c>
      <c r="BL510" s="21" t="s">
        <v>546</v>
      </c>
      <c r="BM510" s="178" t="s">
        <v>1035</v>
      </c>
    </row>
    <row r="511" spans="1:47" s="2" customFormat="1" ht="12">
      <c r="A511" s="40"/>
      <c r="B511" s="41"/>
      <c r="C511" s="40"/>
      <c r="D511" s="180" t="s">
        <v>143</v>
      </c>
      <c r="E511" s="40"/>
      <c r="F511" s="181" t="s">
        <v>1036</v>
      </c>
      <c r="G511" s="40"/>
      <c r="H511" s="40"/>
      <c r="I511" s="182"/>
      <c r="J511" s="40"/>
      <c r="K511" s="40"/>
      <c r="L511" s="41"/>
      <c r="M511" s="219"/>
      <c r="N511" s="220"/>
      <c r="O511" s="221"/>
      <c r="P511" s="221"/>
      <c r="Q511" s="221"/>
      <c r="R511" s="221"/>
      <c r="S511" s="221"/>
      <c r="T511" s="222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21" t="s">
        <v>143</v>
      </c>
      <c r="AU511" s="21" t="s">
        <v>84</v>
      </c>
    </row>
    <row r="512" spans="1:31" s="2" customFormat="1" ht="6.95" customHeight="1">
      <c r="A512" s="40"/>
      <c r="B512" s="57"/>
      <c r="C512" s="58"/>
      <c r="D512" s="58"/>
      <c r="E512" s="58"/>
      <c r="F512" s="58"/>
      <c r="G512" s="58"/>
      <c r="H512" s="58"/>
      <c r="I512" s="58"/>
      <c r="J512" s="58"/>
      <c r="K512" s="58"/>
      <c r="L512" s="41"/>
      <c r="M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</row>
  </sheetData>
  <autoFilter ref="C94:K51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30" r:id="rId1" display="https://podminky.urs.cz/item/CS_URS_2023_01/113106121"/>
    <hyperlink ref="F134" r:id="rId2" display="https://podminky.urs.cz/item/CS_URS_2023_01/113107321"/>
    <hyperlink ref="F149" r:id="rId3" display="https://podminky.urs.cz/item/CS_URS_2023_01/121112003"/>
    <hyperlink ref="F155" r:id="rId4" display="https://podminky.urs.cz/item/CS_URS_2023_01/121151104"/>
    <hyperlink ref="F161" r:id="rId5" display="https://podminky.urs.cz/item/CS_URS_2023_01/132212131"/>
    <hyperlink ref="F171" r:id="rId6" display="https://podminky.urs.cz/item/CS_URS_2023_01/132254202"/>
    <hyperlink ref="F183" r:id="rId7" display="https://podminky.urs.cz/item/CS_URS_2023_01/151101101"/>
    <hyperlink ref="F190" r:id="rId8" display="https://podminky.urs.cz/item/CS_URS_2023_01/151101111"/>
    <hyperlink ref="F194" r:id="rId9" display="https://podminky.urs.cz/item/CS_URS_2023_01/162251142"/>
    <hyperlink ref="F201" r:id="rId10" display="https://podminky.urs.cz/item/CS_URS_2023_01/162351103"/>
    <hyperlink ref="F209" r:id="rId11" display="https://podminky.urs.cz/item/CS_URS_2023_01/162751115"/>
    <hyperlink ref="F214" r:id="rId12" display="https://podminky.urs.cz/item/CS_URS_2023_01/167111101"/>
    <hyperlink ref="F219" r:id="rId13" display="https://podminky.urs.cz/item/CS_URS_2023_01/167151101"/>
    <hyperlink ref="F226" r:id="rId14" display="https://podminky.urs.cz/item/CS_URS_2023_01/167151103"/>
    <hyperlink ref="F233" r:id="rId15" display="https://podminky.urs.cz/item/CS_URS_2023_01/171201231R"/>
    <hyperlink ref="F238" r:id="rId16" display="https://podminky.urs.cz/item/CS_URS_2023_01/171251201"/>
    <hyperlink ref="F243" r:id="rId17" display="https://podminky.urs.cz/item/CS_URS_2023_01/174151101"/>
    <hyperlink ref="F260" r:id="rId18" display="https://podminky.urs.cz/item/CS_URS_2023_01/175151101"/>
    <hyperlink ref="F282" r:id="rId19" display="https://podminky.urs.cz/item/CS_URS_2023_01/181111121"/>
    <hyperlink ref="F289" r:id="rId20" display="https://podminky.urs.cz/item/CS_URS_2023_01/181305111"/>
    <hyperlink ref="F296" r:id="rId21" display="https://podminky.urs.cz/item/CS_URS_2023_01/181311103"/>
    <hyperlink ref="F304" r:id="rId22" display="https://podminky.urs.cz/item/CS_URS_2023_01/181351004"/>
    <hyperlink ref="F312" r:id="rId23" display="https://podminky.urs.cz/item/CS_URS_2023_01/181411131"/>
    <hyperlink ref="F322" r:id="rId24" display="https://podminky.urs.cz/item/CS_URS_2023_01/271532212"/>
    <hyperlink ref="F328" r:id="rId25" display="https://podminky.urs.cz/item/CS_URS_2023_01/451572111"/>
    <hyperlink ref="F348" r:id="rId26" display="https://podminky.urs.cz/item/CS_URS_2023_01/637211122"/>
    <hyperlink ref="F352" r:id="rId27" display="https://podminky.urs.cz/item/CS_URS_2023_01/831312193"/>
    <hyperlink ref="F357" r:id="rId28" display="https://podminky.urs.cz/item/CS_URS_2023_01/837312221"/>
    <hyperlink ref="F379" r:id="rId29" display="https://podminky.urs.cz/item/CS_URS_2023_01/899722114"/>
    <hyperlink ref="F453" r:id="rId30" display="https://podminky.urs.cz/item/CS_URS_2023_01/997013501"/>
    <hyperlink ref="F455" r:id="rId31" display="https://podminky.urs.cz/item/CS_URS_2023_01/997013509"/>
    <hyperlink ref="F458" r:id="rId32" display="https://podminky.urs.cz/item/CS_URS_2023_01/997013873R"/>
    <hyperlink ref="F461" r:id="rId33" display="https://podminky.urs.cz/item/CS_URS_2023_01/998021021"/>
    <hyperlink ref="F468" r:id="rId34" display="https://podminky.urs.cz/item/CS_URS_2023_01/721173401"/>
    <hyperlink ref="F486" r:id="rId35" display="https://podminky.urs.cz/item/CS_URS_2023_01/721173402"/>
    <hyperlink ref="F491" r:id="rId36" display="https://podminky.urs.cz/item/CS_URS_2023_01/721290111"/>
    <hyperlink ref="F495" r:id="rId37" display="https://podminky.urs.cz/item/CS_URS_2023_01/998721102"/>
    <hyperlink ref="F504" r:id="rId38" display="https://podminky.urs.cz/item/CS_URS_2023_01/998762102"/>
    <hyperlink ref="F508" r:id="rId39" display="https://podminky.urs.cz/item/CS_URS_2023_01/013254000"/>
    <hyperlink ref="F511" r:id="rId40" display="https://podminky.urs.cz/item/CS_URS_2023_01/04311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90</v>
      </c>
    </row>
    <row r="3" spans="2:46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4"/>
      <c r="AT3" s="21" t="s">
        <v>84</v>
      </c>
    </row>
    <row r="4" spans="2:46" s="1" customFormat="1" ht="24.95" customHeight="1">
      <c r="B4" s="24"/>
      <c r="D4" s="25" t="s">
        <v>94</v>
      </c>
      <c r="L4" s="24"/>
      <c r="M4" s="116" t="s">
        <v>11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34" t="s">
        <v>17</v>
      </c>
      <c r="L6" s="24"/>
    </row>
    <row r="7" spans="2:12" s="1" customFormat="1" ht="26.25" customHeight="1">
      <c r="B7" s="24"/>
      <c r="E7" s="117" t="str">
        <f>'Rekapitulace stavby'!K6</f>
        <v>Vybudování technologické/opravárenské jámy ve stávající dílně automobilů</v>
      </c>
      <c r="F7" s="34"/>
      <c r="G7" s="34"/>
      <c r="H7" s="34"/>
      <c r="L7" s="24"/>
    </row>
    <row r="8" spans="1:31" s="2" customFormat="1" ht="12" customHeight="1">
      <c r="A8" s="40"/>
      <c r="B8" s="41"/>
      <c r="C8" s="40"/>
      <c r="D8" s="34" t="s">
        <v>95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1037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4" t="s">
        <v>19</v>
      </c>
      <c r="E11" s="40"/>
      <c r="F11" s="29" t="s">
        <v>3</v>
      </c>
      <c r="G11" s="40"/>
      <c r="H11" s="40"/>
      <c r="I11" s="34" t="s">
        <v>20</v>
      </c>
      <c r="J11" s="29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4" t="s">
        <v>21</v>
      </c>
      <c r="E12" s="40"/>
      <c r="F12" s="29" t="s">
        <v>22</v>
      </c>
      <c r="G12" s="40"/>
      <c r="H12" s="40"/>
      <c r="I12" s="34" t="s">
        <v>23</v>
      </c>
      <c r="J12" s="66" t="str">
        <f>'Rekapitulace stavby'!AN8</f>
        <v>7. 6. 2023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4" t="s">
        <v>25</v>
      </c>
      <c r="E14" s="40"/>
      <c r="F14" s="40"/>
      <c r="G14" s="40"/>
      <c r="H14" s="40"/>
      <c r="I14" s="34" t="s">
        <v>26</v>
      </c>
      <c r="J14" s="29" t="s">
        <v>27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9" t="s">
        <v>28</v>
      </c>
      <c r="F15" s="40"/>
      <c r="G15" s="40"/>
      <c r="H15" s="40"/>
      <c r="I15" s="34" t="s">
        <v>29</v>
      </c>
      <c r="J15" s="29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4" t="s">
        <v>30</v>
      </c>
      <c r="E17" s="40"/>
      <c r="F17" s="40"/>
      <c r="G17" s="40"/>
      <c r="H17" s="40"/>
      <c r="I17" s="34" t="s">
        <v>26</v>
      </c>
      <c r="J17" s="35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5" t="str">
        <f>'Rekapitulace stavby'!E14</f>
        <v>Vyplň údaj</v>
      </c>
      <c r="F18" s="29"/>
      <c r="G18" s="29"/>
      <c r="H18" s="29"/>
      <c r="I18" s="34" t="s">
        <v>29</v>
      </c>
      <c r="J18" s="35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4" t="s">
        <v>32</v>
      </c>
      <c r="E20" s="40"/>
      <c r="F20" s="40"/>
      <c r="G20" s="40"/>
      <c r="H20" s="40"/>
      <c r="I20" s="34" t="s">
        <v>26</v>
      </c>
      <c r="J20" s="29" t="s">
        <v>33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9" t="s">
        <v>34</v>
      </c>
      <c r="F21" s="40"/>
      <c r="G21" s="40"/>
      <c r="H21" s="40"/>
      <c r="I21" s="34" t="s">
        <v>29</v>
      </c>
      <c r="J21" s="29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4" t="s">
        <v>36</v>
      </c>
      <c r="E23" s="40"/>
      <c r="F23" s="40"/>
      <c r="G23" s="40"/>
      <c r="H23" s="40"/>
      <c r="I23" s="34" t="s">
        <v>26</v>
      </c>
      <c r="J23" s="29" t="s">
        <v>1038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9" t="s">
        <v>1039</v>
      </c>
      <c r="F24" s="40"/>
      <c r="G24" s="40"/>
      <c r="H24" s="40"/>
      <c r="I24" s="34" t="s">
        <v>29</v>
      </c>
      <c r="J24" s="29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4" t="s">
        <v>38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19"/>
      <c r="B27" s="120"/>
      <c r="C27" s="119"/>
      <c r="D27" s="119"/>
      <c r="E27" s="38" t="s">
        <v>39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40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42</v>
      </c>
      <c r="G32" s="40"/>
      <c r="H32" s="40"/>
      <c r="I32" s="45" t="s">
        <v>41</v>
      </c>
      <c r="J32" s="45" t="s">
        <v>43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44</v>
      </c>
      <c r="E33" s="34" t="s">
        <v>45</v>
      </c>
      <c r="F33" s="124">
        <f>ROUND((SUM(BE87:BE125)),2)</f>
        <v>0</v>
      </c>
      <c r="G33" s="40"/>
      <c r="H33" s="40"/>
      <c r="I33" s="125">
        <v>0.21</v>
      </c>
      <c r="J33" s="124">
        <f>ROUND(((SUM(BE87:BE125))*I33),2)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4" t="s">
        <v>46</v>
      </c>
      <c r="F34" s="124">
        <f>ROUND((SUM(BF87:BF125)),2)</f>
        <v>0</v>
      </c>
      <c r="G34" s="40"/>
      <c r="H34" s="40"/>
      <c r="I34" s="125">
        <v>0.12</v>
      </c>
      <c r="J34" s="124">
        <f>ROUND(((SUM(BF87:BF125))*I34),2)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4" t="s">
        <v>47</v>
      </c>
      <c r="F35" s="124">
        <f>ROUND((SUM(BG87:BG125)),2)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4" t="s">
        <v>48</v>
      </c>
      <c r="F36" s="124">
        <f>ROUND((SUM(BH87:BH125)),2)</f>
        <v>0</v>
      </c>
      <c r="G36" s="40"/>
      <c r="H36" s="40"/>
      <c r="I36" s="125">
        <v>0.12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4" t="s">
        <v>49</v>
      </c>
      <c r="F37" s="124">
        <f>ROUND((SUM(BI87:BI125)),2)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50</v>
      </c>
      <c r="E39" s="78"/>
      <c r="F39" s="78"/>
      <c r="G39" s="128" t="s">
        <v>51</v>
      </c>
      <c r="H39" s="129" t="s">
        <v>52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0"/>
      <c r="D48" s="40"/>
      <c r="E48" s="117" t="str">
        <f>E7</f>
        <v>Vybudování technologické/opravárenské jámy ve stávající dílně automobilů</v>
      </c>
      <c r="F48" s="34"/>
      <c r="G48" s="34"/>
      <c r="H48" s="34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D1.3 - Vzduchotechnika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0"/>
      <c r="E52" s="40"/>
      <c r="F52" s="29" t="str">
        <f>F12</f>
        <v>Průkopníků 290 , Plzeň -Křimice</v>
      </c>
      <c r="G52" s="40"/>
      <c r="H52" s="40"/>
      <c r="I52" s="34" t="s">
        <v>23</v>
      </c>
      <c r="J52" s="66" t="str">
        <f>IF(J12="","",J12)</f>
        <v>7. 6. 2023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0"/>
      <c r="E54" s="40"/>
      <c r="F54" s="29" t="str">
        <f>E15</f>
        <v xml:space="preserve">SPŠ dopravní Plzeň </v>
      </c>
      <c r="G54" s="40"/>
      <c r="H54" s="40"/>
      <c r="I54" s="34" t="s">
        <v>32</v>
      </c>
      <c r="J54" s="38" t="str">
        <f>E21</f>
        <v>Ing. Tomáš Kostohryz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0"/>
      <c r="E55" s="40"/>
      <c r="F55" s="29" t="str">
        <f>IF(E18="","",E18)</f>
        <v>Vyplň údaj</v>
      </c>
      <c r="G55" s="40"/>
      <c r="H55" s="40"/>
      <c r="I55" s="34" t="s">
        <v>36</v>
      </c>
      <c r="J55" s="38" t="str">
        <f>E24</f>
        <v>Ing. Jiří Kostohryz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99</v>
      </c>
      <c r="D57" s="126"/>
      <c r="E57" s="126"/>
      <c r="F57" s="126"/>
      <c r="G57" s="126"/>
      <c r="H57" s="126"/>
      <c r="I57" s="126"/>
      <c r="J57" s="133" t="s">
        <v>100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72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1" t="s">
        <v>101</v>
      </c>
    </row>
    <row r="60" spans="1:31" s="9" customFormat="1" ht="24.95" customHeight="1">
      <c r="A60" s="9"/>
      <c r="B60" s="135"/>
      <c r="C60" s="9"/>
      <c r="D60" s="136" t="s">
        <v>110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1040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1041</v>
      </c>
      <c r="E62" s="141"/>
      <c r="F62" s="141"/>
      <c r="G62" s="141"/>
      <c r="H62" s="141"/>
      <c r="I62" s="141"/>
      <c r="J62" s="142">
        <f>J98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1042</v>
      </c>
      <c r="E63" s="141"/>
      <c r="F63" s="141"/>
      <c r="G63" s="141"/>
      <c r="H63" s="141"/>
      <c r="I63" s="141"/>
      <c r="J63" s="142">
        <f>J103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35"/>
      <c r="C64" s="9"/>
      <c r="D64" s="136" t="s">
        <v>114</v>
      </c>
      <c r="E64" s="137"/>
      <c r="F64" s="137"/>
      <c r="G64" s="137"/>
      <c r="H64" s="137"/>
      <c r="I64" s="137"/>
      <c r="J64" s="138">
        <f>J112</f>
        <v>0</v>
      </c>
      <c r="K64" s="9"/>
      <c r="L64" s="13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39"/>
      <c r="C65" s="10"/>
      <c r="D65" s="140" t="s">
        <v>115</v>
      </c>
      <c r="E65" s="141"/>
      <c r="F65" s="141"/>
      <c r="G65" s="141"/>
      <c r="H65" s="141"/>
      <c r="I65" s="141"/>
      <c r="J65" s="142">
        <f>J113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118</v>
      </c>
      <c r="E66" s="141"/>
      <c r="F66" s="141"/>
      <c r="G66" s="141"/>
      <c r="H66" s="141"/>
      <c r="I66" s="141"/>
      <c r="J66" s="142">
        <f>J118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1043</v>
      </c>
      <c r="E67" s="141"/>
      <c r="F67" s="141"/>
      <c r="G67" s="141"/>
      <c r="H67" s="141"/>
      <c r="I67" s="141"/>
      <c r="J67" s="142">
        <f>J123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119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0"/>
      <c r="D77" s="40"/>
      <c r="E77" s="117" t="str">
        <f>E7</f>
        <v>Vybudování technologické/opravárenské jámy ve stávající dílně automobilů</v>
      </c>
      <c r="F77" s="34"/>
      <c r="G77" s="34"/>
      <c r="H77" s="34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95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D1.3 - Vzduchotechnika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0"/>
      <c r="E81" s="40"/>
      <c r="F81" s="29" t="str">
        <f>F12</f>
        <v>Průkopníků 290 , Plzeň -Křimice</v>
      </c>
      <c r="G81" s="40"/>
      <c r="H81" s="40"/>
      <c r="I81" s="34" t="s">
        <v>23</v>
      </c>
      <c r="J81" s="66" t="str">
        <f>IF(J12="","",J12)</f>
        <v>7. 6. 2023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0"/>
      <c r="E83" s="40"/>
      <c r="F83" s="29" t="str">
        <f>E15</f>
        <v xml:space="preserve">SPŠ dopravní Plzeň </v>
      </c>
      <c r="G83" s="40"/>
      <c r="H83" s="40"/>
      <c r="I83" s="34" t="s">
        <v>32</v>
      </c>
      <c r="J83" s="38" t="str">
        <f>E21</f>
        <v>Ing. Tomáš Kostohryz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30</v>
      </c>
      <c r="D84" s="40"/>
      <c r="E84" s="40"/>
      <c r="F84" s="29" t="str">
        <f>IF(E18="","",E18)</f>
        <v>Vyplň údaj</v>
      </c>
      <c r="G84" s="40"/>
      <c r="H84" s="40"/>
      <c r="I84" s="34" t="s">
        <v>36</v>
      </c>
      <c r="J84" s="38" t="str">
        <f>E24</f>
        <v>Ing. Jiří Kostohryz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120</v>
      </c>
      <c r="D86" s="146" t="s">
        <v>59</v>
      </c>
      <c r="E86" s="146" t="s">
        <v>55</v>
      </c>
      <c r="F86" s="146" t="s">
        <v>56</v>
      </c>
      <c r="G86" s="146" t="s">
        <v>121</v>
      </c>
      <c r="H86" s="146" t="s">
        <v>122</v>
      </c>
      <c r="I86" s="146" t="s">
        <v>123</v>
      </c>
      <c r="J86" s="146" t="s">
        <v>100</v>
      </c>
      <c r="K86" s="147" t="s">
        <v>124</v>
      </c>
      <c r="L86" s="148"/>
      <c r="M86" s="82" t="s">
        <v>3</v>
      </c>
      <c r="N86" s="83" t="s">
        <v>44</v>
      </c>
      <c r="O86" s="83" t="s">
        <v>125</v>
      </c>
      <c r="P86" s="83" t="s">
        <v>126</v>
      </c>
      <c r="Q86" s="83" t="s">
        <v>127</v>
      </c>
      <c r="R86" s="83" t="s">
        <v>128</v>
      </c>
      <c r="S86" s="83" t="s">
        <v>129</v>
      </c>
      <c r="T86" s="84" t="s">
        <v>130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131</v>
      </c>
      <c r="D87" s="40"/>
      <c r="E87" s="40"/>
      <c r="F87" s="40"/>
      <c r="G87" s="40"/>
      <c r="H87" s="40"/>
      <c r="I87" s="40"/>
      <c r="J87" s="149">
        <f>BK87</f>
        <v>0</v>
      </c>
      <c r="K87" s="40"/>
      <c r="L87" s="41"/>
      <c r="M87" s="85"/>
      <c r="N87" s="70"/>
      <c r="O87" s="86"/>
      <c r="P87" s="150">
        <f>P88+P112</f>
        <v>0</v>
      </c>
      <c r="Q87" s="86"/>
      <c r="R87" s="150">
        <f>R88+R112</f>
        <v>0</v>
      </c>
      <c r="S87" s="86"/>
      <c r="T87" s="151">
        <f>T88+T112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1" t="s">
        <v>73</v>
      </c>
      <c r="AU87" s="21" t="s">
        <v>101</v>
      </c>
      <c r="BK87" s="152">
        <f>BK88+BK112</f>
        <v>0</v>
      </c>
    </row>
    <row r="88" spans="1:63" s="12" customFormat="1" ht="25.9" customHeight="1">
      <c r="A88" s="12"/>
      <c r="B88" s="153"/>
      <c r="C88" s="12"/>
      <c r="D88" s="154" t="s">
        <v>73</v>
      </c>
      <c r="E88" s="155" t="s">
        <v>470</v>
      </c>
      <c r="F88" s="155" t="s">
        <v>471</v>
      </c>
      <c r="G88" s="12"/>
      <c r="H88" s="12"/>
      <c r="I88" s="156"/>
      <c r="J88" s="157">
        <f>BK88</f>
        <v>0</v>
      </c>
      <c r="K88" s="12"/>
      <c r="L88" s="153"/>
      <c r="M88" s="158"/>
      <c r="N88" s="159"/>
      <c r="O88" s="159"/>
      <c r="P88" s="160">
        <f>P89+P98+P103</f>
        <v>0</v>
      </c>
      <c r="Q88" s="159"/>
      <c r="R88" s="160">
        <f>R89+R98+R103</f>
        <v>0</v>
      </c>
      <c r="S88" s="159"/>
      <c r="T88" s="161">
        <f>T89+T98+T103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4" t="s">
        <v>82</v>
      </c>
      <c r="AT88" s="162" t="s">
        <v>73</v>
      </c>
      <c r="AU88" s="162" t="s">
        <v>74</v>
      </c>
      <c r="AY88" s="154" t="s">
        <v>134</v>
      </c>
      <c r="BK88" s="163">
        <f>BK89+BK98+BK103</f>
        <v>0</v>
      </c>
    </row>
    <row r="89" spans="1:63" s="12" customFormat="1" ht="22.8" customHeight="1">
      <c r="A89" s="12"/>
      <c r="B89" s="153"/>
      <c r="C89" s="12"/>
      <c r="D89" s="154" t="s">
        <v>73</v>
      </c>
      <c r="E89" s="164" t="s">
        <v>1044</v>
      </c>
      <c r="F89" s="164" t="s">
        <v>1045</v>
      </c>
      <c r="G89" s="12"/>
      <c r="H89" s="12"/>
      <c r="I89" s="156"/>
      <c r="J89" s="165">
        <f>BK89</f>
        <v>0</v>
      </c>
      <c r="K89" s="12"/>
      <c r="L89" s="153"/>
      <c r="M89" s="158"/>
      <c r="N89" s="159"/>
      <c r="O89" s="159"/>
      <c r="P89" s="160">
        <f>SUM(P90:P97)</f>
        <v>0</v>
      </c>
      <c r="Q89" s="159"/>
      <c r="R89" s="160">
        <f>SUM(R90:R97)</f>
        <v>0</v>
      </c>
      <c r="S89" s="159"/>
      <c r="T89" s="161">
        <f>SUM(T90:T97)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4" t="s">
        <v>154</v>
      </c>
      <c r="AT89" s="162" t="s">
        <v>73</v>
      </c>
      <c r="AU89" s="162" t="s">
        <v>82</v>
      </c>
      <c r="AY89" s="154" t="s">
        <v>134</v>
      </c>
      <c r="BK89" s="163">
        <f>SUM(BK90:BK97)</f>
        <v>0</v>
      </c>
    </row>
    <row r="90" spans="1:65" s="2" customFormat="1" ht="33" customHeight="1">
      <c r="A90" s="40"/>
      <c r="B90" s="166"/>
      <c r="C90" s="167" t="s">
        <v>82</v>
      </c>
      <c r="D90" s="167" t="s">
        <v>136</v>
      </c>
      <c r="E90" s="168" t="s">
        <v>1046</v>
      </c>
      <c r="F90" s="169" t="s">
        <v>1047</v>
      </c>
      <c r="G90" s="170" t="s">
        <v>338</v>
      </c>
      <c r="H90" s="171">
        <v>1</v>
      </c>
      <c r="I90" s="172"/>
      <c r="J90" s="173">
        <f>ROUND(I90*H90,2)</f>
        <v>0</v>
      </c>
      <c r="K90" s="169" t="s">
        <v>271</v>
      </c>
      <c r="L90" s="41"/>
      <c r="M90" s="174" t="s">
        <v>3</v>
      </c>
      <c r="N90" s="175" t="s">
        <v>45</v>
      </c>
      <c r="O90" s="7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78" t="s">
        <v>246</v>
      </c>
      <c r="AT90" s="178" t="s">
        <v>136</v>
      </c>
      <c r="AU90" s="178" t="s">
        <v>84</v>
      </c>
      <c r="AY90" s="21" t="s">
        <v>134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1" t="s">
        <v>82</v>
      </c>
      <c r="BK90" s="179">
        <f>ROUND(I90*H90,2)</f>
        <v>0</v>
      </c>
      <c r="BL90" s="21" t="s">
        <v>246</v>
      </c>
      <c r="BM90" s="178" t="s">
        <v>1048</v>
      </c>
    </row>
    <row r="91" spans="1:65" s="2" customFormat="1" ht="16.5" customHeight="1">
      <c r="A91" s="40"/>
      <c r="B91" s="166"/>
      <c r="C91" s="167" t="s">
        <v>84</v>
      </c>
      <c r="D91" s="167" t="s">
        <v>136</v>
      </c>
      <c r="E91" s="168" t="s">
        <v>1049</v>
      </c>
      <c r="F91" s="169" t="s">
        <v>1050</v>
      </c>
      <c r="G91" s="170" t="s">
        <v>317</v>
      </c>
      <c r="H91" s="171">
        <v>7</v>
      </c>
      <c r="I91" s="172"/>
      <c r="J91" s="173">
        <f>ROUND(I91*H91,2)</f>
        <v>0</v>
      </c>
      <c r="K91" s="169" t="s">
        <v>271</v>
      </c>
      <c r="L91" s="41"/>
      <c r="M91" s="174" t="s">
        <v>3</v>
      </c>
      <c r="N91" s="175" t="s">
        <v>45</v>
      </c>
      <c r="O91" s="7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78" t="s">
        <v>246</v>
      </c>
      <c r="AT91" s="178" t="s">
        <v>136</v>
      </c>
      <c r="AU91" s="178" t="s">
        <v>84</v>
      </c>
      <c r="AY91" s="21" t="s">
        <v>134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1" t="s">
        <v>82</v>
      </c>
      <c r="BK91" s="179">
        <f>ROUND(I91*H91,2)</f>
        <v>0</v>
      </c>
      <c r="BL91" s="21" t="s">
        <v>246</v>
      </c>
      <c r="BM91" s="178" t="s">
        <v>1051</v>
      </c>
    </row>
    <row r="92" spans="1:65" s="2" customFormat="1" ht="16.5" customHeight="1">
      <c r="A92" s="40"/>
      <c r="B92" s="166"/>
      <c r="C92" s="167" t="s">
        <v>154</v>
      </c>
      <c r="D92" s="167" t="s">
        <v>136</v>
      </c>
      <c r="E92" s="168" t="s">
        <v>1052</v>
      </c>
      <c r="F92" s="169" t="s">
        <v>1053</v>
      </c>
      <c r="G92" s="170" t="s">
        <v>317</v>
      </c>
      <c r="H92" s="171">
        <v>8</v>
      </c>
      <c r="I92" s="172"/>
      <c r="J92" s="173">
        <f>ROUND(I92*H92,2)</f>
        <v>0</v>
      </c>
      <c r="K92" s="169" t="s">
        <v>271</v>
      </c>
      <c r="L92" s="41"/>
      <c r="M92" s="174" t="s">
        <v>3</v>
      </c>
      <c r="N92" s="175" t="s">
        <v>45</v>
      </c>
      <c r="O92" s="7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78" t="s">
        <v>246</v>
      </c>
      <c r="AT92" s="178" t="s">
        <v>136</v>
      </c>
      <c r="AU92" s="178" t="s">
        <v>84</v>
      </c>
      <c r="AY92" s="21" t="s">
        <v>134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1" t="s">
        <v>82</v>
      </c>
      <c r="BK92" s="179">
        <f>ROUND(I92*H92,2)</f>
        <v>0</v>
      </c>
      <c r="BL92" s="21" t="s">
        <v>246</v>
      </c>
      <c r="BM92" s="178" t="s">
        <v>1054</v>
      </c>
    </row>
    <row r="93" spans="1:65" s="2" customFormat="1" ht="21.75" customHeight="1">
      <c r="A93" s="40"/>
      <c r="B93" s="166"/>
      <c r="C93" s="167" t="s">
        <v>141</v>
      </c>
      <c r="D93" s="167" t="s">
        <v>136</v>
      </c>
      <c r="E93" s="168" t="s">
        <v>1055</v>
      </c>
      <c r="F93" s="169" t="s">
        <v>1056</v>
      </c>
      <c r="G93" s="170" t="s">
        <v>317</v>
      </c>
      <c r="H93" s="171">
        <v>14</v>
      </c>
      <c r="I93" s="172"/>
      <c r="J93" s="173">
        <f>ROUND(I93*H93,2)</f>
        <v>0</v>
      </c>
      <c r="K93" s="169" t="s">
        <v>271</v>
      </c>
      <c r="L93" s="41"/>
      <c r="M93" s="174" t="s">
        <v>3</v>
      </c>
      <c r="N93" s="175" t="s">
        <v>45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246</v>
      </c>
      <c r="AT93" s="178" t="s">
        <v>136</v>
      </c>
      <c r="AU93" s="178" t="s">
        <v>84</v>
      </c>
      <c r="AY93" s="21" t="s">
        <v>134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1" t="s">
        <v>82</v>
      </c>
      <c r="BK93" s="179">
        <f>ROUND(I93*H93,2)</f>
        <v>0</v>
      </c>
      <c r="BL93" s="21" t="s">
        <v>246</v>
      </c>
      <c r="BM93" s="178" t="s">
        <v>1057</v>
      </c>
    </row>
    <row r="94" spans="1:65" s="2" customFormat="1" ht="16.5" customHeight="1">
      <c r="A94" s="40"/>
      <c r="B94" s="166"/>
      <c r="C94" s="167" t="s">
        <v>165</v>
      </c>
      <c r="D94" s="167" t="s">
        <v>136</v>
      </c>
      <c r="E94" s="168" t="s">
        <v>1058</v>
      </c>
      <c r="F94" s="169" t="s">
        <v>1059</v>
      </c>
      <c r="G94" s="170" t="s">
        <v>1060</v>
      </c>
      <c r="H94" s="171">
        <v>1</v>
      </c>
      <c r="I94" s="172"/>
      <c r="J94" s="173">
        <f>ROUND(I94*H94,2)</f>
        <v>0</v>
      </c>
      <c r="K94" s="169" t="s">
        <v>271</v>
      </c>
      <c r="L94" s="41"/>
      <c r="M94" s="174" t="s">
        <v>3</v>
      </c>
      <c r="N94" s="175" t="s">
        <v>45</v>
      </c>
      <c r="O94" s="7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78" t="s">
        <v>246</v>
      </c>
      <c r="AT94" s="178" t="s">
        <v>136</v>
      </c>
      <c r="AU94" s="178" t="s">
        <v>84</v>
      </c>
      <c r="AY94" s="21" t="s">
        <v>134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1" t="s">
        <v>82</v>
      </c>
      <c r="BK94" s="179">
        <f>ROUND(I94*H94,2)</f>
        <v>0</v>
      </c>
      <c r="BL94" s="21" t="s">
        <v>246</v>
      </c>
      <c r="BM94" s="178" t="s">
        <v>1061</v>
      </c>
    </row>
    <row r="95" spans="1:65" s="2" customFormat="1" ht="16.5" customHeight="1">
      <c r="A95" s="40"/>
      <c r="B95" s="166"/>
      <c r="C95" s="167" t="s">
        <v>170</v>
      </c>
      <c r="D95" s="167" t="s">
        <v>136</v>
      </c>
      <c r="E95" s="168" t="s">
        <v>1062</v>
      </c>
      <c r="F95" s="169" t="s">
        <v>1063</v>
      </c>
      <c r="G95" s="170" t="s">
        <v>1060</v>
      </c>
      <c r="H95" s="171">
        <v>3</v>
      </c>
      <c r="I95" s="172"/>
      <c r="J95" s="173">
        <f>ROUND(I95*H95,2)</f>
        <v>0</v>
      </c>
      <c r="K95" s="169" t="s">
        <v>271</v>
      </c>
      <c r="L95" s="41"/>
      <c r="M95" s="174" t="s">
        <v>3</v>
      </c>
      <c r="N95" s="175" t="s">
        <v>45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246</v>
      </c>
      <c r="AT95" s="178" t="s">
        <v>136</v>
      </c>
      <c r="AU95" s="178" t="s">
        <v>84</v>
      </c>
      <c r="AY95" s="21" t="s">
        <v>134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1" t="s">
        <v>82</v>
      </c>
      <c r="BK95" s="179">
        <f>ROUND(I95*H95,2)</f>
        <v>0</v>
      </c>
      <c r="BL95" s="21" t="s">
        <v>246</v>
      </c>
      <c r="BM95" s="178" t="s">
        <v>1064</v>
      </c>
    </row>
    <row r="96" spans="1:65" s="2" customFormat="1" ht="16.5" customHeight="1">
      <c r="A96" s="40"/>
      <c r="B96" s="166"/>
      <c r="C96" s="167" t="s">
        <v>177</v>
      </c>
      <c r="D96" s="167" t="s">
        <v>136</v>
      </c>
      <c r="E96" s="168" t="s">
        <v>1065</v>
      </c>
      <c r="F96" s="169" t="s">
        <v>1066</v>
      </c>
      <c r="G96" s="170" t="s">
        <v>338</v>
      </c>
      <c r="H96" s="171">
        <v>1</v>
      </c>
      <c r="I96" s="172"/>
      <c r="J96" s="173">
        <f>ROUND(I96*H96,2)</f>
        <v>0</v>
      </c>
      <c r="K96" s="169" t="s">
        <v>271</v>
      </c>
      <c r="L96" s="41"/>
      <c r="M96" s="174" t="s">
        <v>3</v>
      </c>
      <c r="N96" s="175" t="s">
        <v>45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246</v>
      </c>
      <c r="AT96" s="178" t="s">
        <v>136</v>
      </c>
      <c r="AU96" s="178" t="s">
        <v>84</v>
      </c>
      <c r="AY96" s="21" t="s">
        <v>134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1" t="s">
        <v>82</v>
      </c>
      <c r="BK96" s="179">
        <f>ROUND(I96*H96,2)</f>
        <v>0</v>
      </c>
      <c r="BL96" s="21" t="s">
        <v>246</v>
      </c>
      <c r="BM96" s="178" t="s">
        <v>1067</v>
      </c>
    </row>
    <row r="97" spans="1:65" s="2" customFormat="1" ht="24.15" customHeight="1">
      <c r="A97" s="40"/>
      <c r="B97" s="166"/>
      <c r="C97" s="167" t="s">
        <v>185</v>
      </c>
      <c r="D97" s="167" t="s">
        <v>136</v>
      </c>
      <c r="E97" s="168" t="s">
        <v>1068</v>
      </c>
      <c r="F97" s="169" t="s">
        <v>1069</v>
      </c>
      <c r="G97" s="170" t="s">
        <v>338</v>
      </c>
      <c r="H97" s="171">
        <v>1</v>
      </c>
      <c r="I97" s="172"/>
      <c r="J97" s="173">
        <f>ROUND(I97*H97,2)</f>
        <v>0</v>
      </c>
      <c r="K97" s="169" t="s">
        <v>271</v>
      </c>
      <c r="L97" s="41"/>
      <c r="M97" s="174" t="s">
        <v>3</v>
      </c>
      <c r="N97" s="175" t="s">
        <v>45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246</v>
      </c>
      <c r="AT97" s="178" t="s">
        <v>136</v>
      </c>
      <c r="AU97" s="178" t="s">
        <v>84</v>
      </c>
      <c r="AY97" s="21" t="s">
        <v>134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1" t="s">
        <v>82</v>
      </c>
      <c r="BK97" s="179">
        <f>ROUND(I97*H97,2)</f>
        <v>0</v>
      </c>
      <c r="BL97" s="21" t="s">
        <v>246</v>
      </c>
      <c r="BM97" s="178" t="s">
        <v>1070</v>
      </c>
    </row>
    <row r="98" spans="1:63" s="12" customFormat="1" ht="22.8" customHeight="1">
      <c r="A98" s="12"/>
      <c r="B98" s="153"/>
      <c r="C98" s="12"/>
      <c r="D98" s="154" t="s">
        <v>73</v>
      </c>
      <c r="E98" s="164" t="s">
        <v>1071</v>
      </c>
      <c r="F98" s="164" t="s">
        <v>1072</v>
      </c>
      <c r="G98" s="12"/>
      <c r="H98" s="12"/>
      <c r="I98" s="156"/>
      <c r="J98" s="165">
        <f>BK98</f>
        <v>0</v>
      </c>
      <c r="K98" s="12"/>
      <c r="L98" s="153"/>
      <c r="M98" s="158"/>
      <c r="N98" s="159"/>
      <c r="O98" s="159"/>
      <c r="P98" s="160">
        <f>SUM(P99:P102)</f>
        <v>0</v>
      </c>
      <c r="Q98" s="159"/>
      <c r="R98" s="160">
        <f>SUM(R99:R102)</f>
        <v>0</v>
      </c>
      <c r="S98" s="159"/>
      <c r="T98" s="161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4" t="s">
        <v>82</v>
      </c>
      <c r="AT98" s="162" t="s">
        <v>73</v>
      </c>
      <c r="AU98" s="162" t="s">
        <v>82</v>
      </c>
      <c r="AY98" s="154" t="s">
        <v>134</v>
      </c>
      <c r="BK98" s="163">
        <f>SUM(BK99:BK102)</f>
        <v>0</v>
      </c>
    </row>
    <row r="99" spans="1:65" s="2" customFormat="1" ht="49.05" customHeight="1">
      <c r="A99" s="40"/>
      <c r="B99" s="166"/>
      <c r="C99" s="167" t="s">
        <v>193</v>
      </c>
      <c r="D99" s="167" t="s">
        <v>136</v>
      </c>
      <c r="E99" s="168" t="s">
        <v>1073</v>
      </c>
      <c r="F99" s="169" t="s">
        <v>1074</v>
      </c>
      <c r="G99" s="170" t="s">
        <v>338</v>
      </c>
      <c r="H99" s="171">
        <v>1</v>
      </c>
      <c r="I99" s="172"/>
      <c r="J99" s="173">
        <f>ROUND(I99*H99,2)</f>
        <v>0</v>
      </c>
      <c r="K99" s="169" t="s">
        <v>271</v>
      </c>
      <c r="L99" s="41"/>
      <c r="M99" s="174" t="s">
        <v>3</v>
      </c>
      <c r="N99" s="175" t="s">
        <v>45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246</v>
      </c>
      <c r="AT99" s="178" t="s">
        <v>136</v>
      </c>
      <c r="AU99" s="178" t="s">
        <v>84</v>
      </c>
      <c r="AY99" s="21" t="s">
        <v>134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1" t="s">
        <v>82</v>
      </c>
      <c r="BK99" s="179">
        <f>ROUND(I99*H99,2)</f>
        <v>0</v>
      </c>
      <c r="BL99" s="21" t="s">
        <v>246</v>
      </c>
      <c r="BM99" s="178" t="s">
        <v>1075</v>
      </c>
    </row>
    <row r="100" spans="1:65" s="2" customFormat="1" ht="16.5" customHeight="1">
      <c r="A100" s="40"/>
      <c r="B100" s="166"/>
      <c r="C100" s="167" t="s">
        <v>200</v>
      </c>
      <c r="D100" s="167" t="s">
        <v>136</v>
      </c>
      <c r="E100" s="168" t="s">
        <v>1076</v>
      </c>
      <c r="F100" s="169" t="s">
        <v>1077</v>
      </c>
      <c r="G100" s="170" t="s">
        <v>317</v>
      </c>
      <c r="H100" s="171">
        <v>16</v>
      </c>
      <c r="I100" s="172"/>
      <c r="J100" s="173">
        <f>ROUND(I100*H100,2)</f>
        <v>0</v>
      </c>
      <c r="K100" s="169" t="s">
        <v>271</v>
      </c>
      <c r="L100" s="41"/>
      <c r="M100" s="174" t="s">
        <v>3</v>
      </c>
      <c r="N100" s="175" t="s">
        <v>45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246</v>
      </c>
      <c r="AT100" s="178" t="s">
        <v>136</v>
      </c>
      <c r="AU100" s="178" t="s">
        <v>84</v>
      </c>
      <c r="AY100" s="21" t="s">
        <v>134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1" t="s">
        <v>82</v>
      </c>
      <c r="BK100" s="179">
        <f>ROUND(I100*H100,2)</f>
        <v>0</v>
      </c>
      <c r="BL100" s="21" t="s">
        <v>246</v>
      </c>
      <c r="BM100" s="178" t="s">
        <v>1078</v>
      </c>
    </row>
    <row r="101" spans="1:65" s="2" customFormat="1" ht="16.5" customHeight="1">
      <c r="A101" s="40"/>
      <c r="B101" s="166"/>
      <c r="C101" s="167" t="s">
        <v>207</v>
      </c>
      <c r="D101" s="167" t="s">
        <v>136</v>
      </c>
      <c r="E101" s="168" t="s">
        <v>1079</v>
      </c>
      <c r="F101" s="169" t="s">
        <v>1080</v>
      </c>
      <c r="G101" s="170" t="s">
        <v>1060</v>
      </c>
      <c r="H101" s="171">
        <v>1</v>
      </c>
      <c r="I101" s="172"/>
      <c r="J101" s="173">
        <f>ROUND(I101*H101,2)</f>
        <v>0</v>
      </c>
      <c r="K101" s="169" t="s">
        <v>271</v>
      </c>
      <c r="L101" s="41"/>
      <c r="M101" s="174" t="s">
        <v>3</v>
      </c>
      <c r="N101" s="175" t="s">
        <v>45</v>
      </c>
      <c r="O101" s="7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78" t="s">
        <v>246</v>
      </c>
      <c r="AT101" s="178" t="s">
        <v>136</v>
      </c>
      <c r="AU101" s="178" t="s">
        <v>84</v>
      </c>
      <c r="AY101" s="21" t="s">
        <v>134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1" t="s">
        <v>82</v>
      </c>
      <c r="BK101" s="179">
        <f>ROUND(I101*H101,2)</f>
        <v>0</v>
      </c>
      <c r="BL101" s="21" t="s">
        <v>246</v>
      </c>
      <c r="BM101" s="178" t="s">
        <v>1081</v>
      </c>
    </row>
    <row r="102" spans="1:65" s="2" customFormat="1" ht="21.75" customHeight="1">
      <c r="A102" s="40"/>
      <c r="B102" s="166"/>
      <c r="C102" s="167" t="s">
        <v>9</v>
      </c>
      <c r="D102" s="167" t="s">
        <v>136</v>
      </c>
      <c r="E102" s="168" t="s">
        <v>1082</v>
      </c>
      <c r="F102" s="169" t="s">
        <v>1083</v>
      </c>
      <c r="G102" s="170" t="s">
        <v>338</v>
      </c>
      <c r="H102" s="171">
        <v>1</v>
      </c>
      <c r="I102" s="172"/>
      <c r="J102" s="173">
        <f>ROUND(I102*H102,2)</f>
        <v>0</v>
      </c>
      <c r="K102" s="169" t="s">
        <v>271</v>
      </c>
      <c r="L102" s="41"/>
      <c r="M102" s="174" t="s">
        <v>3</v>
      </c>
      <c r="N102" s="175" t="s">
        <v>45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246</v>
      </c>
      <c r="AT102" s="178" t="s">
        <v>136</v>
      </c>
      <c r="AU102" s="178" t="s">
        <v>84</v>
      </c>
      <c r="AY102" s="21" t="s">
        <v>134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1" t="s">
        <v>82</v>
      </c>
      <c r="BK102" s="179">
        <f>ROUND(I102*H102,2)</f>
        <v>0</v>
      </c>
      <c r="BL102" s="21" t="s">
        <v>246</v>
      </c>
      <c r="BM102" s="178" t="s">
        <v>1084</v>
      </c>
    </row>
    <row r="103" spans="1:63" s="12" customFormat="1" ht="22.8" customHeight="1">
      <c r="A103" s="12"/>
      <c r="B103" s="153"/>
      <c r="C103" s="12"/>
      <c r="D103" s="154" t="s">
        <v>73</v>
      </c>
      <c r="E103" s="164" t="s">
        <v>1085</v>
      </c>
      <c r="F103" s="164" t="s">
        <v>1086</v>
      </c>
      <c r="G103" s="12"/>
      <c r="H103" s="12"/>
      <c r="I103" s="156"/>
      <c r="J103" s="165">
        <f>BK103</f>
        <v>0</v>
      </c>
      <c r="K103" s="12"/>
      <c r="L103" s="153"/>
      <c r="M103" s="158"/>
      <c r="N103" s="159"/>
      <c r="O103" s="159"/>
      <c r="P103" s="160">
        <f>SUM(P104:P111)</f>
        <v>0</v>
      </c>
      <c r="Q103" s="159"/>
      <c r="R103" s="160">
        <f>SUM(R104:R111)</f>
        <v>0</v>
      </c>
      <c r="S103" s="159"/>
      <c r="T103" s="161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54" t="s">
        <v>82</v>
      </c>
      <c r="AT103" s="162" t="s">
        <v>73</v>
      </c>
      <c r="AU103" s="162" t="s">
        <v>82</v>
      </c>
      <c r="AY103" s="154" t="s">
        <v>134</v>
      </c>
      <c r="BK103" s="163">
        <f>SUM(BK104:BK111)</f>
        <v>0</v>
      </c>
    </row>
    <row r="104" spans="1:65" s="2" customFormat="1" ht="16.5" customHeight="1">
      <c r="A104" s="40"/>
      <c r="B104" s="166"/>
      <c r="C104" s="167" t="s">
        <v>217</v>
      </c>
      <c r="D104" s="167" t="s">
        <v>136</v>
      </c>
      <c r="E104" s="168" t="s">
        <v>1087</v>
      </c>
      <c r="F104" s="169" t="s">
        <v>1088</v>
      </c>
      <c r="G104" s="170" t="s">
        <v>338</v>
      </c>
      <c r="H104" s="171">
        <v>1</v>
      </c>
      <c r="I104" s="172"/>
      <c r="J104" s="173">
        <f>ROUND(I104*H104,2)</f>
        <v>0</v>
      </c>
      <c r="K104" s="169" t="s">
        <v>271</v>
      </c>
      <c r="L104" s="41"/>
      <c r="M104" s="174" t="s">
        <v>3</v>
      </c>
      <c r="N104" s="175" t="s">
        <v>45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246</v>
      </c>
      <c r="AT104" s="178" t="s">
        <v>136</v>
      </c>
      <c r="AU104" s="178" t="s">
        <v>84</v>
      </c>
      <c r="AY104" s="21" t="s">
        <v>134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1" t="s">
        <v>82</v>
      </c>
      <c r="BK104" s="179">
        <f>ROUND(I104*H104,2)</f>
        <v>0</v>
      </c>
      <c r="BL104" s="21" t="s">
        <v>246</v>
      </c>
      <c r="BM104" s="178" t="s">
        <v>1089</v>
      </c>
    </row>
    <row r="105" spans="1:65" s="2" customFormat="1" ht="21.75" customHeight="1">
      <c r="A105" s="40"/>
      <c r="B105" s="166"/>
      <c r="C105" s="167" t="s">
        <v>226</v>
      </c>
      <c r="D105" s="167" t="s">
        <v>136</v>
      </c>
      <c r="E105" s="168" t="s">
        <v>1090</v>
      </c>
      <c r="F105" s="169" t="s">
        <v>1091</v>
      </c>
      <c r="G105" s="170" t="s">
        <v>1060</v>
      </c>
      <c r="H105" s="171">
        <v>1</v>
      </c>
      <c r="I105" s="172"/>
      <c r="J105" s="173">
        <f>ROUND(I105*H105,2)</f>
        <v>0</v>
      </c>
      <c r="K105" s="169" t="s">
        <v>271</v>
      </c>
      <c r="L105" s="41"/>
      <c r="M105" s="174" t="s">
        <v>3</v>
      </c>
      <c r="N105" s="175" t="s">
        <v>45</v>
      </c>
      <c r="O105" s="7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78" t="s">
        <v>246</v>
      </c>
      <c r="AT105" s="178" t="s">
        <v>136</v>
      </c>
      <c r="AU105" s="178" t="s">
        <v>84</v>
      </c>
      <c r="AY105" s="21" t="s">
        <v>134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1" t="s">
        <v>82</v>
      </c>
      <c r="BK105" s="179">
        <f>ROUND(I105*H105,2)</f>
        <v>0</v>
      </c>
      <c r="BL105" s="21" t="s">
        <v>246</v>
      </c>
      <c r="BM105" s="178" t="s">
        <v>1092</v>
      </c>
    </row>
    <row r="106" spans="1:65" s="2" customFormat="1" ht="16.5" customHeight="1">
      <c r="A106" s="40"/>
      <c r="B106" s="166"/>
      <c r="C106" s="167" t="s">
        <v>233</v>
      </c>
      <c r="D106" s="167" t="s">
        <v>136</v>
      </c>
      <c r="E106" s="168" t="s">
        <v>1093</v>
      </c>
      <c r="F106" s="169" t="s">
        <v>1094</v>
      </c>
      <c r="G106" s="170" t="s">
        <v>317</v>
      </c>
      <c r="H106" s="171">
        <v>12</v>
      </c>
      <c r="I106" s="172"/>
      <c r="J106" s="173">
        <f>ROUND(I106*H106,2)</f>
        <v>0</v>
      </c>
      <c r="K106" s="169" t="s">
        <v>271</v>
      </c>
      <c r="L106" s="41"/>
      <c r="M106" s="174" t="s">
        <v>3</v>
      </c>
      <c r="N106" s="175" t="s">
        <v>45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246</v>
      </c>
      <c r="AT106" s="178" t="s">
        <v>136</v>
      </c>
      <c r="AU106" s="178" t="s">
        <v>84</v>
      </c>
      <c r="AY106" s="21" t="s">
        <v>134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1" t="s">
        <v>82</v>
      </c>
      <c r="BK106" s="179">
        <f>ROUND(I106*H106,2)</f>
        <v>0</v>
      </c>
      <c r="BL106" s="21" t="s">
        <v>246</v>
      </c>
      <c r="BM106" s="178" t="s">
        <v>1095</v>
      </c>
    </row>
    <row r="107" spans="1:65" s="2" customFormat="1" ht="16.5" customHeight="1">
      <c r="A107" s="40"/>
      <c r="B107" s="166"/>
      <c r="C107" s="167" t="s">
        <v>246</v>
      </c>
      <c r="D107" s="167" t="s">
        <v>136</v>
      </c>
      <c r="E107" s="168" t="s">
        <v>1096</v>
      </c>
      <c r="F107" s="169" t="s">
        <v>1097</v>
      </c>
      <c r="G107" s="170" t="s">
        <v>1060</v>
      </c>
      <c r="H107" s="171">
        <v>1</v>
      </c>
      <c r="I107" s="172"/>
      <c r="J107" s="173">
        <f>ROUND(I107*H107,2)</f>
        <v>0</v>
      </c>
      <c r="K107" s="169" t="s">
        <v>271</v>
      </c>
      <c r="L107" s="41"/>
      <c r="M107" s="174" t="s">
        <v>3</v>
      </c>
      <c r="N107" s="175" t="s">
        <v>45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246</v>
      </c>
      <c r="AT107" s="178" t="s">
        <v>136</v>
      </c>
      <c r="AU107" s="178" t="s">
        <v>84</v>
      </c>
      <c r="AY107" s="21" t="s">
        <v>134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1" t="s">
        <v>82</v>
      </c>
      <c r="BK107" s="179">
        <f>ROUND(I107*H107,2)</f>
        <v>0</v>
      </c>
      <c r="BL107" s="21" t="s">
        <v>246</v>
      </c>
      <c r="BM107" s="178" t="s">
        <v>1098</v>
      </c>
    </row>
    <row r="108" spans="1:65" s="2" customFormat="1" ht="16.5" customHeight="1">
      <c r="A108" s="40"/>
      <c r="B108" s="166"/>
      <c r="C108" s="167" t="s">
        <v>253</v>
      </c>
      <c r="D108" s="167" t="s">
        <v>136</v>
      </c>
      <c r="E108" s="168" t="s">
        <v>1099</v>
      </c>
      <c r="F108" s="169" t="s">
        <v>1100</v>
      </c>
      <c r="G108" s="170" t="s">
        <v>1060</v>
      </c>
      <c r="H108" s="171">
        <v>2</v>
      </c>
      <c r="I108" s="172"/>
      <c r="J108" s="173">
        <f>ROUND(I108*H108,2)</f>
        <v>0</v>
      </c>
      <c r="K108" s="169" t="s">
        <v>271</v>
      </c>
      <c r="L108" s="41"/>
      <c r="M108" s="174" t="s">
        <v>3</v>
      </c>
      <c r="N108" s="175" t="s">
        <v>45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246</v>
      </c>
      <c r="AT108" s="178" t="s">
        <v>136</v>
      </c>
      <c r="AU108" s="178" t="s">
        <v>84</v>
      </c>
      <c r="AY108" s="21" t="s">
        <v>134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1" t="s">
        <v>82</v>
      </c>
      <c r="BK108" s="179">
        <f>ROUND(I108*H108,2)</f>
        <v>0</v>
      </c>
      <c r="BL108" s="21" t="s">
        <v>246</v>
      </c>
      <c r="BM108" s="178" t="s">
        <v>1101</v>
      </c>
    </row>
    <row r="109" spans="1:65" s="2" customFormat="1" ht="16.5" customHeight="1">
      <c r="A109" s="40"/>
      <c r="B109" s="166"/>
      <c r="C109" s="167" t="s">
        <v>262</v>
      </c>
      <c r="D109" s="167" t="s">
        <v>136</v>
      </c>
      <c r="E109" s="168" t="s">
        <v>1102</v>
      </c>
      <c r="F109" s="169" t="s">
        <v>1103</v>
      </c>
      <c r="G109" s="170" t="s">
        <v>338</v>
      </c>
      <c r="H109" s="171">
        <v>1</v>
      </c>
      <c r="I109" s="172"/>
      <c r="J109" s="173">
        <f>ROUND(I109*H109,2)</f>
        <v>0</v>
      </c>
      <c r="K109" s="169" t="s">
        <v>271</v>
      </c>
      <c r="L109" s="41"/>
      <c r="M109" s="174" t="s">
        <v>3</v>
      </c>
      <c r="N109" s="175" t="s">
        <v>45</v>
      </c>
      <c r="O109" s="7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78" t="s">
        <v>246</v>
      </c>
      <c r="AT109" s="178" t="s">
        <v>136</v>
      </c>
      <c r="AU109" s="178" t="s">
        <v>84</v>
      </c>
      <c r="AY109" s="21" t="s">
        <v>134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1" t="s">
        <v>82</v>
      </c>
      <c r="BK109" s="179">
        <f>ROUND(I109*H109,2)</f>
        <v>0</v>
      </c>
      <c r="BL109" s="21" t="s">
        <v>246</v>
      </c>
      <c r="BM109" s="178" t="s">
        <v>1104</v>
      </c>
    </row>
    <row r="110" spans="1:65" s="2" customFormat="1" ht="16.5" customHeight="1">
      <c r="A110" s="40"/>
      <c r="B110" s="166"/>
      <c r="C110" s="167" t="s">
        <v>268</v>
      </c>
      <c r="D110" s="167" t="s">
        <v>136</v>
      </c>
      <c r="E110" s="168" t="s">
        <v>1105</v>
      </c>
      <c r="F110" s="169" t="s">
        <v>1106</v>
      </c>
      <c r="G110" s="170" t="s">
        <v>1107</v>
      </c>
      <c r="H110" s="171">
        <v>16</v>
      </c>
      <c r="I110" s="172"/>
      <c r="J110" s="173">
        <f>ROUND(I110*H110,2)</f>
        <v>0</v>
      </c>
      <c r="K110" s="169" t="s">
        <v>271</v>
      </c>
      <c r="L110" s="41"/>
      <c r="M110" s="174" t="s">
        <v>3</v>
      </c>
      <c r="N110" s="175" t="s">
        <v>45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246</v>
      </c>
      <c r="AT110" s="178" t="s">
        <v>136</v>
      </c>
      <c r="AU110" s="178" t="s">
        <v>84</v>
      </c>
      <c r="AY110" s="21" t="s">
        <v>134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1" t="s">
        <v>82</v>
      </c>
      <c r="BK110" s="179">
        <f>ROUND(I110*H110,2)</f>
        <v>0</v>
      </c>
      <c r="BL110" s="21" t="s">
        <v>246</v>
      </c>
      <c r="BM110" s="178" t="s">
        <v>1108</v>
      </c>
    </row>
    <row r="111" spans="1:65" s="2" customFormat="1" ht="24.15" customHeight="1">
      <c r="A111" s="40"/>
      <c r="B111" s="166"/>
      <c r="C111" s="167" t="s">
        <v>274</v>
      </c>
      <c r="D111" s="167" t="s">
        <v>136</v>
      </c>
      <c r="E111" s="168" t="s">
        <v>1109</v>
      </c>
      <c r="F111" s="169" t="s">
        <v>1110</v>
      </c>
      <c r="G111" s="170" t="s">
        <v>338</v>
      </c>
      <c r="H111" s="171">
        <v>1</v>
      </c>
      <c r="I111" s="172"/>
      <c r="J111" s="173">
        <f>ROUND(I111*H111,2)</f>
        <v>0</v>
      </c>
      <c r="K111" s="169" t="s">
        <v>271</v>
      </c>
      <c r="L111" s="41"/>
      <c r="M111" s="174" t="s">
        <v>3</v>
      </c>
      <c r="N111" s="175" t="s">
        <v>45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246</v>
      </c>
      <c r="AT111" s="178" t="s">
        <v>136</v>
      </c>
      <c r="AU111" s="178" t="s">
        <v>84</v>
      </c>
      <c r="AY111" s="21" t="s">
        <v>134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1" t="s">
        <v>82</v>
      </c>
      <c r="BK111" s="179">
        <f>ROUND(I111*H111,2)</f>
        <v>0</v>
      </c>
      <c r="BL111" s="21" t="s">
        <v>246</v>
      </c>
      <c r="BM111" s="178" t="s">
        <v>1111</v>
      </c>
    </row>
    <row r="112" spans="1:63" s="12" customFormat="1" ht="25.9" customHeight="1">
      <c r="A112" s="12"/>
      <c r="B112" s="153"/>
      <c r="C112" s="12"/>
      <c r="D112" s="154" t="s">
        <v>73</v>
      </c>
      <c r="E112" s="155" t="s">
        <v>538</v>
      </c>
      <c r="F112" s="155" t="s">
        <v>539</v>
      </c>
      <c r="G112" s="12"/>
      <c r="H112" s="12"/>
      <c r="I112" s="156"/>
      <c r="J112" s="157">
        <f>BK112</f>
        <v>0</v>
      </c>
      <c r="K112" s="12"/>
      <c r="L112" s="153"/>
      <c r="M112" s="158"/>
      <c r="N112" s="159"/>
      <c r="O112" s="159"/>
      <c r="P112" s="160">
        <f>P113+P118+P123</f>
        <v>0</v>
      </c>
      <c r="Q112" s="159"/>
      <c r="R112" s="160">
        <f>R113+R118+R123</f>
        <v>0</v>
      </c>
      <c r="S112" s="159"/>
      <c r="T112" s="161">
        <f>T113+T118+T123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4" t="s">
        <v>165</v>
      </c>
      <c r="AT112" s="162" t="s">
        <v>73</v>
      </c>
      <c r="AU112" s="162" t="s">
        <v>74</v>
      </c>
      <c r="AY112" s="154" t="s">
        <v>134</v>
      </c>
      <c r="BK112" s="163">
        <f>BK113+BK118+BK123</f>
        <v>0</v>
      </c>
    </row>
    <row r="113" spans="1:63" s="12" customFormat="1" ht="22.8" customHeight="1">
      <c r="A113" s="12"/>
      <c r="B113" s="153"/>
      <c r="C113" s="12"/>
      <c r="D113" s="154" t="s">
        <v>73</v>
      </c>
      <c r="E113" s="164" t="s">
        <v>540</v>
      </c>
      <c r="F113" s="164" t="s">
        <v>541</v>
      </c>
      <c r="G113" s="12"/>
      <c r="H113" s="12"/>
      <c r="I113" s="156"/>
      <c r="J113" s="165">
        <f>BK113</f>
        <v>0</v>
      </c>
      <c r="K113" s="12"/>
      <c r="L113" s="153"/>
      <c r="M113" s="158"/>
      <c r="N113" s="159"/>
      <c r="O113" s="159"/>
      <c r="P113" s="160">
        <f>SUM(P114:P117)</f>
        <v>0</v>
      </c>
      <c r="Q113" s="159"/>
      <c r="R113" s="160">
        <f>SUM(R114:R117)</f>
        <v>0</v>
      </c>
      <c r="S113" s="159"/>
      <c r="T113" s="161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4" t="s">
        <v>165</v>
      </c>
      <c r="AT113" s="162" t="s">
        <v>73</v>
      </c>
      <c r="AU113" s="162" t="s">
        <v>82</v>
      </c>
      <c r="AY113" s="154" t="s">
        <v>134</v>
      </c>
      <c r="BK113" s="163">
        <f>SUM(BK114:BK117)</f>
        <v>0</v>
      </c>
    </row>
    <row r="114" spans="1:65" s="2" customFormat="1" ht="24.15" customHeight="1">
      <c r="A114" s="40"/>
      <c r="B114" s="166"/>
      <c r="C114" s="167" t="s">
        <v>8</v>
      </c>
      <c r="D114" s="167" t="s">
        <v>136</v>
      </c>
      <c r="E114" s="168" t="s">
        <v>1112</v>
      </c>
      <c r="F114" s="169" t="s">
        <v>1113</v>
      </c>
      <c r="G114" s="170" t="s">
        <v>545</v>
      </c>
      <c r="H114" s="171">
        <v>1</v>
      </c>
      <c r="I114" s="172"/>
      <c r="J114" s="173">
        <f>ROUND(I114*H114,2)</f>
        <v>0</v>
      </c>
      <c r="K114" s="169" t="s">
        <v>140</v>
      </c>
      <c r="L114" s="41"/>
      <c r="M114" s="174" t="s">
        <v>3</v>
      </c>
      <c r="N114" s="175" t="s">
        <v>45</v>
      </c>
      <c r="O114" s="74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78" t="s">
        <v>546</v>
      </c>
      <c r="AT114" s="178" t="s">
        <v>136</v>
      </c>
      <c r="AU114" s="178" t="s">
        <v>84</v>
      </c>
      <c r="AY114" s="21" t="s">
        <v>134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1" t="s">
        <v>82</v>
      </c>
      <c r="BK114" s="179">
        <f>ROUND(I114*H114,2)</f>
        <v>0</v>
      </c>
      <c r="BL114" s="21" t="s">
        <v>546</v>
      </c>
      <c r="BM114" s="178" t="s">
        <v>1114</v>
      </c>
    </row>
    <row r="115" spans="1:47" s="2" customFormat="1" ht="12">
      <c r="A115" s="40"/>
      <c r="B115" s="41"/>
      <c r="C115" s="40"/>
      <c r="D115" s="180" t="s">
        <v>143</v>
      </c>
      <c r="E115" s="40"/>
      <c r="F115" s="181" t="s">
        <v>1115</v>
      </c>
      <c r="G115" s="40"/>
      <c r="H115" s="40"/>
      <c r="I115" s="182"/>
      <c r="J115" s="40"/>
      <c r="K115" s="40"/>
      <c r="L115" s="41"/>
      <c r="M115" s="183"/>
      <c r="N115" s="184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1" t="s">
        <v>143</v>
      </c>
      <c r="AU115" s="21" t="s">
        <v>84</v>
      </c>
    </row>
    <row r="116" spans="1:65" s="2" customFormat="1" ht="24.15" customHeight="1">
      <c r="A116" s="40"/>
      <c r="B116" s="166"/>
      <c r="C116" s="167" t="s">
        <v>289</v>
      </c>
      <c r="D116" s="167" t="s">
        <v>136</v>
      </c>
      <c r="E116" s="168" t="s">
        <v>1116</v>
      </c>
      <c r="F116" s="169" t="s">
        <v>1117</v>
      </c>
      <c r="G116" s="170" t="s">
        <v>545</v>
      </c>
      <c r="H116" s="171">
        <v>1</v>
      </c>
      <c r="I116" s="172"/>
      <c r="J116" s="173">
        <f>ROUND(I116*H116,2)</f>
        <v>0</v>
      </c>
      <c r="K116" s="169" t="s">
        <v>140</v>
      </c>
      <c r="L116" s="41"/>
      <c r="M116" s="174" t="s">
        <v>3</v>
      </c>
      <c r="N116" s="175" t="s">
        <v>45</v>
      </c>
      <c r="O116" s="7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78" t="s">
        <v>546</v>
      </c>
      <c r="AT116" s="178" t="s">
        <v>136</v>
      </c>
      <c r="AU116" s="178" t="s">
        <v>84</v>
      </c>
      <c r="AY116" s="21" t="s">
        <v>134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1" t="s">
        <v>82</v>
      </c>
      <c r="BK116" s="179">
        <f>ROUND(I116*H116,2)</f>
        <v>0</v>
      </c>
      <c r="BL116" s="21" t="s">
        <v>546</v>
      </c>
      <c r="BM116" s="178" t="s">
        <v>1118</v>
      </c>
    </row>
    <row r="117" spans="1:47" s="2" customFormat="1" ht="12">
      <c r="A117" s="40"/>
      <c r="B117" s="41"/>
      <c r="C117" s="40"/>
      <c r="D117" s="180" t="s">
        <v>143</v>
      </c>
      <c r="E117" s="40"/>
      <c r="F117" s="181" t="s">
        <v>1119</v>
      </c>
      <c r="G117" s="40"/>
      <c r="H117" s="40"/>
      <c r="I117" s="182"/>
      <c r="J117" s="40"/>
      <c r="K117" s="40"/>
      <c r="L117" s="41"/>
      <c r="M117" s="183"/>
      <c r="N117" s="184"/>
      <c r="O117" s="74"/>
      <c r="P117" s="74"/>
      <c r="Q117" s="74"/>
      <c r="R117" s="74"/>
      <c r="S117" s="74"/>
      <c r="T117" s="7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21" t="s">
        <v>143</v>
      </c>
      <c r="AU117" s="21" t="s">
        <v>84</v>
      </c>
    </row>
    <row r="118" spans="1:63" s="12" customFormat="1" ht="22.8" customHeight="1">
      <c r="A118" s="12"/>
      <c r="B118" s="153"/>
      <c r="C118" s="12"/>
      <c r="D118" s="154" t="s">
        <v>73</v>
      </c>
      <c r="E118" s="164" t="s">
        <v>566</v>
      </c>
      <c r="F118" s="164" t="s">
        <v>567</v>
      </c>
      <c r="G118" s="12"/>
      <c r="H118" s="12"/>
      <c r="I118" s="156"/>
      <c r="J118" s="165">
        <f>BK118</f>
        <v>0</v>
      </c>
      <c r="K118" s="12"/>
      <c r="L118" s="153"/>
      <c r="M118" s="158"/>
      <c r="N118" s="159"/>
      <c r="O118" s="159"/>
      <c r="P118" s="160">
        <f>SUM(P119:P122)</f>
        <v>0</v>
      </c>
      <c r="Q118" s="159"/>
      <c r="R118" s="160">
        <f>SUM(R119:R122)</f>
        <v>0</v>
      </c>
      <c r="S118" s="159"/>
      <c r="T118" s="161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4" t="s">
        <v>165</v>
      </c>
      <c r="AT118" s="162" t="s">
        <v>73</v>
      </c>
      <c r="AU118" s="162" t="s">
        <v>82</v>
      </c>
      <c r="AY118" s="154" t="s">
        <v>134</v>
      </c>
      <c r="BK118" s="163">
        <f>SUM(BK119:BK122)</f>
        <v>0</v>
      </c>
    </row>
    <row r="119" spans="1:65" s="2" customFormat="1" ht="16.5" customHeight="1">
      <c r="A119" s="40"/>
      <c r="B119" s="166"/>
      <c r="C119" s="167" t="s">
        <v>297</v>
      </c>
      <c r="D119" s="167" t="s">
        <v>136</v>
      </c>
      <c r="E119" s="168" t="s">
        <v>1120</v>
      </c>
      <c r="F119" s="169" t="s">
        <v>1121</v>
      </c>
      <c r="G119" s="170" t="s">
        <v>545</v>
      </c>
      <c r="H119" s="171">
        <v>1</v>
      </c>
      <c r="I119" s="172"/>
      <c r="J119" s="173">
        <f>ROUND(I119*H119,2)</f>
        <v>0</v>
      </c>
      <c r="K119" s="169" t="s">
        <v>140</v>
      </c>
      <c r="L119" s="41"/>
      <c r="M119" s="174" t="s">
        <v>3</v>
      </c>
      <c r="N119" s="175" t="s">
        <v>45</v>
      </c>
      <c r="O119" s="7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78" t="s">
        <v>546</v>
      </c>
      <c r="AT119" s="178" t="s">
        <v>136</v>
      </c>
      <c r="AU119" s="178" t="s">
        <v>84</v>
      </c>
      <c r="AY119" s="21" t="s">
        <v>134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1" t="s">
        <v>82</v>
      </c>
      <c r="BK119" s="179">
        <f>ROUND(I119*H119,2)</f>
        <v>0</v>
      </c>
      <c r="BL119" s="21" t="s">
        <v>546</v>
      </c>
      <c r="BM119" s="178" t="s">
        <v>1122</v>
      </c>
    </row>
    <row r="120" spans="1:47" s="2" customFormat="1" ht="12">
      <c r="A120" s="40"/>
      <c r="B120" s="41"/>
      <c r="C120" s="40"/>
      <c r="D120" s="180" t="s">
        <v>143</v>
      </c>
      <c r="E120" s="40"/>
      <c r="F120" s="181" t="s">
        <v>1123</v>
      </c>
      <c r="G120" s="40"/>
      <c r="H120" s="40"/>
      <c r="I120" s="182"/>
      <c r="J120" s="40"/>
      <c r="K120" s="40"/>
      <c r="L120" s="41"/>
      <c r="M120" s="183"/>
      <c r="N120" s="184"/>
      <c r="O120" s="74"/>
      <c r="P120" s="74"/>
      <c r="Q120" s="74"/>
      <c r="R120" s="74"/>
      <c r="S120" s="74"/>
      <c r="T120" s="7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21" t="s">
        <v>143</v>
      </c>
      <c r="AU120" s="21" t="s">
        <v>84</v>
      </c>
    </row>
    <row r="121" spans="1:65" s="2" customFormat="1" ht="16.5" customHeight="1">
      <c r="A121" s="40"/>
      <c r="B121" s="166"/>
      <c r="C121" s="167" t="s">
        <v>304</v>
      </c>
      <c r="D121" s="167" t="s">
        <v>136</v>
      </c>
      <c r="E121" s="168" t="s">
        <v>1124</v>
      </c>
      <c r="F121" s="169" t="s">
        <v>1125</v>
      </c>
      <c r="G121" s="170" t="s">
        <v>545</v>
      </c>
      <c r="H121" s="171">
        <v>1</v>
      </c>
      <c r="I121" s="172"/>
      <c r="J121" s="173">
        <f>ROUND(I121*H121,2)</f>
        <v>0</v>
      </c>
      <c r="K121" s="169" t="s">
        <v>140</v>
      </c>
      <c r="L121" s="41"/>
      <c r="M121" s="174" t="s">
        <v>3</v>
      </c>
      <c r="N121" s="175" t="s">
        <v>45</v>
      </c>
      <c r="O121" s="74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78" t="s">
        <v>546</v>
      </c>
      <c r="AT121" s="178" t="s">
        <v>136</v>
      </c>
      <c r="AU121" s="178" t="s">
        <v>84</v>
      </c>
      <c r="AY121" s="21" t="s">
        <v>134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1" t="s">
        <v>82</v>
      </c>
      <c r="BK121" s="179">
        <f>ROUND(I121*H121,2)</f>
        <v>0</v>
      </c>
      <c r="BL121" s="21" t="s">
        <v>546</v>
      </c>
      <c r="BM121" s="178" t="s">
        <v>1126</v>
      </c>
    </row>
    <row r="122" spans="1:47" s="2" customFormat="1" ht="12">
      <c r="A122" s="40"/>
      <c r="B122" s="41"/>
      <c r="C122" s="40"/>
      <c r="D122" s="180" t="s">
        <v>143</v>
      </c>
      <c r="E122" s="40"/>
      <c r="F122" s="181" t="s">
        <v>1127</v>
      </c>
      <c r="G122" s="40"/>
      <c r="H122" s="40"/>
      <c r="I122" s="182"/>
      <c r="J122" s="40"/>
      <c r="K122" s="40"/>
      <c r="L122" s="41"/>
      <c r="M122" s="183"/>
      <c r="N122" s="184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1" t="s">
        <v>143</v>
      </c>
      <c r="AU122" s="21" t="s">
        <v>84</v>
      </c>
    </row>
    <row r="123" spans="1:63" s="12" customFormat="1" ht="22.8" customHeight="1">
      <c r="A123" s="12"/>
      <c r="B123" s="153"/>
      <c r="C123" s="12"/>
      <c r="D123" s="154" t="s">
        <v>73</v>
      </c>
      <c r="E123" s="164" t="s">
        <v>1128</v>
      </c>
      <c r="F123" s="164" t="s">
        <v>1129</v>
      </c>
      <c r="G123" s="12"/>
      <c r="H123" s="12"/>
      <c r="I123" s="156"/>
      <c r="J123" s="165">
        <f>BK123</f>
        <v>0</v>
      </c>
      <c r="K123" s="12"/>
      <c r="L123" s="153"/>
      <c r="M123" s="158"/>
      <c r="N123" s="159"/>
      <c r="O123" s="159"/>
      <c r="P123" s="160">
        <f>SUM(P124:P125)</f>
        <v>0</v>
      </c>
      <c r="Q123" s="159"/>
      <c r="R123" s="160">
        <f>SUM(R124:R125)</f>
        <v>0</v>
      </c>
      <c r="S123" s="159"/>
      <c r="T123" s="161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4" t="s">
        <v>165</v>
      </c>
      <c r="AT123" s="162" t="s">
        <v>73</v>
      </c>
      <c r="AU123" s="162" t="s">
        <v>82</v>
      </c>
      <c r="AY123" s="154" t="s">
        <v>134</v>
      </c>
      <c r="BK123" s="163">
        <f>SUM(BK124:BK125)</f>
        <v>0</v>
      </c>
    </row>
    <row r="124" spans="1:65" s="2" customFormat="1" ht="16.5" customHeight="1">
      <c r="A124" s="40"/>
      <c r="B124" s="166"/>
      <c r="C124" s="167" t="s">
        <v>309</v>
      </c>
      <c r="D124" s="167" t="s">
        <v>136</v>
      </c>
      <c r="E124" s="168" t="s">
        <v>1130</v>
      </c>
      <c r="F124" s="169" t="s">
        <v>1131</v>
      </c>
      <c r="G124" s="170" t="s">
        <v>545</v>
      </c>
      <c r="H124" s="171">
        <v>1</v>
      </c>
      <c r="I124" s="172"/>
      <c r="J124" s="173">
        <f>ROUND(I124*H124,2)</f>
        <v>0</v>
      </c>
      <c r="K124" s="169" t="s">
        <v>140</v>
      </c>
      <c r="L124" s="41"/>
      <c r="M124" s="174" t="s">
        <v>3</v>
      </c>
      <c r="N124" s="175" t="s">
        <v>45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546</v>
      </c>
      <c r="AT124" s="178" t="s">
        <v>136</v>
      </c>
      <c r="AU124" s="178" t="s">
        <v>84</v>
      </c>
      <c r="AY124" s="21" t="s">
        <v>134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1" t="s">
        <v>82</v>
      </c>
      <c r="BK124" s="179">
        <f>ROUND(I124*H124,2)</f>
        <v>0</v>
      </c>
      <c r="BL124" s="21" t="s">
        <v>546</v>
      </c>
      <c r="BM124" s="178" t="s">
        <v>1132</v>
      </c>
    </row>
    <row r="125" spans="1:47" s="2" customFormat="1" ht="12">
      <c r="A125" s="40"/>
      <c r="B125" s="41"/>
      <c r="C125" s="40"/>
      <c r="D125" s="180" t="s">
        <v>143</v>
      </c>
      <c r="E125" s="40"/>
      <c r="F125" s="181" t="s">
        <v>1133</v>
      </c>
      <c r="G125" s="40"/>
      <c r="H125" s="40"/>
      <c r="I125" s="182"/>
      <c r="J125" s="40"/>
      <c r="K125" s="40"/>
      <c r="L125" s="41"/>
      <c r="M125" s="219"/>
      <c r="N125" s="220"/>
      <c r="O125" s="221"/>
      <c r="P125" s="221"/>
      <c r="Q125" s="221"/>
      <c r="R125" s="221"/>
      <c r="S125" s="221"/>
      <c r="T125" s="222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1" t="s">
        <v>143</v>
      </c>
      <c r="AU125" s="21" t="s">
        <v>84</v>
      </c>
    </row>
    <row r="126" spans="1:31" s="2" customFormat="1" ht="6.95" customHeight="1">
      <c r="A126" s="40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41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autoFilter ref="C86:K12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115" r:id="rId1" display="https://podminky.urs.cz/item/CS_URS_2023_01/013254000-1"/>
    <hyperlink ref="F117" r:id="rId2" display="https://podminky.urs.cz/item/CS_URS_2023_01/013254000-2"/>
    <hyperlink ref="F120" r:id="rId3" display="https://podminky.urs.cz/item/CS_URS_2023_01/043114000-1"/>
    <hyperlink ref="F122" r:id="rId4" display="https://podminky.urs.cz/item/CS_URS_2023_01/043114000-2"/>
    <hyperlink ref="F125" r:id="rId5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93</v>
      </c>
    </row>
    <row r="3" spans="2:46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4"/>
      <c r="AT3" s="21" t="s">
        <v>84</v>
      </c>
    </row>
    <row r="4" spans="2:46" s="1" customFormat="1" ht="24.95" customHeight="1">
      <c r="B4" s="24"/>
      <c r="D4" s="25" t="s">
        <v>94</v>
      </c>
      <c r="L4" s="24"/>
      <c r="M4" s="116" t="s">
        <v>11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34" t="s">
        <v>17</v>
      </c>
      <c r="L6" s="24"/>
    </row>
    <row r="7" spans="2:12" s="1" customFormat="1" ht="26.25" customHeight="1">
      <c r="B7" s="24"/>
      <c r="E7" s="117" t="str">
        <f>'Rekapitulace stavby'!K6</f>
        <v>Vybudování technologické/opravárenské jámy ve stávající dílně automobilů</v>
      </c>
      <c r="F7" s="34"/>
      <c r="G7" s="34"/>
      <c r="H7" s="34"/>
      <c r="L7" s="24"/>
    </row>
    <row r="8" spans="1:31" s="2" customFormat="1" ht="12" customHeight="1">
      <c r="A8" s="40"/>
      <c r="B8" s="41"/>
      <c r="C8" s="40"/>
      <c r="D8" s="34" t="s">
        <v>95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1134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4" t="s">
        <v>19</v>
      </c>
      <c r="E11" s="40"/>
      <c r="F11" s="29" t="s">
        <v>3</v>
      </c>
      <c r="G11" s="40"/>
      <c r="H11" s="40"/>
      <c r="I11" s="34" t="s">
        <v>20</v>
      </c>
      <c r="J11" s="29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4" t="s">
        <v>21</v>
      </c>
      <c r="E12" s="40"/>
      <c r="F12" s="29" t="s">
        <v>22</v>
      </c>
      <c r="G12" s="40"/>
      <c r="H12" s="40"/>
      <c r="I12" s="34" t="s">
        <v>23</v>
      </c>
      <c r="J12" s="66" t="str">
        <f>'Rekapitulace stavby'!AN8</f>
        <v>7. 6. 2023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4" t="s">
        <v>25</v>
      </c>
      <c r="E14" s="40"/>
      <c r="F14" s="40"/>
      <c r="G14" s="40"/>
      <c r="H14" s="40"/>
      <c r="I14" s="34" t="s">
        <v>26</v>
      </c>
      <c r="J14" s="29" t="s">
        <v>27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9" t="s">
        <v>28</v>
      </c>
      <c r="F15" s="40"/>
      <c r="G15" s="40"/>
      <c r="H15" s="40"/>
      <c r="I15" s="34" t="s">
        <v>29</v>
      </c>
      <c r="J15" s="29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4" t="s">
        <v>30</v>
      </c>
      <c r="E17" s="40"/>
      <c r="F17" s="40"/>
      <c r="G17" s="40"/>
      <c r="H17" s="40"/>
      <c r="I17" s="34" t="s">
        <v>26</v>
      </c>
      <c r="J17" s="35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5" t="str">
        <f>'Rekapitulace stavby'!E14</f>
        <v>Vyplň údaj</v>
      </c>
      <c r="F18" s="29"/>
      <c r="G18" s="29"/>
      <c r="H18" s="29"/>
      <c r="I18" s="34" t="s">
        <v>29</v>
      </c>
      <c r="J18" s="35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4" t="s">
        <v>32</v>
      </c>
      <c r="E20" s="40"/>
      <c r="F20" s="40"/>
      <c r="G20" s="40"/>
      <c r="H20" s="40"/>
      <c r="I20" s="34" t="s">
        <v>26</v>
      </c>
      <c r="J20" s="29" t="s">
        <v>33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9" t="s">
        <v>34</v>
      </c>
      <c r="F21" s="40"/>
      <c r="G21" s="40"/>
      <c r="H21" s="40"/>
      <c r="I21" s="34" t="s">
        <v>29</v>
      </c>
      <c r="J21" s="29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4" t="s">
        <v>36</v>
      </c>
      <c r="E23" s="40"/>
      <c r="F23" s="40"/>
      <c r="G23" s="40"/>
      <c r="H23" s="40"/>
      <c r="I23" s="34" t="s">
        <v>26</v>
      </c>
      <c r="J23" s="29" t="s">
        <v>3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9" t="s">
        <v>1135</v>
      </c>
      <c r="F24" s="40"/>
      <c r="G24" s="40"/>
      <c r="H24" s="40"/>
      <c r="I24" s="34" t="s">
        <v>29</v>
      </c>
      <c r="J24" s="29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4" t="s">
        <v>38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95.25" customHeight="1">
      <c r="A27" s="119"/>
      <c r="B27" s="120"/>
      <c r="C27" s="119"/>
      <c r="D27" s="119"/>
      <c r="E27" s="38" t="s">
        <v>1136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40</v>
      </c>
      <c r="E30" s="40"/>
      <c r="F30" s="40"/>
      <c r="G30" s="40"/>
      <c r="H30" s="40"/>
      <c r="I30" s="40"/>
      <c r="J30" s="92">
        <f>ROUND(J91,2)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42</v>
      </c>
      <c r="G32" s="40"/>
      <c r="H32" s="40"/>
      <c r="I32" s="45" t="s">
        <v>41</v>
      </c>
      <c r="J32" s="45" t="s">
        <v>43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44</v>
      </c>
      <c r="E33" s="34" t="s">
        <v>45</v>
      </c>
      <c r="F33" s="124">
        <f>ROUND((SUM(BE91:BE176)),2)</f>
        <v>0</v>
      </c>
      <c r="G33" s="40"/>
      <c r="H33" s="40"/>
      <c r="I33" s="125">
        <v>0.21</v>
      </c>
      <c r="J33" s="124">
        <f>ROUND(((SUM(BE91:BE176))*I33),2)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4" t="s">
        <v>46</v>
      </c>
      <c r="F34" s="124">
        <f>ROUND((SUM(BF91:BF176)),2)</f>
        <v>0</v>
      </c>
      <c r="G34" s="40"/>
      <c r="H34" s="40"/>
      <c r="I34" s="125">
        <v>0.12</v>
      </c>
      <c r="J34" s="124">
        <f>ROUND(((SUM(BF91:BF176))*I34),2)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4" t="s">
        <v>47</v>
      </c>
      <c r="F35" s="124">
        <f>ROUND((SUM(BG91:BG176)),2)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4" t="s">
        <v>48</v>
      </c>
      <c r="F36" s="124">
        <f>ROUND((SUM(BH91:BH176)),2)</f>
        <v>0</v>
      </c>
      <c r="G36" s="40"/>
      <c r="H36" s="40"/>
      <c r="I36" s="125">
        <v>0.12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4" t="s">
        <v>49</v>
      </c>
      <c r="F37" s="124">
        <f>ROUND((SUM(BI91:BI176)),2)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50</v>
      </c>
      <c r="E39" s="78"/>
      <c r="F39" s="78"/>
      <c r="G39" s="128" t="s">
        <v>51</v>
      </c>
      <c r="H39" s="129" t="s">
        <v>52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98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0"/>
      <c r="D48" s="40"/>
      <c r="E48" s="117" t="str">
        <f>E7</f>
        <v>Vybudování technologické/opravárenské jámy ve stávající dílně automobilů</v>
      </c>
      <c r="F48" s="34"/>
      <c r="G48" s="34"/>
      <c r="H48" s="34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D1.4 - Elektroinstalace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0"/>
      <c r="E52" s="40"/>
      <c r="F52" s="29" t="str">
        <f>F12</f>
        <v>Průkopníků 290 , Plzeň -Křimice</v>
      </c>
      <c r="G52" s="40"/>
      <c r="H52" s="40"/>
      <c r="I52" s="34" t="s">
        <v>23</v>
      </c>
      <c r="J52" s="66" t="str">
        <f>IF(J12="","",J12)</f>
        <v>7. 6. 2023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0"/>
      <c r="E54" s="40"/>
      <c r="F54" s="29" t="str">
        <f>E15</f>
        <v xml:space="preserve">SPŠ dopravní Plzeň </v>
      </c>
      <c r="G54" s="40"/>
      <c r="H54" s="40"/>
      <c r="I54" s="34" t="s">
        <v>32</v>
      </c>
      <c r="J54" s="38" t="str">
        <f>E21</f>
        <v>Ing. Tomáš Kostohryz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0"/>
      <c r="E55" s="40"/>
      <c r="F55" s="29" t="str">
        <f>IF(E18="","",E18)</f>
        <v>Vyplň údaj</v>
      </c>
      <c r="G55" s="40"/>
      <c r="H55" s="40"/>
      <c r="I55" s="34" t="s">
        <v>36</v>
      </c>
      <c r="J55" s="38" t="str">
        <f>E24</f>
        <v>Ing. Ivan Kobza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99</v>
      </c>
      <c r="D57" s="126"/>
      <c r="E57" s="126"/>
      <c r="F57" s="126"/>
      <c r="G57" s="126"/>
      <c r="H57" s="126"/>
      <c r="I57" s="126"/>
      <c r="J57" s="133" t="s">
        <v>100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72</v>
      </c>
      <c r="D59" s="40"/>
      <c r="E59" s="40"/>
      <c r="F59" s="40"/>
      <c r="G59" s="40"/>
      <c r="H59" s="40"/>
      <c r="I59" s="40"/>
      <c r="J59" s="92">
        <f>J91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1" t="s">
        <v>101</v>
      </c>
    </row>
    <row r="60" spans="1:31" s="9" customFormat="1" ht="24.95" customHeight="1">
      <c r="A60" s="9"/>
      <c r="B60" s="135"/>
      <c r="C60" s="9"/>
      <c r="D60" s="136" t="s">
        <v>1137</v>
      </c>
      <c r="E60" s="137"/>
      <c r="F60" s="137"/>
      <c r="G60" s="137"/>
      <c r="H60" s="137"/>
      <c r="I60" s="137"/>
      <c r="J60" s="138">
        <f>J92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5"/>
      <c r="C61" s="9"/>
      <c r="D61" s="136" t="s">
        <v>1138</v>
      </c>
      <c r="E61" s="137"/>
      <c r="F61" s="137"/>
      <c r="G61" s="137"/>
      <c r="H61" s="137"/>
      <c r="I61" s="137"/>
      <c r="J61" s="138">
        <f>J103</f>
        <v>0</v>
      </c>
      <c r="K61" s="9"/>
      <c r="L61" s="13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35"/>
      <c r="C62" s="9"/>
      <c r="D62" s="136" t="s">
        <v>1139</v>
      </c>
      <c r="E62" s="137"/>
      <c r="F62" s="137"/>
      <c r="G62" s="137"/>
      <c r="H62" s="137"/>
      <c r="I62" s="137"/>
      <c r="J62" s="138">
        <f>J114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35"/>
      <c r="C63" s="9"/>
      <c r="D63" s="136" t="s">
        <v>1140</v>
      </c>
      <c r="E63" s="137"/>
      <c r="F63" s="137"/>
      <c r="G63" s="137"/>
      <c r="H63" s="137"/>
      <c r="I63" s="137"/>
      <c r="J63" s="138">
        <f>J119</f>
        <v>0</v>
      </c>
      <c r="K63" s="9"/>
      <c r="L63" s="13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35"/>
      <c r="C64" s="9"/>
      <c r="D64" s="136" t="s">
        <v>1141</v>
      </c>
      <c r="E64" s="137"/>
      <c r="F64" s="137"/>
      <c r="G64" s="137"/>
      <c r="H64" s="137"/>
      <c r="I64" s="137"/>
      <c r="J64" s="138">
        <f>J140</f>
        <v>0</v>
      </c>
      <c r="K64" s="9"/>
      <c r="L64" s="13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35"/>
      <c r="C65" s="9"/>
      <c r="D65" s="136" t="s">
        <v>1142</v>
      </c>
      <c r="E65" s="137"/>
      <c r="F65" s="137"/>
      <c r="G65" s="137"/>
      <c r="H65" s="137"/>
      <c r="I65" s="137"/>
      <c r="J65" s="138">
        <f>J143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35"/>
      <c r="C66" s="9"/>
      <c r="D66" s="136" t="s">
        <v>1143</v>
      </c>
      <c r="E66" s="137"/>
      <c r="F66" s="137"/>
      <c r="G66" s="137"/>
      <c r="H66" s="137"/>
      <c r="I66" s="137"/>
      <c r="J66" s="138">
        <f>J153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35"/>
      <c r="C67" s="9"/>
      <c r="D67" s="136" t="s">
        <v>114</v>
      </c>
      <c r="E67" s="137"/>
      <c r="F67" s="137"/>
      <c r="G67" s="137"/>
      <c r="H67" s="137"/>
      <c r="I67" s="137"/>
      <c r="J67" s="138">
        <f>J162</f>
        <v>0</v>
      </c>
      <c r="K67" s="9"/>
      <c r="L67" s="13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39"/>
      <c r="C68" s="10"/>
      <c r="D68" s="140" t="s">
        <v>115</v>
      </c>
      <c r="E68" s="141"/>
      <c r="F68" s="141"/>
      <c r="G68" s="141"/>
      <c r="H68" s="141"/>
      <c r="I68" s="141"/>
      <c r="J68" s="142">
        <f>J163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9"/>
      <c r="C69" s="10"/>
      <c r="D69" s="140" t="s">
        <v>117</v>
      </c>
      <c r="E69" s="141"/>
      <c r="F69" s="141"/>
      <c r="G69" s="141"/>
      <c r="H69" s="141"/>
      <c r="I69" s="141"/>
      <c r="J69" s="142">
        <f>J168</f>
        <v>0</v>
      </c>
      <c r="K69" s="10"/>
      <c r="L69" s="13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9"/>
      <c r="C70" s="10"/>
      <c r="D70" s="140" t="s">
        <v>118</v>
      </c>
      <c r="E70" s="141"/>
      <c r="F70" s="141"/>
      <c r="G70" s="141"/>
      <c r="H70" s="141"/>
      <c r="I70" s="141"/>
      <c r="J70" s="142">
        <f>J171</f>
        <v>0</v>
      </c>
      <c r="K70" s="10"/>
      <c r="L70" s="13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9"/>
      <c r="C71" s="10"/>
      <c r="D71" s="140" t="s">
        <v>1144</v>
      </c>
      <c r="E71" s="141"/>
      <c r="F71" s="141"/>
      <c r="G71" s="141"/>
      <c r="H71" s="141"/>
      <c r="I71" s="141"/>
      <c r="J71" s="142">
        <f>J174</f>
        <v>0</v>
      </c>
      <c r="K71" s="10"/>
      <c r="L71" s="13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119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17</v>
      </c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25" customHeight="1">
      <c r="A81" s="40"/>
      <c r="B81" s="41"/>
      <c r="C81" s="40"/>
      <c r="D81" s="40"/>
      <c r="E81" s="117" t="str">
        <f>E7</f>
        <v>Vybudování technologické/opravárenské jámy ve stávající dílně automobilů</v>
      </c>
      <c r="F81" s="34"/>
      <c r="G81" s="34"/>
      <c r="H81" s="34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95</v>
      </c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0"/>
      <c r="D83" s="40"/>
      <c r="E83" s="64" t="str">
        <f>E9</f>
        <v>D1.4 - Elektroinstalace</v>
      </c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0"/>
      <c r="E85" s="40"/>
      <c r="F85" s="29" t="str">
        <f>F12</f>
        <v>Průkopníků 290 , Plzeň -Křimice</v>
      </c>
      <c r="G85" s="40"/>
      <c r="H85" s="40"/>
      <c r="I85" s="34" t="s">
        <v>23</v>
      </c>
      <c r="J85" s="66" t="str">
        <f>IF(J12="","",J12)</f>
        <v>7. 6. 2023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0"/>
      <c r="E87" s="40"/>
      <c r="F87" s="29" t="str">
        <f>E15</f>
        <v xml:space="preserve">SPŠ dopravní Plzeň </v>
      </c>
      <c r="G87" s="40"/>
      <c r="H87" s="40"/>
      <c r="I87" s="34" t="s">
        <v>32</v>
      </c>
      <c r="J87" s="38" t="str">
        <f>E21</f>
        <v>Ing. Tomáš Kostohryz</v>
      </c>
      <c r="K87" s="40"/>
      <c r="L87" s="11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0"/>
      <c r="E88" s="40"/>
      <c r="F88" s="29" t="str">
        <f>IF(E18="","",E18)</f>
        <v>Vyplň údaj</v>
      </c>
      <c r="G88" s="40"/>
      <c r="H88" s="40"/>
      <c r="I88" s="34" t="s">
        <v>36</v>
      </c>
      <c r="J88" s="38" t="str">
        <f>E24</f>
        <v>Ing. Ivan Kobza</v>
      </c>
      <c r="K88" s="40"/>
      <c r="L88" s="11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11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43"/>
      <c r="B90" s="144"/>
      <c r="C90" s="145" t="s">
        <v>120</v>
      </c>
      <c r="D90" s="146" t="s">
        <v>59</v>
      </c>
      <c r="E90" s="146" t="s">
        <v>55</v>
      </c>
      <c r="F90" s="146" t="s">
        <v>56</v>
      </c>
      <c r="G90" s="146" t="s">
        <v>121</v>
      </c>
      <c r="H90" s="146" t="s">
        <v>122</v>
      </c>
      <c r="I90" s="146" t="s">
        <v>123</v>
      </c>
      <c r="J90" s="146" t="s">
        <v>100</v>
      </c>
      <c r="K90" s="147" t="s">
        <v>124</v>
      </c>
      <c r="L90" s="148"/>
      <c r="M90" s="82" t="s">
        <v>3</v>
      </c>
      <c r="N90" s="83" t="s">
        <v>44</v>
      </c>
      <c r="O90" s="83" t="s">
        <v>125</v>
      </c>
      <c r="P90" s="83" t="s">
        <v>126</v>
      </c>
      <c r="Q90" s="83" t="s">
        <v>127</v>
      </c>
      <c r="R90" s="83" t="s">
        <v>128</v>
      </c>
      <c r="S90" s="83" t="s">
        <v>129</v>
      </c>
      <c r="T90" s="84" t="s">
        <v>130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</row>
    <row r="91" spans="1:63" s="2" customFormat="1" ht="22.8" customHeight="1">
      <c r="A91" s="40"/>
      <c r="B91" s="41"/>
      <c r="C91" s="89" t="s">
        <v>131</v>
      </c>
      <c r="D91" s="40"/>
      <c r="E91" s="40"/>
      <c r="F91" s="40"/>
      <c r="G91" s="40"/>
      <c r="H91" s="40"/>
      <c r="I91" s="40"/>
      <c r="J91" s="149">
        <f>BK91</f>
        <v>0</v>
      </c>
      <c r="K91" s="40"/>
      <c r="L91" s="41"/>
      <c r="M91" s="85"/>
      <c r="N91" s="70"/>
      <c r="O91" s="86"/>
      <c r="P91" s="150">
        <f>P92+P103+P114+P119+P140+P143+P153+P162</f>
        <v>0</v>
      </c>
      <c r="Q91" s="86"/>
      <c r="R91" s="150">
        <f>R92+R103+R114+R119+R140+R143+R153+R162</f>
        <v>0</v>
      </c>
      <c r="S91" s="86"/>
      <c r="T91" s="151">
        <f>T92+T103+T114+T119+T140+T143+T153+T162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1" t="s">
        <v>73</v>
      </c>
      <c r="AU91" s="21" t="s">
        <v>101</v>
      </c>
      <c r="BK91" s="152">
        <f>BK92+BK103+BK114+BK119+BK140+BK143+BK153+BK162</f>
        <v>0</v>
      </c>
    </row>
    <row r="92" spans="1:63" s="12" customFormat="1" ht="25.9" customHeight="1">
      <c r="A92" s="12"/>
      <c r="B92" s="153"/>
      <c r="C92" s="12"/>
      <c r="D92" s="154" t="s">
        <v>73</v>
      </c>
      <c r="E92" s="155" t="s">
        <v>1145</v>
      </c>
      <c r="F92" s="155" t="s">
        <v>1146</v>
      </c>
      <c r="G92" s="12"/>
      <c r="H92" s="12"/>
      <c r="I92" s="156"/>
      <c r="J92" s="157">
        <f>BK92</f>
        <v>0</v>
      </c>
      <c r="K92" s="12"/>
      <c r="L92" s="153"/>
      <c r="M92" s="158"/>
      <c r="N92" s="159"/>
      <c r="O92" s="159"/>
      <c r="P92" s="160">
        <f>SUM(P93:P102)</f>
        <v>0</v>
      </c>
      <c r="Q92" s="159"/>
      <c r="R92" s="160">
        <f>SUM(R93:R102)</f>
        <v>0</v>
      </c>
      <c r="S92" s="159"/>
      <c r="T92" s="161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4" t="s">
        <v>82</v>
      </c>
      <c r="AT92" s="162" t="s">
        <v>73</v>
      </c>
      <c r="AU92" s="162" t="s">
        <v>74</v>
      </c>
      <c r="AY92" s="154" t="s">
        <v>134</v>
      </c>
      <c r="BK92" s="163">
        <f>SUM(BK93:BK102)</f>
        <v>0</v>
      </c>
    </row>
    <row r="93" spans="1:65" s="2" customFormat="1" ht="24.15" customHeight="1">
      <c r="A93" s="40"/>
      <c r="B93" s="166"/>
      <c r="C93" s="167" t="s">
        <v>82</v>
      </c>
      <c r="D93" s="167" t="s">
        <v>136</v>
      </c>
      <c r="E93" s="168" t="s">
        <v>1147</v>
      </c>
      <c r="F93" s="169" t="s">
        <v>1148</v>
      </c>
      <c r="G93" s="170" t="s">
        <v>377</v>
      </c>
      <c r="H93" s="171">
        <v>3</v>
      </c>
      <c r="I93" s="172"/>
      <c r="J93" s="173">
        <f>ROUND(I93*H93,2)</f>
        <v>0</v>
      </c>
      <c r="K93" s="169" t="s">
        <v>140</v>
      </c>
      <c r="L93" s="41"/>
      <c r="M93" s="174" t="s">
        <v>3</v>
      </c>
      <c r="N93" s="175" t="s">
        <v>45</v>
      </c>
      <c r="O93" s="7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78" t="s">
        <v>141</v>
      </c>
      <c r="AT93" s="178" t="s">
        <v>136</v>
      </c>
      <c r="AU93" s="178" t="s">
        <v>82</v>
      </c>
      <c r="AY93" s="21" t="s">
        <v>134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1" t="s">
        <v>82</v>
      </c>
      <c r="BK93" s="179">
        <f>ROUND(I93*H93,2)</f>
        <v>0</v>
      </c>
      <c r="BL93" s="21" t="s">
        <v>141</v>
      </c>
      <c r="BM93" s="178" t="s">
        <v>1149</v>
      </c>
    </row>
    <row r="94" spans="1:47" s="2" customFormat="1" ht="12">
      <c r="A94" s="40"/>
      <c r="B94" s="41"/>
      <c r="C94" s="40"/>
      <c r="D94" s="180" t="s">
        <v>143</v>
      </c>
      <c r="E94" s="40"/>
      <c r="F94" s="181" t="s">
        <v>1150</v>
      </c>
      <c r="G94" s="40"/>
      <c r="H94" s="40"/>
      <c r="I94" s="182"/>
      <c r="J94" s="40"/>
      <c r="K94" s="40"/>
      <c r="L94" s="41"/>
      <c r="M94" s="183"/>
      <c r="N94" s="184"/>
      <c r="O94" s="74"/>
      <c r="P94" s="74"/>
      <c r="Q94" s="74"/>
      <c r="R94" s="74"/>
      <c r="S94" s="74"/>
      <c r="T94" s="7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21" t="s">
        <v>143</v>
      </c>
      <c r="AU94" s="21" t="s">
        <v>82</v>
      </c>
    </row>
    <row r="95" spans="1:65" s="2" customFormat="1" ht="16.5" customHeight="1">
      <c r="A95" s="40"/>
      <c r="B95" s="166"/>
      <c r="C95" s="209" t="s">
        <v>84</v>
      </c>
      <c r="D95" s="209" t="s">
        <v>381</v>
      </c>
      <c r="E95" s="210" t="s">
        <v>1151</v>
      </c>
      <c r="F95" s="211" t="s">
        <v>1152</v>
      </c>
      <c r="G95" s="212" t="s">
        <v>377</v>
      </c>
      <c r="H95" s="213">
        <v>1</v>
      </c>
      <c r="I95" s="214"/>
      <c r="J95" s="215">
        <f>ROUND(I95*H95,2)</f>
        <v>0</v>
      </c>
      <c r="K95" s="211" t="s">
        <v>140</v>
      </c>
      <c r="L95" s="216"/>
      <c r="M95" s="217" t="s">
        <v>3</v>
      </c>
      <c r="N95" s="218" t="s">
        <v>45</v>
      </c>
      <c r="O95" s="7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78" t="s">
        <v>185</v>
      </c>
      <c r="AT95" s="178" t="s">
        <v>381</v>
      </c>
      <c r="AU95" s="178" t="s">
        <v>82</v>
      </c>
      <c r="AY95" s="21" t="s">
        <v>134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1" t="s">
        <v>82</v>
      </c>
      <c r="BK95" s="179">
        <f>ROUND(I95*H95,2)</f>
        <v>0</v>
      </c>
      <c r="BL95" s="21" t="s">
        <v>141</v>
      </c>
      <c r="BM95" s="178" t="s">
        <v>141</v>
      </c>
    </row>
    <row r="96" spans="1:65" s="2" customFormat="1" ht="16.5" customHeight="1">
      <c r="A96" s="40"/>
      <c r="B96" s="166"/>
      <c r="C96" s="209" t="s">
        <v>154</v>
      </c>
      <c r="D96" s="209" t="s">
        <v>381</v>
      </c>
      <c r="E96" s="210" t="s">
        <v>1153</v>
      </c>
      <c r="F96" s="211" t="s">
        <v>1154</v>
      </c>
      <c r="G96" s="212" t="s">
        <v>377</v>
      </c>
      <c r="H96" s="213">
        <v>2</v>
      </c>
      <c r="I96" s="214"/>
      <c r="J96" s="215">
        <f>ROUND(I96*H96,2)</f>
        <v>0</v>
      </c>
      <c r="K96" s="211" t="s">
        <v>140</v>
      </c>
      <c r="L96" s="216"/>
      <c r="M96" s="217" t="s">
        <v>3</v>
      </c>
      <c r="N96" s="218" t="s">
        <v>45</v>
      </c>
      <c r="O96" s="7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78" t="s">
        <v>185</v>
      </c>
      <c r="AT96" s="178" t="s">
        <v>381</v>
      </c>
      <c r="AU96" s="178" t="s">
        <v>82</v>
      </c>
      <c r="AY96" s="21" t="s">
        <v>134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1" t="s">
        <v>82</v>
      </c>
      <c r="BK96" s="179">
        <f>ROUND(I96*H96,2)</f>
        <v>0</v>
      </c>
      <c r="BL96" s="21" t="s">
        <v>141</v>
      </c>
      <c r="BM96" s="178" t="s">
        <v>170</v>
      </c>
    </row>
    <row r="97" spans="1:65" s="2" customFormat="1" ht="24.15" customHeight="1">
      <c r="A97" s="40"/>
      <c r="B97" s="166"/>
      <c r="C97" s="167" t="s">
        <v>141</v>
      </c>
      <c r="D97" s="167" t="s">
        <v>136</v>
      </c>
      <c r="E97" s="168" t="s">
        <v>1155</v>
      </c>
      <c r="F97" s="169" t="s">
        <v>1156</v>
      </c>
      <c r="G97" s="170" t="s">
        <v>377</v>
      </c>
      <c r="H97" s="171">
        <v>2</v>
      </c>
      <c r="I97" s="172"/>
      <c r="J97" s="173">
        <f>ROUND(I97*H97,2)</f>
        <v>0</v>
      </c>
      <c r="K97" s="169" t="s">
        <v>140</v>
      </c>
      <c r="L97" s="41"/>
      <c r="M97" s="174" t="s">
        <v>3</v>
      </c>
      <c r="N97" s="175" t="s">
        <v>45</v>
      </c>
      <c r="O97" s="7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78" t="s">
        <v>141</v>
      </c>
      <c r="AT97" s="178" t="s">
        <v>136</v>
      </c>
      <c r="AU97" s="178" t="s">
        <v>82</v>
      </c>
      <c r="AY97" s="21" t="s">
        <v>134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1" t="s">
        <v>82</v>
      </c>
      <c r="BK97" s="179">
        <f>ROUND(I97*H97,2)</f>
        <v>0</v>
      </c>
      <c r="BL97" s="21" t="s">
        <v>141</v>
      </c>
      <c r="BM97" s="178" t="s">
        <v>1157</v>
      </c>
    </row>
    <row r="98" spans="1:47" s="2" customFormat="1" ht="12">
      <c r="A98" s="40"/>
      <c r="B98" s="41"/>
      <c r="C98" s="40"/>
      <c r="D98" s="180" t="s">
        <v>143</v>
      </c>
      <c r="E98" s="40"/>
      <c r="F98" s="181" t="s">
        <v>1158</v>
      </c>
      <c r="G98" s="40"/>
      <c r="H98" s="40"/>
      <c r="I98" s="182"/>
      <c r="J98" s="40"/>
      <c r="K98" s="40"/>
      <c r="L98" s="41"/>
      <c r="M98" s="183"/>
      <c r="N98" s="184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1" t="s">
        <v>143</v>
      </c>
      <c r="AU98" s="21" t="s">
        <v>82</v>
      </c>
    </row>
    <row r="99" spans="1:65" s="2" customFormat="1" ht="16.5" customHeight="1">
      <c r="A99" s="40"/>
      <c r="B99" s="166"/>
      <c r="C99" s="209" t="s">
        <v>165</v>
      </c>
      <c r="D99" s="209" t="s">
        <v>381</v>
      </c>
      <c r="E99" s="210" t="s">
        <v>1159</v>
      </c>
      <c r="F99" s="211" t="s">
        <v>1160</v>
      </c>
      <c r="G99" s="212" t="s">
        <v>377</v>
      </c>
      <c r="H99" s="213">
        <v>2</v>
      </c>
      <c r="I99" s="214"/>
      <c r="J99" s="215">
        <f>ROUND(I99*H99,2)</f>
        <v>0</v>
      </c>
      <c r="K99" s="211" t="s">
        <v>140</v>
      </c>
      <c r="L99" s="216"/>
      <c r="M99" s="217" t="s">
        <v>3</v>
      </c>
      <c r="N99" s="218" t="s">
        <v>45</v>
      </c>
      <c r="O99" s="7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78" t="s">
        <v>185</v>
      </c>
      <c r="AT99" s="178" t="s">
        <v>381</v>
      </c>
      <c r="AU99" s="178" t="s">
        <v>82</v>
      </c>
      <c r="AY99" s="21" t="s">
        <v>134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1" t="s">
        <v>82</v>
      </c>
      <c r="BK99" s="179">
        <f>ROUND(I99*H99,2)</f>
        <v>0</v>
      </c>
      <c r="BL99" s="21" t="s">
        <v>141</v>
      </c>
      <c r="BM99" s="178" t="s">
        <v>84</v>
      </c>
    </row>
    <row r="100" spans="1:65" s="2" customFormat="1" ht="24.15" customHeight="1">
      <c r="A100" s="40"/>
      <c r="B100" s="166"/>
      <c r="C100" s="167" t="s">
        <v>170</v>
      </c>
      <c r="D100" s="167" t="s">
        <v>136</v>
      </c>
      <c r="E100" s="168" t="s">
        <v>1161</v>
      </c>
      <c r="F100" s="169" t="s">
        <v>1162</v>
      </c>
      <c r="G100" s="170" t="s">
        <v>529</v>
      </c>
      <c r="H100" s="171">
        <v>2</v>
      </c>
      <c r="I100" s="172"/>
      <c r="J100" s="173">
        <f>ROUND(I100*H100,2)</f>
        <v>0</v>
      </c>
      <c r="K100" s="169" t="s">
        <v>140</v>
      </c>
      <c r="L100" s="41"/>
      <c r="M100" s="174" t="s">
        <v>3</v>
      </c>
      <c r="N100" s="175" t="s">
        <v>45</v>
      </c>
      <c r="O100" s="7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78" t="s">
        <v>141</v>
      </c>
      <c r="AT100" s="178" t="s">
        <v>136</v>
      </c>
      <c r="AU100" s="178" t="s">
        <v>82</v>
      </c>
      <c r="AY100" s="21" t="s">
        <v>134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1" t="s">
        <v>82</v>
      </c>
      <c r="BK100" s="179">
        <f>ROUND(I100*H100,2)</f>
        <v>0</v>
      </c>
      <c r="BL100" s="21" t="s">
        <v>141</v>
      </c>
      <c r="BM100" s="178" t="s">
        <v>1163</v>
      </c>
    </row>
    <row r="101" spans="1:47" s="2" customFormat="1" ht="12">
      <c r="A101" s="40"/>
      <c r="B101" s="41"/>
      <c r="C101" s="40"/>
      <c r="D101" s="180" t="s">
        <v>143</v>
      </c>
      <c r="E101" s="40"/>
      <c r="F101" s="181" t="s">
        <v>1164</v>
      </c>
      <c r="G101" s="40"/>
      <c r="H101" s="40"/>
      <c r="I101" s="182"/>
      <c r="J101" s="40"/>
      <c r="K101" s="40"/>
      <c r="L101" s="41"/>
      <c r="M101" s="183"/>
      <c r="N101" s="184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1" t="s">
        <v>143</v>
      </c>
      <c r="AU101" s="21" t="s">
        <v>82</v>
      </c>
    </row>
    <row r="102" spans="1:65" s="2" customFormat="1" ht="21.75" customHeight="1">
      <c r="A102" s="40"/>
      <c r="B102" s="166"/>
      <c r="C102" s="209" t="s">
        <v>177</v>
      </c>
      <c r="D102" s="209" t="s">
        <v>381</v>
      </c>
      <c r="E102" s="210" t="s">
        <v>1165</v>
      </c>
      <c r="F102" s="211" t="s">
        <v>1166</v>
      </c>
      <c r="G102" s="212" t="s">
        <v>377</v>
      </c>
      <c r="H102" s="213">
        <v>1</v>
      </c>
      <c r="I102" s="214"/>
      <c r="J102" s="215">
        <f>ROUND(I102*H102,2)</f>
        <v>0</v>
      </c>
      <c r="K102" s="211" t="s">
        <v>140</v>
      </c>
      <c r="L102" s="216"/>
      <c r="M102" s="217" t="s">
        <v>3</v>
      </c>
      <c r="N102" s="218" t="s">
        <v>45</v>
      </c>
      <c r="O102" s="7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78" t="s">
        <v>185</v>
      </c>
      <c r="AT102" s="178" t="s">
        <v>381</v>
      </c>
      <c r="AU102" s="178" t="s">
        <v>82</v>
      </c>
      <c r="AY102" s="21" t="s">
        <v>134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1" t="s">
        <v>82</v>
      </c>
      <c r="BK102" s="179">
        <f>ROUND(I102*H102,2)</f>
        <v>0</v>
      </c>
      <c r="BL102" s="21" t="s">
        <v>141</v>
      </c>
      <c r="BM102" s="178" t="s">
        <v>185</v>
      </c>
    </row>
    <row r="103" spans="1:63" s="12" customFormat="1" ht="25.9" customHeight="1">
      <c r="A103" s="12"/>
      <c r="B103" s="153"/>
      <c r="C103" s="12"/>
      <c r="D103" s="154" t="s">
        <v>73</v>
      </c>
      <c r="E103" s="155" t="s">
        <v>1167</v>
      </c>
      <c r="F103" s="155" t="s">
        <v>1168</v>
      </c>
      <c r="G103" s="12"/>
      <c r="H103" s="12"/>
      <c r="I103" s="156"/>
      <c r="J103" s="157">
        <f>BK103</f>
        <v>0</v>
      </c>
      <c r="K103" s="12"/>
      <c r="L103" s="153"/>
      <c r="M103" s="158"/>
      <c r="N103" s="159"/>
      <c r="O103" s="159"/>
      <c r="P103" s="160">
        <f>SUM(P104:P113)</f>
        <v>0</v>
      </c>
      <c r="Q103" s="159"/>
      <c r="R103" s="160">
        <f>SUM(R104:R113)</f>
        <v>0</v>
      </c>
      <c r="S103" s="159"/>
      <c r="T103" s="161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54" t="s">
        <v>82</v>
      </c>
      <c r="AT103" s="162" t="s">
        <v>73</v>
      </c>
      <c r="AU103" s="162" t="s">
        <v>74</v>
      </c>
      <c r="AY103" s="154" t="s">
        <v>134</v>
      </c>
      <c r="BK103" s="163">
        <f>SUM(BK104:BK113)</f>
        <v>0</v>
      </c>
    </row>
    <row r="104" spans="1:65" s="2" customFormat="1" ht="44.25" customHeight="1">
      <c r="A104" s="40"/>
      <c r="B104" s="166"/>
      <c r="C104" s="167" t="s">
        <v>185</v>
      </c>
      <c r="D104" s="167" t="s">
        <v>136</v>
      </c>
      <c r="E104" s="168" t="s">
        <v>1169</v>
      </c>
      <c r="F104" s="169" t="s">
        <v>1170</v>
      </c>
      <c r="G104" s="170" t="s">
        <v>317</v>
      </c>
      <c r="H104" s="171">
        <v>206</v>
      </c>
      <c r="I104" s="172"/>
      <c r="J104" s="173">
        <f>ROUND(I104*H104,2)</f>
        <v>0</v>
      </c>
      <c r="K104" s="169" t="s">
        <v>140</v>
      </c>
      <c r="L104" s="41"/>
      <c r="M104" s="174" t="s">
        <v>3</v>
      </c>
      <c r="N104" s="175" t="s">
        <v>45</v>
      </c>
      <c r="O104" s="7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78" t="s">
        <v>141</v>
      </c>
      <c r="AT104" s="178" t="s">
        <v>136</v>
      </c>
      <c r="AU104" s="178" t="s">
        <v>82</v>
      </c>
      <c r="AY104" s="21" t="s">
        <v>134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1" t="s">
        <v>82</v>
      </c>
      <c r="BK104" s="179">
        <f>ROUND(I104*H104,2)</f>
        <v>0</v>
      </c>
      <c r="BL104" s="21" t="s">
        <v>141</v>
      </c>
      <c r="BM104" s="178" t="s">
        <v>1171</v>
      </c>
    </row>
    <row r="105" spans="1:47" s="2" customFormat="1" ht="12">
      <c r="A105" s="40"/>
      <c r="B105" s="41"/>
      <c r="C105" s="40"/>
      <c r="D105" s="180" t="s">
        <v>143</v>
      </c>
      <c r="E105" s="40"/>
      <c r="F105" s="181" t="s">
        <v>1172</v>
      </c>
      <c r="G105" s="40"/>
      <c r="H105" s="40"/>
      <c r="I105" s="182"/>
      <c r="J105" s="40"/>
      <c r="K105" s="40"/>
      <c r="L105" s="41"/>
      <c r="M105" s="183"/>
      <c r="N105" s="184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1" t="s">
        <v>143</v>
      </c>
      <c r="AU105" s="21" t="s">
        <v>82</v>
      </c>
    </row>
    <row r="106" spans="1:65" s="2" customFormat="1" ht="37.8" customHeight="1">
      <c r="A106" s="40"/>
      <c r="B106" s="166"/>
      <c r="C106" s="209" t="s">
        <v>193</v>
      </c>
      <c r="D106" s="209" t="s">
        <v>381</v>
      </c>
      <c r="E106" s="210" t="s">
        <v>1173</v>
      </c>
      <c r="F106" s="211" t="s">
        <v>1174</v>
      </c>
      <c r="G106" s="212" t="s">
        <v>317</v>
      </c>
      <c r="H106" s="213">
        <v>132</v>
      </c>
      <c r="I106" s="214"/>
      <c r="J106" s="215">
        <f>ROUND(I106*H106,2)</f>
        <v>0</v>
      </c>
      <c r="K106" s="211" t="s">
        <v>140</v>
      </c>
      <c r="L106" s="216"/>
      <c r="M106" s="217" t="s">
        <v>3</v>
      </c>
      <c r="N106" s="218" t="s">
        <v>45</v>
      </c>
      <c r="O106" s="7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78" t="s">
        <v>185</v>
      </c>
      <c r="AT106" s="178" t="s">
        <v>381</v>
      </c>
      <c r="AU106" s="178" t="s">
        <v>82</v>
      </c>
      <c r="AY106" s="21" t="s">
        <v>134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1" t="s">
        <v>82</v>
      </c>
      <c r="BK106" s="179">
        <f>ROUND(I106*H106,2)</f>
        <v>0</v>
      </c>
      <c r="BL106" s="21" t="s">
        <v>141</v>
      </c>
      <c r="BM106" s="178" t="s">
        <v>200</v>
      </c>
    </row>
    <row r="107" spans="1:65" s="2" customFormat="1" ht="37.8" customHeight="1">
      <c r="A107" s="40"/>
      <c r="B107" s="166"/>
      <c r="C107" s="209" t="s">
        <v>200</v>
      </c>
      <c r="D107" s="209" t="s">
        <v>381</v>
      </c>
      <c r="E107" s="210" t="s">
        <v>1175</v>
      </c>
      <c r="F107" s="211" t="s">
        <v>1176</v>
      </c>
      <c r="G107" s="212" t="s">
        <v>317</v>
      </c>
      <c r="H107" s="213">
        <v>74</v>
      </c>
      <c r="I107" s="214"/>
      <c r="J107" s="215">
        <f>ROUND(I107*H107,2)</f>
        <v>0</v>
      </c>
      <c r="K107" s="211" t="s">
        <v>140</v>
      </c>
      <c r="L107" s="216"/>
      <c r="M107" s="217" t="s">
        <v>3</v>
      </c>
      <c r="N107" s="218" t="s">
        <v>45</v>
      </c>
      <c r="O107" s="7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78" t="s">
        <v>185</v>
      </c>
      <c r="AT107" s="178" t="s">
        <v>381</v>
      </c>
      <c r="AU107" s="178" t="s">
        <v>82</v>
      </c>
      <c r="AY107" s="21" t="s">
        <v>134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1" t="s">
        <v>82</v>
      </c>
      <c r="BK107" s="179">
        <f>ROUND(I107*H107,2)</f>
        <v>0</v>
      </c>
      <c r="BL107" s="21" t="s">
        <v>141</v>
      </c>
      <c r="BM107" s="178" t="s">
        <v>9</v>
      </c>
    </row>
    <row r="108" spans="1:65" s="2" customFormat="1" ht="44.25" customHeight="1">
      <c r="A108" s="40"/>
      <c r="B108" s="166"/>
      <c r="C108" s="167" t="s">
        <v>207</v>
      </c>
      <c r="D108" s="167" t="s">
        <v>136</v>
      </c>
      <c r="E108" s="168" t="s">
        <v>1177</v>
      </c>
      <c r="F108" s="169" t="s">
        <v>1178</v>
      </c>
      <c r="G108" s="170" t="s">
        <v>317</v>
      </c>
      <c r="H108" s="171">
        <v>210</v>
      </c>
      <c r="I108" s="172"/>
      <c r="J108" s="173">
        <f>ROUND(I108*H108,2)</f>
        <v>0</v>
      </c>
      <c r="K108" s="169" t="s">
        <v>140</v>
      </c>
      <c r="L108" s="41"/>
      <c r="M108" s="174" t="s">
        <v>3</v>
      </c>
      <c r="N108" s="175" t="s">
        <v>45</v>
      </c>
      <c r="O108" s="7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78" t="s">
        <v>141</v>
      </c>
      <c r="AT108" s="178" t="s">
        <v>136</v>
      </c>
      <c r="AU108" s="178" t="s">
        <v>82</v>
      </c>
      <c r="AY108" s="21" t="s">
        <v>134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1" t="s">
        <v>82</v>
      </c>
      <c r="BK108" s="179">
        <f>ROUND(I108*H108,2)</f>
        <v>0</v>
      </c>
      <c r="BL108" s="21" t="s">
        <v>141</v>
      </c>
      <c r="BM108" s="178" t="s">
        <v>1179</v>
      </c>
    </row>
    <row r="109" spans="1:47" s="2" customFormat="1" ht="12">
      <c r="A109" s="40"/>
      <c r="B109" s="41"/>
      <c r="C109" s="40"/>
      <c r="D109" s="180" t="s">
        <v>143</v>
      </c>
      <c r="E109" s="40"/>
      <c r="F109" s="181" t="s">
        <v>1180</v>
      </c>
      <c r="G109" s="40"/>
      <c r="H109" s="40"/>
      <c r="I109" s="182"/>
      <c r="J109" s="40"/>
      <c r="K109" s="40"/>
      <c r="L109" s="41"/>
      <c r="M109" s="183"/>
      <c r="N109" s="184"/>
      <c r="O109" s="74"/>
      <c r="P109" s="74"/>
      <c r="Q109" s="74"/>
      <c r="R109" s="74"/>
      <c r="S109" s="74"/>
      <c r="T109" s="75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21" t="s">
        <v>143</v>
      </c>
      <c r="AU109" s="21" t="s">
        <v>82</v>
      </c>
    </row>
    <row r="110" spans="1:65" s="2" customFormat="1" ht="37.8" customHeight="1">
      <c r="A110" s="40"/>
      <c r="B110" s="166"/>
      <c r="C110" s="209" t="s">
        <v>9</v>
      </c>
      <c r="D110" s="209" t="s">
        <v>381</v>
      </c>
      <c r="E110" s="210" t="s">
        <v>1181</v>
      </c>
      <c r="F110" s="211" t="s">
        <v>1182</v>
      </c>
      <c r="G110" s="212" t="s">
        <v>317</v>
      </c>
      <c r="H110" s="213">
        <v>210</v>
      </c>
      <c r="I110" s="214"/>
      <c r="J110" s="215">
        <f>ROUND(I110*H110,2)</f>
        <v>0</v>
      </c>
      <c r="K110" s="211" t="s">
        <v>140</v>
      </c>
      <c r="L110" s="216"/>
      <c r="M110" s="217" t="s">
        <v>3</v>
      </c>
      <c r="N110" s="218" t="s">
        <v>45</v>
      </c>
      <c r="O110" s="7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78" t="s">
        <v>185</v>
      </c>
      <c r="AT110" s="178" t="s">
        <v>381</v>
      </c>
      <c r="AU110" s="178" t="s">
        <v>82</v>
      </c>
      <c r="AY110" s="21" t="s">
        <v>134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1" t="s">
        <v>82</v>
      </c>
      <c r="BK110" s="179">
        <f>ROUND(I110*H110,2)</f>
        <v>0</v>
      </c>
      <c r="BL110" s="21" t="s">
        <v>141</v>
      </c>
      <c r="BM110" s="178" t="s">
        <v>226</v>
      </c>
    </row>
    <row r="111" spans="1:65" s="2" customFormat="1" ht="44.25" customHeight="1">
      <c r="A111" s="40"/>
      <c r="B111" s="166"/>
      <c r="C111" s="167" t="s">
        <v>217</v>
      </c>
      <c r="D111" s="167" t="s">
        <v>136</v>
      </c>
      <c r="E111" s="168" t="s">
        <v>1183</v>
      </c>
      <c r="F111" s="169" t="s">
        <v>1184</v>
      </c>
      <c r="G111" s="170" t="s">
        <v>317</v>
      </c>
      <c r="H111" s="171">
        <v>25</v>
      </c>
      <c r="I111" s="172"/>
      <c r="J111" s="173">
        <f>ROUND(I111*H111,2)</f>
        <v>0</v>
      </c>
      <c r="K111" s="169" t="s">
        <v>140</v>
      </c>
      <c r="L111" s="41"/>
      <c r="M111" s="174" t="s">
        <v>3</v>
      </c>
      <c r="N111" s="175" t="s">
        <v>45</v>
      </c>
      <c r="O111" s="7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78" t="s">
        <v>141</v>
      </c>
      <c r="AT111" s="178" t="s">
        <v>136</v>
      </c>
      <c r="AU111" s="178" t="s">
        <v>82</v>
      </c>
      <c r="AY111" s="21" t="s">
        <v>134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1" t="s">
        <v>82</v>
      </c>
      <c r="BK111" s="179">
        <f>ROUND(I111*H111,2)</f>
        <v>0</v>
      </c>
      <c r="BL111" s="21" t="s">
        <v>141</v>
      </c>
      <c r="BM111" s="178" t="s">
        <v>1185</v>
      </c>
    </row>
    <row r="112" spans="1:47" s="2" customFormat="1" ht="12">
      <c r="A112" s="40"/>
      <c r="B112" s="41"/>
      <c r="C112" s="40"/>
      <c r="D112" s="180" t="s">
        <v>143</v>
      </c>
      <c r="E112" s="40"/>
      <c r="F112" s="181" t="s">
        <v>1186</v>
      </c>
      <c r="G112" s="40"/>
      <c r="H112" s="40"/>
      <c r="I112" s="182"/>
      <c r="J112" s="40"/>
      <c r="K112" s="40"/>
      <c r="L112" s="41"/>
      <c r="M112" s="183"/>
      <c r="N112" s="184"/>
      <c r="O112" s="74"/>
      <c r="P112" s="74"/>
      <c r="Q112" s="74"/>
      <c r="R112" s="74"/>
      <c r="S112" s="74"/>
      <c r="T112" s="75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21" t="s">
        <v>143</v>
      </c>
      <c r="AU112" s="21" t="s">
        <v>82</v>
      </c>
    </row>
    <row r="113" spans="1:65" s="2" customFormat="1" ht="37.8" customHeight="1">
      <c r="A113" s="40"/>
      <c r="B113" s="166"/>
      <c r="C113" s="209" t="s">
        <v>226</v>
      </c>
      <c r="D113" s="209" t="s">
        <v>381</v>
      </c>
      <c r="E113" s="210" t="s">
        <v>1187</v>
      </c>
      <c r="F113" s="211" t="s">
        <v>1188</v>
      </c>
      <c r="G113" s="212" t="s">
        <v>317</v>
      </c>
      <c r="H113" s="213">
        <v>25</v>
      </c>
      <c r="I113" s="214"/>
      <c r="J113" s="215">
        <f>ROUND(I113*H113,2)</f>
        <v>0</v>
      </c>
      <c r="K113" s="211" t="s">
        <v>140</v>
      </c>
      <c r="L113" s="216"/>
      <c r="M113" s="217" t="s">
        <v>3</v>
      </c>
      <c r="N113" s="218" t="s">
        <v>45</v>
      </c>
      <c r="O113" s="74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78" t="s">
        <v>185</v>
      </c>
      <c r="AT113" s="178" t="s">
        <v>381</v>
      </c>
      <c r="AU113" s="178" t="s">
        <v>82</v>
      </c>
      <c r="AY113" s="21" t="s">
        <v>134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1" t="s">
        <v>82</v>
      </c>
      <c r="BK113" s="179">
        <f>ROUND(I113*H113,2)</f>
        <v>0</v>
      </c>
      <c r="BL113" s="21" t="s">
        <v>141</v>
      </c>
      <c r="BM113" s="178" t="s">
        <v>246</v>
      </c>
    </row>
    <row r="114" spans="1:63" s="12" customFormat="1" ht="25.9" customHeight="1">
      <c r="A114" s="12"/>
      <c r="B114" s="153"/>
      <c r="C114" s="12"/>
      <c r="D114" s="154" t="s">
        <v>73</v>
      </c>
      <c r="E114" s="155" t="s">
        <v>1189</v>
      </c>
      <c r="F114" s="155" t="s">
        <v>1190</v>
      </c>
      <c r="G114" s="12"/>
      <c r="H114" s="12"/>
      <c r="I114" s="156"/>
      <c r="J114" s="157">
        <f>BK114</f>
        <v>0</v>
      </c>
      <c r="K114" s="12"/>
      <c r="L114" s="153"/>
      <c r="M114" s="158"/>
      <c r="N114" s="159"/>
      <c r="O114" s="159"/>
      <c r="P114" s="160">
        <f>SUM(P115:P118)</f>
        <v>0</v>
      </c>
      <c r="Q114" s="159"/>
      <c r="R114" s="160">
        <f>SUM(R115:R118)</f>
        <v>0</v>
      </c>
      <c r="S114" s="159"/>
      <c r="T114" s="161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54" t="s">
        <v>82</v>
      </c>
      <c r="AT114" s="162" t="s">
        <v>73</v>
      </c>
      <c r="AU114" s="162" t="s">
        <v>74</v>
      </c>
      <c r="AY114" s="154" t="s">
        <v>134</v>
      </c>
      <c r="BK114" s="163">
        <f>SUM(BK115:BK118)</f>
        <v>0</v>
      </c>
    </row>
    <row r="115" spans="1:65" s="2" customFormat="1" ht="33" customHeight="1">
      <c r="A115" s="40"/>
      <c r="B115" s="166"/>
      <c r="C115" s="167" t="s">
        <v>233</v>
      </c>
      <c r="D115" s="167" t="s">
        <v>136</v>
      </c>
      <c r="E115" s="168" t="s">
        <v>1191</v>
      </c>
      <c r="F115" s="169" t="s">
        <v>1192</v>
      </c>
      <c r="G115" s="170" t="s">
        <v>377</v>
      </c>
      <c r="H115" s="171">
        <v>4</v>
      </c>
      <c r="I115" s="172"/>
      <c r="J115" s="173">
        <f>ROUND(I115*H115,2)</f>
        <v>0</v>
      </c>
      <c r="K115" s="169" t="s">
        <v>140</v>
      </c>
      <c r="L115" s="41"/>
      <c r="M115" s="174" t="s">
        <v>3</v>
      </c>
      <c r="N115" s="175" t="s">
        <v>45</v>
      </c>
      <c r="O115" s="7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78" t="s">
        <v>141</v>
      </c>
      <c r="AT115" s="178" t="s">
        <v>136</v>
      </c>
      <c r="AU115" s="178" t="s">
        <v>82</v>
      </c>
      <c r="AY115" s="21" t="s">
        <v>134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1" t="s">
        <v>82</v>
      </c>
      <c r="BK115" s="179">
        <f>ROUND(I115*H115,2)</f>
        <v>0</v>
      </c>
      <c r="BL115" s="21" t="s">
        <v>141</v>
      </c>
      <c r="BM115" s="178" t="s">
        <v>1193</v>
      </c>
    </row>
    <row r="116" spans="1:47" s="2" customFormat="1" ht="12">
      <c r="A116" s="40"/>
      <c r="B116" s="41"/>
      <c r="C116" s="40"/>
      <c r="D116" s="180" t="s">
        <v>143</v>
      </c>
      <c r="E116" s="40"/>
      <c r="F116" s="181" t="s">
        <v>1194</v>
      </c>
      <c r="G116" s="40"/>
      <c r="H116" s="40"/>
      <c r="I116" s="182"/>
      <c r="J116" s="40"/>
      <c r="K116" s="40"/>
      <c r="L116" s="41"/>
      <c r="M116" s="183"/>
      <c r="N116" s="184"/>
      <c r="O116" s="74"/>
      <c r="P116" s="74"/>
      <c r="Q116" s="74"/>
      <c r="R116" s="74"/>
      <c r="S116" s="74"/>
      <c r="T116" s="75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21" t="s">
        <v>143</v>
      </c>
      <c r="AU116" s="21" t="s">
        <v>82</v>
      </c>
    </row>
    <row r="117" spans="1:65" s="2" customFormat="1" ht="24.15" customHeight="1">
      <c r="A117" s="40"/>
      <c r="B117" s="166"/>
      <c r="C117" s="209" t="s">
        <v>246</v>
      </c>
      <c r="D117" s="209" t="s">
        <v>381</v>
      </c>
      <c r="E117" s="210" t="s">
        <v>1195</v>
      </c>
      <c r="F117" s="211" t="s">
        <v>1196</v>
      </c>
      <c r="G117" s="212" t="s">
        <v>377</v>
      </c>
      <c r="H117" s="213">
        <v>4</v>
      </c>
      <c r="I117" s="214"/>
      <c r="J117" s="215">
        <f>ROUND(I117*H117,2)</f>
        <v>0</v>
      </c>
      <c r="K117" s="211" t="s">
        <v>1197</v>
      </c>
      <c r="L117" s="216"/>
      <c r="M117" s="217" t="s">
        <v>3</v>
      </c>
      <c r="N117" s="218" t="s">
        <v>45</v>
      </c>
      <c r="O117" s="7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78" t="s">
        <v>185</v>
      </c>
      <c r="AT117" s="178" t="s">
        <v>381</v>
      </c>
      <c r="AU117" s="178" t="s">
        <v>82</v>
      </c>
      <c r="AY117" s="21" t="s">
        <v>134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1" t="s">
        <v>82</v>
      </c>
      <c r="BK117" s="179">
        <f>ROUND(I117*H117,2)</f>
        <v>0</v>
      </c>
      <c r="BL117" s="21" t="s">
        <v>141</v>
      </c>
      <c r="BM117" s="178" t="s">
        <v>262</v>
      </c>
    </row>
    <row r="118" spans="1:65" s="2" customFormat="1" ht="21.75" customHeight="1">
      <c r="A118" s="40"/>
      <c r="B118" s="166"/>
      <c r="C118" s="209" t="s">
        <v>253</v>
      </c>
      <c r="D118" s="209" t="s">
        <v>381</v>
      </c>
      <c r="E118" s="210" t="s">
        <v>1198</v>
      </c>
      <c r="F118" s="211" t="s">
        <v>1199</v>
      </c>
      <c r="G118" s="212" t="s">
        <v>377</v>
      </c>
      <c r="H118" s="213">
        <v>4</v>
      </c>
      <c r="I118" s="214"/>
      <c r="J118" s="215">
        <f>ROUND(I118*H118,2)</f>
        <v>0</v>
      </c>
      <c r="K118" s="211" t="s">
        <v>271</v>
      </c>
      <c r="L118" s="216"/>
      <c r="M118" s="217" t="s">
        <v>3</v>
      </c>
      <c r="N118" s="218" t="s">
        <v>45</v>
      </c>
      <c r="O118" s="7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78" t="s">
        <v>185</v>
      </c>
      <c r="AT118" s="178" t="s">
        <v>381</v>
      </c>
      <c r="AU118" s="178" t="s">
        <v>82</v>
      </c>
      <c r="AY118" s="21" t="s">
        <v>134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1" t="s">
        <v>82</v>
      </c>
      <c r="BK118" s="179">
        <f>ROUND(I118*H118,2)</f>
        <v>0</v>
      </c>
      <c r="BL118" s="21" t="s">
        <v>141</v>
      </c>
      <c r="BM118" s="178" t="s">
        <v>274</v>
      </c>
    </row>
    <row r="119" spans="1:63" s="12" customFormat="1" ht="25.9" customHeight="1">
      <c r="A119" s="12"/>
      <c r="B119" s="153"/>
      <c r="C119" s="12"/>
      <c r="D119" s="154" t="s">
        <v>73</v>
      </c>
      <c r="E119" s="155" t="s">
        <v>1200</v>
      </c>
      <c r="F119" s="155" t="s">
        <v>1088</v>
      </c>
      <c r="G119" s="12"/>
      <c r="H119" s="12"/>
      <c r="I119" s="156"/>
      <c r="J119" s="157">
        <f>BK119</f>
        <v>0</v>
      </c>
      <c r="K119" s="12"/>
      <c r="L119" s="153"/>
      <c r="M119" s="158"/>
      <c r="N119" s="159"/>
      <c r="O119" s="159"/>
      <c r="P119" s="160">
        <f>SUM(P120:P139)</f>
        <v>0</v>
      </c>
      <c r="Q119" s="159"/>
      <c r="R119" s="160">
        <f>SUM(R120:R139)</f>
        <v>0</v>
      </c>
      <c r="S119" s="159"/>
      <c r="T119" s="161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4" t="s">
        <v>82</v>
      </c>
      <c r="AT119" s="162" t="s">
        <v>73</v>
      </c>
      <c r="AU119" s="162" t="s">
        <v>74</v>
      </c>
      <c r="AY119" s="154" t="s">
        <v>134</v>
      </c>
      <c r="BK119" s="163">
        <f>SUM(BK120:BK139)</f>
        <v>0</v>
      </c>
    </row>
    <row r="120" spans="1:65" s="2" customFormat="1" ht="33" customHeight="1">
      <c r="A120" s="40"/>
      <c r="B120" s="166"/>
      <c r="C120" s="167" t="s">
        <v>262</v>
      </c>
      <c r="D120" s="167" t="s">
        <v>136</v>
      </c>
      <c r="E120" s="168" t="s">
        <v>1201</v>
      </c>
      <c r="F120" s="169" t="s">
        <v>1202</v>
      </c>
      <c r="G120" s="170" t="s">
        <v>317</v>
      </c>
      <c r="H120" s="171">
        <v>60</v>
      </c>
      <c r="I120" s="172"/>
      <c r="J120" s="173">
        <f>ROUND(I120*H120,2)</f>
        <v>0</v>
      </c>
      <c r="K120" s="169" t="s">
        <v>140</v>
      </c>
      <c r="L120" s="41"/>
      <c r="M120" s="174" t="s">
        <v>3</v>
      </c>
      <c r="N120" s="175" t="s">
        <v>45</v>
      </c>
      <c r="O120" s="7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78" t="s">
        <v>141</v>
      </c>
      <c r="AT120" s="178" t="s">
        <v>136</v>
      </c>
      <c r="AU120" s="178" t="s">
        <v>82</v>
      </c>
      <c r="AY120" s="21" t="s">
        <v>134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1" t="s">
        <v>82</v>
      </c>
      <c r="BK120" s="179">
        <f>ROUND(I120*H120,2)</f>
        <v>0</v>
      </c>
      <c r="BL120" s="21" t="s">
        <v>141</v>
      </c>
      <c r="BM120" s="178" t="s">
        <v>1203</v>
      </c>
    </row>
    <row r="121" spans="1:47" s="2" customFormat="1" ht="12">
      <c r="A121" s="40"/>
      <c r="B121" s="41"/>
      <c r="C121" s="40"/>
      <c r="D121" s="180" t="s">
        <v>143</v>
      </c>
      <c r="E121" s="40"/>
      <c r="F121" s="181" t="s">
        <v>1204</v>
      </c>
      <c r="G121" s="40"/>
      <c r="H121" s="40"/>
      <c r="I121" s="182"/>
      <c r="J121" s="40"/>
      <c r="K121" s="40"/>
      <c r="L121" s="41"/>
      <c r="M121" s="183"/>
      <c r="N121" s="184"/>
      <c r="O121" s="74"/>
      <c r="P121" s="74"/>
      <c r="Q121" s="74"/>
      <c r="R121" s="74"/>
      <c r="S121" s="74"/>
      <c r="T121" s="75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21" t="s">
        <v>143</v>
      </c>
      <c r="AU121" s="21" t="s">
        <v>82</v>
      </c>
    </row>
    <row r="122" spans="1:65" s="2" customFormat="1" ht="16.5" customHeight="1">
      <c r="A122" s="40"/>
      <c r="B122" s="166"/>
      <c r="C122" s="209" t="s">
        <v>268</v>
      </c>
      <c r="D122" s="209" t="s">
        <v>381</v>
      </c>
      <c r="E122" s="210" t="s">
        <v>1205</v>
      </c>
      <c r="F122" s="211" t="s">
        <v>1206</v>
      </c>
      <c r="G122" s="212" t="s">
        <v>317</v>
      </c>
      <c r="H122" s="213">
        <v>60</v>
      </c>
      <c r="I122" s="214"/>
      <c r="J122" s="215">
        <f>ROUND(I122*H122,2)</f>
        <v>0</v>
      </c>
      <c r="K122" s="211" t="s">
        <v>140</v>
      </c>
      <c r="L122" s="216"/>
      <c r="M122" s="217" t="s">
        <v>3</v>
      </c>
      <c r="N122" s="218" t="s">
        <v>45</v>
      </c>
      <c r="O122" s="7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78" t="s">
        <v>185</v>
      </c>
      <c r="AT122" s="178" t="s">
        <v>381</v>
      </c>
      <c r="AU122" s="178" t="s">
        <v>82</v>
      </c>
      <c r="AY122" s="21" t="s">
        <v>134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1" t="s">
        <v>82</v>
      </c>
      <c r="BK122" s="179">
        <f>ROUND(I122*H122,2)</f>
        <v>0</v>
      </c>
      <c r="BL122" s="21" t="s">
        <v>141</v>
      </c>
      <c r="BM122" s="178" t="s">
        <v>289</v>
      </c>
    </row>
    <row r="123" spans="1:65" s="2" customFormat="1" ht="16.5" customHeight="1">
      <c r="A123" s="40"/>
      <c r="B123" s="166"/>
      <c r="C123" s="209" t="s">
        <v>274</v>
      </c>
      <c r="D123" s="209" t="s">
        <v>381</v>
      </c>
      <c r="E123" s="210" t="s">
        <v>1207</v>
      </c>
      <c r="F123" s="211" t="s">
        <v>1208</v>
      </c>
      <c r="G123" s="212" t="s">
        <v>377</v>
      </c>
      <c r="H123" s="213">
        <v>60</v>
      </c>
      <c r="I123" s="214"/>
      <c r="J123" s="215">
        <f>ROUND(I123*H123,2)</f>
        <v>0</v>
      </c>
      <c r="K123" s="211" t="s">
        <v>140</v>
      </c>
      <c r="L123" s="216"/>
      <c r="M123" s="217" t="s">
        <v>3</v>
      </c>
      <c r="N123" s="218" t="s">
        <v>45</v>
      </c>
      <c r="O123" s="7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78" t="s">
        <v>185</v>
      </c>
      <c r="AT123" s="178" t="s">
        <v>381</v>
      </c>
      <c r="AU123" s="178" t="s">
        <v>82</v>
      </c>
      <c r="AY123" s="21" t="s">
        <v>134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1" t="s">
        <v>82</v>
      </c>
      <c r="BK123" s="179">
        <f>ROUND(I123*H123,2)</f>
        <v>0</v>
      </c>
      <c r="BL123" s="21" t="s">
        <v>141</v>
      </c>
      <c r="BM123" s="178" t="s">
        <v>304</v>
      </c>
    </row>
    <row r="124" spans="1:65" s="2" customFormat="1" ht="37.8" customHeight="1">
      <c r="A124" s="40"/>
      <c r="B124" s="166"/>
      <c r="C124" s="167" t="s">
        <v>8</v>
      </c>
      <c r="D124" s="167" t="s">
        <v>136</v>
      </c>
      <c r="E124" s="168" t="s">
        <v>1209</v>
      </c>
      <c r="F124" s="169" t="s">
        <v>1210</v>
      </c>
      <c r="G124" s="170" t="s">
        <v>883</v>
      </c>
      <c r="H124" s="171">
        <v>4</v>
      </c>
      <c r="I124" s="172"/>
      <c r="J124" s="173">
        <f>ROUND(I124*H124,2)</f>
        <v>0</v>
      </c>
      <c r="K124" s="169" t="s">
        <v>140</v>
      </c>
      <c r="L124" s="41"/>
      <c r="M124" s="174" t="s">
        <v>3</v>
      </c>
      <c r="N124" s="175" t="s">
        <v>45</v>
      </c>
      <c r="O124" s="7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78" t="s">
        <v>141</v>
      </c>
      <c r="AT124" s="178" t="s">
        <v>136</v>
      </c>
      <c r="AU124" s="178" t="s">
        <v>82</v>
      </c>
      <c r="AY124" s="21" t="s">
        <v>134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1" t="s">
        <v>82</v>
      </c>
      <c r="BK124" s="179">
        <f>ROUND(I124*H124,2)</f>
        <v>0</v>
      </c>
      <c r="BL124" s="21" t="s">
        <v>141</v>
      </c>
      <c r="BM124" s="178" t="s">
        <v>1211</v>
      </c>
    </row>
    <row r="125" spans="1:47" s="2" customFormat="1" ht="12">
      <c r="A125" s="40"/>
      <c r="B125" s="41"/>
      <c r="C125" s="40"/>
      <c r="D125" s="180" t="s">
        <v>143</v>
      </c>
      <c r="E125" s="40"/>
      <c r="F125" s="181" t="s">
        <v>1212</v>
      </c>
      <c r="G125" s="40"/>
      <c r="H125" s="40"/>
      <c r="I125" s="182"/>
      <c r="J125" s="40"/>
      <c r="K125" s="40"/>
      <c r="L125" s="41"/>
      <c r="M125" s="183"/>
      <c r="N125" s="184"/>
      <c r="O125" s="74"/>
      <c r="P125" s="74"/>
      <c r="Q125" s="74"/>
      <c r="R125" s="74"/>
      <c r="S125" s="74"/>
      <c r="T125" s="75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1" t="s">
        <v>143</v>
      </c>
      <c r="AU125" s="21" t="s">
        <v>82</v>
      </c>
    </row>
    <row r="126" spans="1:65" s="2" customFormat="1" ht="16.5" customHeight="1">
      <c r="A126" s="40"/>
      <c r="B126" s="166"/>
      <c r="C126" s="209" t="s">
        <v>289</v>
      </c>
      <c r="D126" s="209" t="s">
        <v>381</v>
      </c>
      <c r="E126" s="210" t="s">
        <v>1213</v>
      </c>
      <c r="F126" s="211" t="s">
        <v>1214</v>
      </c>
      <c r="G126" s="212" t="s">
        <v>883</v>
      </c>
      <c r="H126" s="213">
        <v>4</v>
      </c>
      <c r="I126" s="214"/>
      <c r="J126" s="215">
        <f>ROUND(I126*H126,2)</f>
        <v>0</v>
      </c>
      <c r="K126" s="211" t="s">
        <v>140</v>
      </c>
      <c r="L126" s="216"/>
      <c r="M126" s="217" t="s">
        <v>3</v>
      </c>
      <c r="N126" s="218" t="s">
        <v>45</v>
      </c>
      <c r="O126" s="7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78" t="s">
        <v>185</v>
      </c>
      <c r="AT126" s="178" t="s">
        <v>381</v>
      </c>
      <c r="AU126" s="178" t="s">
        <v>82</v>
      </c>
      <c r="AY126" s="21" t="s">
        <v>134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1" t="s">
        <v>82</v>
      </c>
      <c r="BK126" s="179">
        <f>ROUND(I126*H126,2)</f>
        <v>0</v>
      </c>
      <c r="BL126" s="21" t="s">
        <v>141</v>
      </c>
      <c r="BM126" s="178" t="s">
        <v>314</v>
      </c>
    </row>
    <row r="127" spans="1:65" s="2" customFormat="1" ht="62.7" customHeight="1">
      <c r="A127" s="40"/>
      <c r="B127" s="166"/>
      <c r="C127" s="167" t="s">
        <v>297</v>
      </c>
      <c r="D127" s="167" t="s">
        <v>136</v>
      </c>
      <c r="E127" s="168" t="s">
        <v>1215</v>
      </c>
      <c r="F127" s="169" t="s">
        <v>1216</v>
      </c>
      <c r="G127" s="170" t="s">
        <v>377</v>
      </c>
      <c r="H127" s="171">
        <v>4</v>
      </c>
      <c r="I127" s="172"/>
      <c r="J127" s="173">
        <f>ROUND(I127*H127,2)</f>
        <v>0</v>
      </c>
      <c r="K127" s="169" t="s">
        <v>140</v>
      </c>
      <c r="L127" s="41"/>
      <c r="M127" s="174" t="s">
        <v>3</v>
      </c>
      <c r="N127" s="175" t="s">
        <v>45</v>
      </c>
      <c r="O127" s="7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78" t="s">
        <v>141</v>
      </c>
      <c r="AT127" s="178" t="s">
        <v>136</v>
      </c>
      <c r="AU127" s="178" t="s">
        <v>82</v>
      </c>
      <c r="AY127" s="21" t="s">
        <v>134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1" t="s">
        <v>82</v>
      </c>
      <c r="BK127" s="179">
        <f>ROUND(I127*H127,2)</f>
        <v>0</v>
      </c>
      <c r="BL127" s="21" t="s">
        <v>141</v>
      </c>
      <c r="BM127" s="178" t="s">
        <v>1217</v>
      </c>
    </row>
    <row r="128" spans="1:47" s="2" customFormat="1" ht="12">
      <c r="A128" s="40"/>
      <c r="B128" s="41"/>
      <c r="C128" s="40"/>
      <c r="D128" s="180" t="s">
        <v>143</v>
      </c>
      <c r="E128" s="40"/>
      <c r="F128" s="181" t="s">
        <v>1218</v>
      </c>
      <c r="G128" s="40"/>
      <c r="H128" s="40"/>
      <c r="I128" s="182"/>
      <c r="J128" s="40"/>
      <c r="K128" s="40"/>
      <c r="L128" s="41"/>
      <c r="M128" s="183"/>
      <c r="N128" s="184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1" t="s">
        <v>143</v>
      </c>
      <c r="AU128" s="21" t="s">
        <v>82</v>
      </c>
    </row>
    <row r="129" spans="1:65" s="2" customFormat="1" ht="16.5" customHeight="1">
      <c r="A129" s="40"/>
      <c r="B129" s="166"/>
      <c r="C129" s="209" t="s">
        <v>304</v>
      </c>
      <c r="D129" s="209" t="s">
        <v>381</v>
      </c>
      <c r="E129" s="210" t="s">
        <v>1219</v>
      </c>
      <c r="F129" s="211" t="s">
        <v>1220</v>
      </c>
      <c r="G129" s="212" t="s">
        <v>377</v>
      </c>
      <c r="H129" s="213">
        <v>4</v>
      </c>
      <c r="I129" s="214"/>
      <c r="J129" s="215">
        <f>ROUND(I129*H129,2)</f>
        <v>0</v>
      </c>
      <c r="K129" s="211" t="s">
        <v>140</v>
      </c>
      <c r="L129" s="216"/>
      <c r="M129" s="217" t="s">
        <v>3</v>
      </c>
      <c r="N129" s="218" t="s">
        <v>45</v>
      </c>
      <c r="O129" s="7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78" t="s">
        <v>185</v>
      </c>
      <c r="AT129" s="178" t="s">
        <v>381</v>
      </c>
      <c r="AU129" s="178" t="s">
        <v>82</v>
      </c>
      <c r="AY129" s="21" t="s">
        <v>134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1" t="s">
        <v>82</v>
      </c>
      <c r="BK129" s="179">
        <f>ROUND(I129*H129,2)</f>
        <v>0</v>
      </c>
      <c r="BL129" s="21" t="s">
        <v>141</v>
      </c>
      <c r="BM129" s="178" t="s">
        <v>369</v>
      </c>
    </row>
    <row r="130" spans="1:65" s="2" customFormat="1" ht="37.8" customHeight="1">
      <c r="A130" s="40"/>
      <c r="B130" s="166"/>
      <c r="C130" s="167" t="s">
        <v>309</v>
      </c>
      <c r="D130" s="167" t="s">
        <v>136</v>
      </c>
      <c r="E130" s="168" t="s">
        <v>1221</v>
      </c>
      <c r="F130" s="169" t="s">
        <v>1222</v>
      </c>
      <c r="G130" s="170" t="s">
        <v>317</v>
      </c>
      <c r="H130" s="171">
        <v>27</v>
      </c>
      <c r="I130" s="172"/>
      <c r="J130" s="173">
        <f>ROUND(I130*H130,2)</f>
        <v>0</v>
      </c>
      <c r="K130" s="169" t="s">
        <v>140</v>
      </c>
      <c r="L130" s="41"/>
      <c r="M130" s="174" t="s">
        <v>3</v>
      </c>
      <c r="N130" s="175" t="s">
        <v>45</v>
      </c>
      <c r="O130" s="74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78" t="s">
        <v>141</v>
      </c>
      <c r="AT130" s="178" t="s">
        <v>136</v>
      </c>
      <c r="AU130" s="178" t="s">
        <v>82</v>
      </c>
      <c r="AY130" s="21" t="s">
        <v>134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1" t="s">
        <v>82</v>
      </c>
      <c r="BK130" s="179">
        <f>ROUND(I130*H130,2)</f>
        <v>0</v>
      </c>
      <c r="BL130" s="21" t="s">
        <v>141</v>
      </c>
      <c r="BM130" s="178" t="s">
        <v>1223</v>
      </c>
    </row>
    <row r="131" spans="1:47" s="2" customFormat="1" ht="12">
      <c r="A131" s="40"/>
      <c r="B131" s="41"/>
      <c r="C131" s="40"/>
      <c r="D131" s="180" t="s">
        <v>143</v>
      </c>
      <c r="E131" s="40"/>
      <c r="F131" s="181" t="s">
        <v>1224</v>
      </c>
      <c r="G131" s="40"/>
      <c r="H131" s="40"/>
      <c r="I131" s="182"/>
      <c r="J131" s="40"/>
      <c r="K131" s="40"/>
      <c r="L131" s="41"/>
      <c r="M131" s="183"/>
      <c r="N131" s="184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1" t="s">
        <v>143</v>
      </c>
      <c r="AU131" s="21" t="s">
        <v>82</v>
      </c>
    </row>
    <row r="132" spans="1:65" s="2" customFormat="1" ht="16.5" customHeight="1">
      <c r="A132" s="40"/>
      <c r="B132" s="166"/>
      <c r="C132" s="209" t="s">
        <v>314</v>
      </c>
      <c r="D132" s="209" t="s">
        <v>381</v>
      </c>
      <c r="E132" s="210" t="s">
        <v>1225</v>
      </c>
      <c r="F132" s="211" t="s">
        <v>1226</v>
      </c>
      <c r="G132" s="212" t="s">
        <v>317</v>
      </c>
      <c r="H132" s="213">
        <v>27</v>
      </c>
      <c r="I132" s="214"/>
      <c r="J132" s="215">
        <f>ROUND(I132*H132,2)</f>
        <v>0</v>
      </c>
      <c r="K132" s="211" t="s">
        <v>140</v>
      </c>
      <c r="L132" s="216"/>
      <c r="M132" s="217" t="s">
        <v>3</v>
      </c>
      <c r="N132" s="218" t="s">
        <v>45</v>
      </c>
      <c r="O132" s="7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78" t="s">
        <v>185</v>
      </c>
      <c r="AT132" s="178" t="s">
        <v>381</v>
      </c>
      <c r="AU132" s="178" t="s">
        <v>82</v>
      </c>
      <c r="AY132" s="21" t="s">
        <v>134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1" t="s">
        <v>82</v>
      </c>
      <c r="BK132" s="179">
        <f>ROUND(I132*H132,2)</f>
        <v>0</v>
      </c>
      <c r="BL132" s="21" t="s">
        <v>141</v>
      </c>
      <c r="BM132" s="178" t="s">
        <v>329</v>
      </c>
    </row>
    <row r="133" spans="1:65" s="2" customFormat="1" ht="16.5" customHeight="1">
      <c r="A133" s="40"/>
      <c r="B133" s="166"/>
      <c r="C133" s="209" t="s">
        <v>320</v>
      </c>
      <c r="D133" s="209" t="s">
        <v>381</v>
      </c>
      <c r="E133" s="210" t="s">
        <v>1227</v>
      </c>
      <c r="F133" s="211" t="s">
        <v>1228</v>
      </c>
      <c r="G133" s="212" t="s">
        <v>377</v>
      </c>
      <c r="H133" s="213">
        <v>54</v>
      </c>
      <c r="I133" s="214"/>
      <c r="J133" s="215">
        <f>ROUND(I133*H133,2)</f>
        <v>0</v>
      </c>
      <c r="K133" s="211" t="s">
        <v>140</v>
      </c>
      <c r="L133" s="216"/>
      <c r="M133" s="217" t="s">
        <v>3</v>
      </c>
      <c r="N133" s="218" t="s">
        <v>45</v>
      </c>
      <c r="O133" s="74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78" t="s">
        <v>185</v>
      </c>
      <c r="AT133" s="178" t="s">
        <v>381</v>
      </c>
      <c r="AU133" s="178" t="s">
        <v>82</v>
      </c>
      <c r="AY133" s="21" t="s">
        <v>134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1" t="s">
        <v>82</v>
      </c>
      <c r="BK133" s="179">
        <f>ROUND(I133*H133,2)</f>
        <v>0</v>
      </c>
      <c r="BL133" s="21" t="s">
        <v>141</v>
      </c>
      <c r="BM133" s="178" t="s">
        <v>340</v>
      </c>
    </row>
    <row r="134" spans="1:65" s="2" customFormat="1" ht="44.25" customHeight="1">
      <c r="A134" s="40"/>
      <c r="B134" s="166"/>
      <c r="C134" s="167" t="s">
        <v>329</v>
      </c>
      <c r="D134" s="167" t="s">
        <v>136</v>
      </c>
      <c r="E134" s="168" t="s">
        <v>1229</v>
      </c>
      <c r="F134" s="169" t="s">
        <v>1230</v>
      </c>
      <c r="G134" s="170" t="s">
        <v>317</v>
      </c>
      <c r="H134" s="171">
        <v>18</v>
      </c>
      <c r="I134" s="172"/>
      <c r="J134" s="173">
        <f>ROUND(I134*H134,2)</f>
        <v>0</v>
      </c>
      <c r="K134" s="169" t="s">
        <v>140</v>
      </c>
      <c r="L134" s="41"/>
      <c r="M134" s="174" t="s">
        <v>3</v>
      </c>
      <c r="N134" s="175" t="s">
        <v>45</v>
      </c>
      <c r="O134" s="7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78" t="s">
        <v>141</v>
      </c>
      <c r="AT134" s="178" t="s">
        <v>136</v>
      </c>
      <c r="AU134" s="178" t="s">
        <v>82</v>
      </c>
      <c r="AY134" s="21" t="s">
        <v>134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1" t="s">
        <v>82</v>
      </c>
      <c r="BK134" s="179">
        <f>ROUND(I134*H134,2)</f>
        <v>0</v>
      </c>
      <c r="BL134" s="21" t="s">
        <v>141</v>
      </c>
      <c r="BM134" s="178" t="s">
        <v>1231</v>
      </c>
    </row>
    <row r="135" spans="1:47" s="2" customFormat="1" ht="12">
      <c r="A135" s="40"/>
      <c r="B135" s="41"/>
      <c r="C135" s="40"/>
      <c r="D135" s="180" t="s">
        <v>143</v>
      </c>
      <c r="E135" s="40"/>
      <c r="F135" s="181" t="s">
        <v>1232</v>
      </c>
      <c r="G135" s="40"/>
      <c r="H135" s="40"/>
      <c r="I135" s="182"/>
      <c r="J135" s="40"/>
      <c r="K135" s="40"/>
      <c r="L135" s="41"/>
      <c r="M135" s="183"/>
      <c r="N135" s="184"/>
      <c r="O135" s="74"/>
      <c r="P135" s="74"/>
      <c r="Q135" s="74"/>
      <c r="R135" s="74"/>
      <c r="S135" s="74"/>
      <c r="T135" s="75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21" t="s">
        <v>143</v>
      </c>
      <c r="AU135" s="21" t="s">
        <v>82</v>
      </c>
    </row>
    <row r="136" spans="1:65" s="2" customFormat="1" ht="24.15" customHeight="1">
      <c r="A136" s="40"/>
      <c r="B136" s="166"/>
      <c r="C136" s="209" t="s">
        <v>335</v>
      </c>
      <c r="D136" s="209" t="s">
        <v>381</v>
      </c>
      <c r="E136" s="210" t="s">
        <v>1233</v>
      </c>
      <c r="F136" s="211" t="s">
        <v>1234</v>
      </c>
      <c r="G136" s="212" t="s">
        <v>317</v>
      </c>
      <c r="H136" s="213">
        <v>18</v>
      </c>
      <c r="I136" s="214"/>
      <c r="J136" s="215">
        <f>ROUND(I136*H136,2)</f>
        <v>0</v>
      </c>
      <c r="K136" s="211" t="s">
        <v>140</v>
      </c>
      <c r="L136" s="216"/>
      <c r="M136" s="217" t="s">
        <v>3</v>
      </c>
      <c r="N136" s="218" t="s">
        <v>45</v>
      </c>
      <c r="O136" s="74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78" t="s">
        <v>185</v>
      </c>
      <c r="AT136" s="178" t="s">
        <v>381</v>
      </c>
      <c r="AU136" s="178" t="s">
        <v>82</v>
      </c>
      <c r="AY136" s="21" t="s">
        <v>134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1" t="s">
        <v>82</v>
      </c>
      <c r="BK136" s="179">
        <f>ROUND(I136*H136,2)</f>
        <v>0</v>
      </c>
      <c r="BL136" s="21" t="s">
        <v>141</v>
      </c>
      <c r="BM136" s="178" t="s">
        <v>348</v>
      </c>
    </row>
    <row r="137" spans="1:65" s="2" customFormat="1" ht="37.8" customHeight="1">
      <c r="A137" s="40"/>
      <c r="B137" s="166"/>
      <c r="C137" s="167" t="s">
        <v>340</v>
      </c>
      <c r="D137" s="167" t="s">
        <v>136</v>
      </c>
      <c r="E137" s="168" t="s">
        <v>1235</v>
      </c>
      <c r="F137" s="169" t="s">
        <v>1236</v>
      </c>
      <c r="G137" s="170" t="s">
        <v>377</v>
      </c>
      <c r="H137" s="171">
        <v>130</v>
      </c>
      <c r="I137" s="172"/>
      <c r="J137" s="173">
        <f>ROUND(I137*H137,2)</f>
        <v>0</v>
      </c>
      <c r="K137" s="169" t="s">
        <v>140</v>
      </c>
      <c r="L137" s="41"/>
      <c r="M137" s="174" t="s">
        <v>3</v>
      </c>
      <c r="N137" s="175" t="s">
        <v>45</v>
      </c>
      <c r="O137" s="7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78" t="s">
        <v>141</v>
      </c>
      <c r="AT137" s="178" t="s">
        <v>136</v>
      </c>
      <c r="AU137" s="178" t="s">
        <v>82</v>
      </c>
      <c r="AY137" s="21" t="s">
        <v>134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1" t="s">
        <v>82</v>
      </c>
      <c r="BK137" s="179">
        <f>ROUND(I137*H137,2)</f>
        <v>0</v>
      </c>
      <c r="BL137" s="21" t="s">
        <v>141</v>
      </c>
      <c r="BM137" s="178" t="s">
        <v>1237</v>
      </c>
    </row>
    <row r="138" spans="1:47" s="2" customFormat="1" ht="12">
      <c r="A138" s="40"/>
      <c r="B138" s="41"/>
      <c r="C138" s="40"/>
      <c r="D138" s="180" t="s">
        <v>143</v>
      </c>
      <c r="E138" s="40"/>
      <c r="F138" s="181" t="s">
        <v>1238</v>
      </c>
      <c r="G138" s="40"/>
      <c r="H138" s="40"/>
      <c r="I138" s="182"/>
      <c r="J138" s="40"/>
      <c r="K138" s="40"/>
      <c r="L138" s="41"/>
      <c r="M138" s="183"/>
      <c r="N138" s="184"/>
      <c r="O138" s="74"/>
      <c r="P138" s="74"/>
      <c r="Q138" s="74"/>
      <c r="R138" s="74"/>
      <c r="S138" s="74"/>
      <c r="T138" s="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21" t="s">
        <v>143</v>
      </c>
      <c r="AU138" s="21" t="s">
        <v>82</v>
      </c>
    </row>
    <row r="139" spans="1:65" s="2" customFormat="1" ht="16.5" customHeight="1">
      <c r="A139" s="40"/>
      <c r="B139" s="166"/>
      <c r="C139" s="209" t="s">
        <v>344</v>
      </c>
      <c r="D139" s="209" t="s">
        <v>381</v>
      </c>
      <c r="E139" s="210" t="s">
        <v>1239</v>
      </c>
      <c r="F139" s="211" t="s">
        <v>1240</v>
      </c>
      <c r="G139" s="212" t="s">
        <v>377</v>
      </c>
      <c r="H139" s="213">
        <v>130</v>
      </c>
      <c r="I139" s="214"/>
      <c r="J139" s="215">
        <f>ROUND(I139*H139,2)</f>
        <v>0</v>
      </c>
      <c r="K139" s="211" t="s">
        <v>140</v>
      </c>
      <c r="L139" s="216"/>
      <c r="M139" s="217" t="s">
        <v>3</v>
      </c>
      <c r="N139" s="218" t="s">
        <v>45</v>
      </c>
      <c r="O139" s="7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78" t="s">
        <v>185</v>
      </c>
      <c r="AT139" s="178" t="s">
        <v>381</v>
      </c>
      <c r="AU139" s="178" t="s">
        <v>82</v>
      </c>
      <c r="AY139" s="21" t="s">
        <v>134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1" t="s">
        <v>82</v>
      </c>
      <c r="BK139" s="179">
        <f>ROUND(I139*H139,2)</f>
        <v>0</v>
      </c>
      <c r="BL139" s="21" t="s">
        <v>141</v>
      </c>
      <c r="BM139" s="178" t="s">
        <v>359</v>
      </c>
    </row>
    <row r="140" spans="1:63" s="12" customFormat="1" ht="25.9" customHeight="1">
      <c r="A140" s="12"/>
      <c r="B140" s="153"/>
      <c r="C140" s="12"/>
      <c r="D140" s="154" t="s">
        <v>73</v>
      </c>
      <c r="E140" s="155" t="s">
        <v>1241</v>
      </c>
      <c r="F140" s="155" t="s">
        <v>1242</v>
      </c>
      <c r="G140" s="12"/>
      <c r="H140" s="12"/>
      <c r="I140" s="156"/>
      <c r="J140" s="157">
        <f>BK140</f>
        <v>0</v>
      </c>
      <c r="K140" s="12"/>
      <c r="L140" s="153"/>
      <c r="M140" s="158"/>
      <c r="N140" s="159"/>
      <c r="O140" s="159"/>
      <c r="P140" s="160">
        <f>SUM(P141:P142)</f>
        <v>0</v>
      </c>
      <c r="Q140" s="159"/>
      <c r="R140" s="160">
        <f>SUM(R141:R142)</f>
        <v>0</v>
      </c>
      <c r="S140" s="159"/>
      <c r="T140" s="161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4" t="s">
        <v>82</v>
      </c>
      <c r="AT140" s="162" t="s">
        <v>73</v>
      </c>
      <c r="AU140" s="162" t="s">
        <v>74</v>
      </c>
      <c r="AY140" s="154" t="s">
        <v>134</v>
      </c>
      <c r="BK140" s="163">
        <f>SUM(BK141:BK142)</f>
        <v>0</v>
      </c>
    </row>
    <row r="141" spans="1:65" s="2" customFormat="1" ht="16.5" customHeight="1">
      <c r="A141" s="40"/>
      <c r="B141" s="166"/>
      <c r="C141" s="167" t="s">
        <v>348</v>
      </c>
      <c r="D141" s="167" t="s">
        <v>136</v>
      </c>
      <c r="E141" s="168" t="s">
        <v>1243</v>
      </c>
      <c r="F141" s="169" t="s">
        <v>1244</v>
      </c>
      <c r="G141" s="170" t="s">
        <v>529</v>
      </c>
      <c r="H141" s="171">
        <v>0.75</v>
      </c>
      <c r="I141" s="172"/>
      <c r="J141" s="173">
        <f>ROUND(I141*H141,2)</f>
        <v>0</v>
      </c>
      <c r="K141" s="169" t="s">
        <v>271</v>
      </c>
      <c r="L141" s="41"/>
      <c r="M141" s="174" t="s">
        <v>3</v>
      </c>
      <c r="N141" s="175" t="s">
        <v>45</v>
      </c>
      <c r="O141" s="7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78" t="s">
        <v>141</v>
      </c>
      <c r="AT141" s="178" t="s">
        <v>136</v>
      </c>
      <c r="AU141" s="178" t="s">
        <v>82</v>
      </c>
      <c r="AY141" s="21" t="s">
        <v>134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1" t="s">
        <v>82</v>
      </c>
      <c r="BK141" s="179">
        <f>ROUND(I141*H141,2)</f>
        <v>0</v>
      </c>
      <c r="BL141" s="21" t="s">
        <v>141</v>
      </c>
      <c r="BM141" s="178" t="s">
        <v>1245</v>
      </c>
    </row>
    <row r="142" spans="1:65" s="2" customFormat="1" ht="16.5" customHeight="1">
      <c r="A142" s="40"/>
      <c r="B142" s="166"/>
      <c r="C142" s="209" t="s">
        <v>352</v>
      </c>
      <c r="D142" s="209" t="s">
        <v>381</v>
      </c>
      <c r="E142" s="210" t="s">
        <v>1246</v>
      </c>
      <c r="F142" s="211" t="s">
        <v>1244</v>
      </c>
      <c r="G142" s="212" t="s">
        <v>377</v>
      </c>
      <c r="H142" s="213">
        <v>2</v>
      </c>
      <c r="I142" s="214"/>
      <c r="J142" s="215">
        <f>ROUND(I142*H142,2)</f>
        <v>0</v>
      </c>
      <c r="K142" s="211" t="s">
        <v>140</v>
      </c>
      <c r="L142" s="216"/>
      <c r="M142" s="217" t="s">
        <v>3</v>
      </c>
      <c r="N142" s="218" t="s">
        <v>45</v>
      </c>
      <c r="O142" s="74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78" t="s">
        <v>185</v>
      </c>
      <c r="AT142" s="178" t="s">
        <v>381</v>
      </c>
      <c r="AU142" s="178" t="s">
        <v>82</v>
      </c>
      <c r="AY142" s="21" t="s">
        <v>134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1" t="s">
        <v>82</v>
      </c>
      <c r="BK142" s="179">
        <f>ROUND(I142*H142,2)</f>
        <v>0</v>
      </c>
      <c r="BL142" s="21" t="s">
        <v>141</v>
      </c>
      <c r="BM142" s="178" t="s">
        <v>380</v>
      </c>
    </row>
    <row r="143" spans="1:63" s="12" customFormat="1" ht="25.9" customHeight="1">
      <c r="A143" s="12"/>
      <c r="B143" s="153"/>
      <c r="C143" s="12"/>
      <c r="D143" s="154" t="s">
        <v>73</v>
      </c>
      <c r="E143" s="155" t="s">
        <v>1247</v>
      </c>
      <c r="F143" s="155" t="s">
        <v>1248</v>
      </c>
      <c r="G143" s="12"/>
      <c r="H143" s="12"/>
      <c r="I143" s="156"/>
      <c r="J143" s="157">
        <f>BK143</f>
        <v>0</v>
      </c>
      <c r="K143" s="12"/>
      <c r="L143" s="153"/>
      <c r="M143" s="158"/>
      <c r="N143" s="159"/>
      <c r="O143" s="159"/>
      <c r="P143" s="160">
        <f>SUM(P144:P152)</f>
        <v>0</v>
      </c>
      <c r="Q143" s="159"/>
      <c r="R143" s="160">
        <f>SUM(R144:R152)</f>
        <v>0</v>
      </c>
      <c r="S143" s="159"/>
      <c r="T143" s="161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4" t="s">
        <v>82</v>
      </c>
      <c r="AT143" s="162" t="s">
        <v>73</v>
      </c>
      <c r="AU143" s="162" t="s">
        <v>74</v>
      </c>
      <c r="AY143" s="154" t="s">
        <v>134</v>
      </c>
      <c r="BK143" s="163">
        <f>SUM(BK144:BK152)</f>
        <v>0</v>
      </c>
    </row>
    <row r="144" spans="1:65" s="2" customFormat="1" ht="33" customHeight="1">
      <c r="A144" s="40"/>
      <c r="B144" s="166"/>
      <c r="C144" s="167" t="s">
        <v>359</v>
      </c>
      <c r="D144" s="167" t="s">
        <v>136</v>
      </c>
      <c r="E144" s="168" t="s">
        <v>1249</v>
      </c>
      <c r="F144" s="169" t="s">
        <v>1250</v>
      </c>
      <c r="G144" s="170" t="s">
        <v>377</v>
      </c>
      <c r="H144" s="171">
        <v>4</v>
      </c>
      <c r="I144" s="172"/>
      <c r="J144" s="173">
        <f>ROUND(I144*H144,2)</f>
        <v>0</v>
      </c>
      <c r="K144" s="169" t="s">
        <v>140</v>
      </c>
      <c r="L144" s="41"/>
      <c r="M144" s="174" t="s">
        <v>3</v>
      </c>
      <c r="N144" s="175" t="s">
        <v>45</v>
      </c>
      <c r="O144" s="7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78" t="s">
        <v>141</v>
      </c>
      <c r="AT144" s="178" t="s">
        <v>136</v>
      </c>
      <c r="AU144" s="178" t="s">
        <v>82</v>
      </c>
      <c r="AY144" s="21" t="s">
        <v>134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1" t="s">
        <v>82</v>
      </c>
      <c r="BK144" s="179">
        <f>ROUND(I144*H144,2)</f>
        <v>0</v>
      </c>
      <c r="BL144" s="21" t="s">
        <v>141</v>
      </c>
      <c r="BM144" s="178" t="s">
        <v>1251</v>
      </c>
    </row>
    <row r="145" spans="1:47" s="2" customFormat="1" ht="12">
      <c r="A145" s="40"/>
      <c r="B145" s="41"/>
      <c r="C145" s="40"/>
      <c r="D145" s="180" t="s">
        <v>143</v>
      </c>
      <c r="E145" s="40"/>
      <c r="F145" s="181" t="s">
        <v>1252</v>
      </c>
      <c r="G145" s="40"/>
      <c r="H145" s="40"/>
      <c r="I145" s="182"/>
      <c r="J145" s="40"/>
      <c r="K145" s="40"/>
      <c r="L145" s="41"/>
      <c r="M145" s="183"/>
      <c r="N145" s="184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1" t="s">
        <v>143</v>
      </c>
      <c r="AU145" s="21" t="s">
        <v>82</v>
      </c>
    </row>
    <row r="146" spans="1:65" s="2" customFormat="1" ht="16.5" customHeight="1">
      <c r="A146" s="40"/>
      <c r="B146" s="166"/>
      <c r="C146" s="209" t="s">
        <v>364</v>
      </c>
      <c r="D146" s="209" t="s">
        <v>381</v>
      </c>
      <c r="E146" s="210" t="s">
        <v>1253</v>
      </c>
      <c r="F146" s="211" t="s">
        <v>1254</v>
      </c>
      <c r="G146" s="212" t="s">
        <v>377</v>
      </c>
      <c r="H146" s="213">
        <v>10</v>
      </c>
      <c r="I146" s="214"/>
      <c r="J146" s="215">
        <f>ROUND(I146*H146,2)</f>
        <v>0</v>
      </c>
      <c r="K146" s="211" t="s">
        <v>140</v>
      </c>
      <c r="L146" s="216"/>
      <c r="M146" s="217" t="s">
        <v>3</v>
      </c>
      <c r="N146" s="218" t="s">
        <v>45</v>
      </c>
      <c r="O146" s="74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78" t="s">
        <v>185</v>
      </c>
      <c r="AT146" s="178" t="s">
        <v>381</v>
      </c>
      <c r="AU146" s="178" t="s">
        <v>82</v>
      </c>
      <c r="AY146" s="21" t="s">
        <v>134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1" t="s">
        <v>82</v>
      </c>
      <c r="BK146" s="179">
        <f>ROUND(I146*H146,2)</f>
        <v>0</v>
      </c>
      <c r="BL146" s="21" t="s">
        <v>141</v>
      </c>
      <c r="BM146" s="178" t="s">
        <v>391</v>
      </c>
    </row>
    <row r="147" spans="1:65" s="2" customFormat="1" ht="37.8" customHeight="1">
      <c r="A147" s="40"/>
      <c r="B147" s="166"/>
      <c r="C147" s="167" t="s">
        <v>369</v>
      </c>
      <c r="D147" s="167" t="s">
        <v>136</v>
      </c>
      <c r="E147" s="168" t="s">
        <v>1255</v>
      </c>
      <c r="F147" s="169" t="s">
        <v>1256</v>
      </c>
      <c r="G147" s="170" t="s">
        <v>377</v>
      </c>
      <c r="H147" s="171">
        <v>2</v>
      </c>
      <c r="I147" s="172"/>
      <c r="J147" s="173">
        <f>ROUND(I147*H147,2)</f>
        <v>0</v>
      </c>
      <c r="K147" s="169" t="s">
        <v>140</v>
      </c>
      <c r="L147" s="41"/>
      <c r="M147" s="174" t="s">
        <v>3</v>
      </c>
      <c r="N147" s="175" t="s">
        <v>45</v>
      </c>
      <c r="O147" s="74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78" t="s">
        <v>141</v>
      </c>
      <c r="AT147" s="178" t="s">
        <v>136</v>
      </c>
      <c r="AU147" s="178" t="s">
        <v>82</v>
      </c>
      <c r="AY147" s="21" t="s">
        <v>134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1" t="s">
        <v>82</v>
      </c>
      <c r="BK147" s="179">
        <f>ROUND(I147*H147,2)</f>
        <v>0</v>
      </c>
      <c r="BL147" s="21" t="s">
        <v>141</v>
      </c>
      <c r="BM147" s="178" t="s">
        <v>1257</v>
      </c>
    </row>
    <row r="148" spans="1:47" s="2" customFormat="1" ht="12">
      <c r="A148" s="40"/>
      <c r="B148" s="41"/>
      <c r="C148" s="40"/>
      <c r="D148" s="180" t="s">
        <v>143</v>
      </c>
      <c r="E148" s="40"/>
      <c r="F148" s="181" t="s">
        <v>1258</v>
      </c>
      <c r="G148" s="40"/>
      <c r="H148" s="40"/>
      <c r="I148" s="182"/>
      <c r="J148" s="40"/>
      <c r="K148" s="40"/>
      <c r="L148" s="41"/>
      <c r="M148" s="183"/>
      <c r="N148" s="184"/>
      <c r="O148" s="74"/>
      <c r="P148" s="74"/>
      <c r="Q148" s="74"/>
      <c r="R148" s="74"/>
      <c r="S148" s="74"/>
      <c r="T148" s="75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21" t="s">
        <v>143</v>
      </c>
      <c r="AU148" s="21" t="s">
        <v>82</v>
      </c>
    </row>
    <row r="149" spans="1:65" s="2" customFormat="1" ht="16.5" customHeight="1">
      <c r="A149" s="40"/>
      <c r="B149" s="166"/>
      <c r="C149" s="209" t="s">
        <v>374</v>
      </c>
      <c r="D149" s="209" t="s">
        <v>381</v>
      </c>
      <c r="E149" s="210" t="s">
        <v>1259</v>
      </c>
      <c r="F149" s="211" t="s">
        <v>1260</v>
      </c>
      <c r="G149" s="212" t="s">
        <v>377</v>
      </c>
      <c r="H149" s="213">
        <v>10</v>
      </c>
      <c r="I149" s="214"/>
      <c r="J149" s="215">
        <f>ROUND(I149*H149,2)</f>
        <v>0</v>
      </c>
      <c r="K149" s="211" t="s">
        <v>140</v>
      </c>
      <c r="L149" s="216"/>
      <c r="M149" s="217" t="s">
        <v>3</v>
      </c>
      <c r="N149" s="218" t="s">
        <v>45</v>
      </c>
      <c r="O149" s="7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78" t="s">
        <v>185</v>
      </c>
      <c r="AT149" s="178" t="s">
        <v>381</v>
      </c>
      <c r="AU149" s="178" t="s">
        <v>82</v>
      </c>
      <c r="AY149" s="21" t="s">
        <v>134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1" t="s">
        <v>82</v>
      </c>
      <c r="BK149" s="179">
        <f>ROUND(I149*H149,2)</f>
        <v>0</v>
      </c>
      <c r="BL149" s="21" t="s">
        <v>141</v>
      </c>
      <c r="BM149" s="178" t="s">
        <v>401</v>
      </c>
    </row>
    <row r="150" spans="1:65" s="2" customFormat="1" ht="37.8" customHeight="1">
      <c r="A150" s="40"/>
      <c r="B150" s="166"/>
      <c r="C150" s="167" t="s">
        <v>380</v>
      </c>
      <c r="D150" s="167" t="s">
        <v>136</v>
      </c>
      <c r="E150" s="168" t="s">
        <v>1261</v>
      </c>
      <c r="F150" s="169" t="s">
        <v>1262</v>
      </c>
      <c r="G150" s="170" t="s">
        <v>377</v>
      </c>
      <c r="H150" s="171">
        <v>4</v>
      </c>
      <c r="I150" s="172"/>
      <c r="J150" s="173">
        <f>ROUND(I150*H150,2)</f>
        <v>0</v>
      </c>
      <c r="K150" s="169" t="s">
        <v>140</v>
      </c>
      <c r="L150" s="41"/>
      <c r="M150" s="174" t="s">
        <v>3</v>
      </c>
      <c r="N150" s="175" t="s">
        <v>45</v>
      </c>
      <c r="O150" s="74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78" t="s">
        <v>141</v>
      </c>
      <c r="AT150" s="178" t="s">
        <v>136</v>
      </c>
      <c r="AU150" s="178" t="s">
        <v>82</v>
      </c>
      <c r="AY150" s="21" t="s">
        <v>134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1" t="s">
        <v>82</v>
      </c>
      <c r="BK150" s="179">
        <f>ROUND(I150*H150,2)</f>
        <v>0</v>
      </c>
      <c r="BL150" s="21" t="s">
        <v>141</v>
      </c>
      <c r="BM150" s="178" t="s">
        <v>1263</v>
      </c>
    </row>
    <row r="151" spans="1:47" s="2" customFormat="1" ht="12">
      <c r="A151" s="40"/>
      <c r="B151" s="41"/>
      <c r="C151" s="40"/>
      <c r="D151" s="180" t="s">
        <v>143</v>
      </c>
      <c r="E151" s="40"/>
      <c r="F151" s="181" t="s">
        <v>1264</v>
      </c>
      <c r="G151" s="40"/>
      <c r="H151" s="40"/>
      <c r="I151" s="182"/>
      <c r="J151" s="40"/>
      <c r="K151" s="40"/>
      <c r="L151" s="41"/>
      <c r="M151" s="183"/>
      <c r="N151" s="184"/>
      <c r="O151" s="74"/>
      <c r="P151" s="74"/>
      <c r="Q151" s="74"/>
      <c r="R151" s="74"/>
      <c r="S151" s="74"/>
      <c r="T151" s="75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21" t="s">
        <v>143</v>
      </c>
      <c r="AU151" s="21" t="s">
        <v>82</v>
      </c>
    </row>
    <row r="152" spans="1:65" s="2" customFormat="1" ht="16.5" customHeight="1">
      <c r="A152" s="40"/>
      <c r="B152" s="166"/>
      <c r="C152" s="209" t="s">
        <v>386</v>
      </c>
      <c r="D152" s="209" t="s">
        <v>381</v>
      </c>
      <c r="E152" s="210" t="s">
        <v>1265</v>
      </c>
      <c r="F152" s="211" t="s">
        <v>1266</v>
      </c>
      <c r="G152" s="212" t="s">
        <v>377</v>
      </c>
      <c r="H152" s="213">
        <v>14</v>
      </c>
      <c r="I152" s="214"/>
      <c r="J152" s="215">
        <f>ROUND(I152*H152,2)</f>
        <v>0</v>
      </c>
      <c r="K152" s="211" t="s">
        <v>140</v>
      </c>
      <c r="L152" s="216"/>
      <c r="M152" s="217" t="s">
        <v>3</v>
      </c>
      <c r="N152" s="218" t="s">
        <v>45</v>
      </c>
      <c r="O152" s="7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78" t="s">
        <v>185</v>
      </c>
      <c r="AT152" s="178" t="s">
        <v>381</v>
      </c>
      <c r="AU152" s="178" t="s">
        <v>82</v>
      </c>
      <c r="AY152" s="21" t="s">
        <v>134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1" t="s">
        <v>82</v>
      </c>
      <c r="BK152" s="179">
        <f>ROUND(I152*H152,2)</f>
        <v>0</v>
      </c>
      <c r="BL152" s="21" t="s">
        <v>141</v>
      </c>
      <c r="BM152" s="178" t="s">
        <v>413</v>
      </c>
    </row>
    <row r="153" spans="1:63" s="12" customFormat="1" ht="25.9" customHeight="1">
      <c r="A153" s="12"/>
      <c r="B153" s="153"/>
      <c r="C153" s="12"/>
      <c r="D153" s="154" t="s">
        <v>73</v>
      </c>
      <c r="E153" s="155" t="s">
        <v>1267</v>
      </c>
      <c r="F153" s="155" t="s">
        <v>1268</v>
      </c>
      <c r="G153" s="12"/>
      <c r="H153" s="12"/>
      <c r="I153" s="156"/>
      <c r="J153" s="157">
        <f>BK153</f>
        <v>0</v>
      </c>
      <c r="K153" s="12"/>
      <c r="L153" s="153"/>
      <c r="M153" s="158"/>
      <c r="N153" s="159"/>
      <c r="O153" s="159"/>
      <c r="P153" s="160">
        <f>SUM(P154:P161)</f>
        <v>0</v>
      </c>
      <c r="Q153" s="159"/>
      <c r="R153" s="160">
        <f>SUM(R154:R161)</f>
        <v>0</v>
      </c>
      <c r="S153" s="159"/>
      <c r="T153" s="161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4" t="s">
        <v>82</v>
      </c>
      <c r="AT153" s="162" t="s">
        <v>73</v>
      </c>
      <c r="AU153" s="162" t="s">
        <v>74</v>
      </c>
      <c r="AY153" s="154" t="s">
        <v>134</v>
      </c>
      <c r="BK153" s="163">
        <f>SUM(BK154:BK161)</f>
        <v>0</v>
      </c>
    </row>
    <row r="154" spans="1:65" s="2" customFormat="1" ht="37.8" customHeight="1">
      <c r="A154" s="40"/>
      <c r="B154" s="166"/>
      <c r="C154" s="167" t="s">
        <v>391</v>
      </c>
      <c r="D154" s="167" t="s">
        <v>136</v>
      </c>
      <c r="E154" s="168" t="s">
        <v>1269</v>
      </c>
      <c r="F154" s="169" t="s">
        <v>1270</v>
      </c>
      <c r="G154" s="170" t="s">
        <v>529</v>
      </c>
      <c r="H154" s="171">
        <v>17</v>
      </c>
      <c r="I154" s="172"/>
      <c r="J154" s="173">
        <f>ROUND(I154*H154,2)</f>
        <v>0</v>
      </c>
      <c r="K154" s="169" t="s">
        <v>271</v>
      </c>
      <c r="L154" s="41"/>
      <c r="M154" s="174" t="s">
        <v>3</v>
      </c>
      <c r="N154" s="175" t="s">
        <v>45</v>
      </c>
      <c r="O154" s="74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78" t="s">
        <v>141</v>
      </c>
      <c r="AT154" s="178" t="s">
        <v>136</v>
      </c>
      <c r="AU154" s="178" t="s">
        <v>82</v>
      </c>
      <c r="AY154" s="21" t="s">
        <v>134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1" t="s">
        <v>82</v>
      </c>
      <c r="BK154" s="179">
        <f>ROUND(I154*H154,2)</f>
        <v>0</v>
      </c>
      <c r="BL154" s="21" t="s">
        <v>141</v>
      </c>
      <c r="BM154" s="178" t="s">
        <v>1271</v>
      </c>
    </row>
    <row r="155" spans="1:65" s="2" customFormat="1" ht="76.35" customHeight="1">
      <c r="A155" s="40"/>
      <c r="B155" s="166"/>
      <c r="C155" s="209" t="s">
        <v>395</v>
      </c>
      <c r="D155" s="209" t="s">
        <v>381</v>
      </c>
      <c r="E155" s="210" t="s">
        <v>1272</v>
      </c>
      <c r="F155" s="211" t="s">
        <v>1273</v>
      </c>
      <c r="G155" s="212" t="s">
        <v>377</v>
      </c>
      <c r="H155" s="213">
        <v>1</v>
      </c>
      <c r="I155" s="214"/>
      <c r="J155" s="215">
        <f>ROUND(I155*H155,2)</f>
        <v>0</v>
      </c>
      <c r="K155" s="211" t="s">
        <v>271</v>
      </c>
      <c r="L155" s="216"/>
      <c r="M155" s="217" t="s">
        <v>3</v>
      </c>
      <c r="N155" s="218" t="s">
        <v>45</v>
      </c>
      <c r="O155" s="74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78" t="s">
        <v>185</v>
      </c>
      <c r="AT155" s="178" t="s">
        <v>381</v>
      </c>
      <c r="AU155" s="178" t="s">
        <v>82</v>
      </c>
      <c r="AY155" s="21" t="s">
        <v>134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1" t="s">
        <v>82</v>
      </c>
      <c r="BK155" s="179">
        <f>ROUND(I155*H155,2)</f>
        <v>0</v>
      </c>
      <c r="BL155" s="21" t="s">
        <v>141</v>
      </c>
      <c r="BM155" s="178" t="s">
        <v>425</v>
      </c>
    </row>
    <row r="156" spans="1:65" s="2" customFormat="1" ht="16.5" customHeight="1">
      <c r="A156" s="40"/>
      <c r="B156" s="166"/>
      <c r="C156" s="167" t="s">
        <v>401</v>
      </c>
      <c r="D156" s="167" t="s">
        <v>136</v>
      </c>
      <c r="E156" s="168" t="s">
        <v>1274</v>
      </c>
      <c r="F156" s="169" t="s">
        <v>1275</v>
      </c>
      <c r="G156" s="170" t="s">
        <v>529</v>
      </c>
      <c r="H156" s="171">
        <v>1</v>
      </c>
      <c r="I156" s="172"/>
      <c r="J156" s="173">
        <f>ROUND(I156*H156,2)</f>
        <v>0</v>
      </c>
      <c r="K156" s="169" t="s">
        <v>271</v>
      </c>
      <c r="L156" s="41"/>
      <c r="M156" s="174" t="s">
        <v>3</v>
      </c>
      <c r="N156" s="175" t="s">
        <v>45</v>
      </c>
      <c r="O156" s="74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78" t="s">
        <v>141</v>
      </c>
      <c r="AT156" s="178" t="s">
        <v>136</v>
      </c>
      <c r="AU156" s="178" t="s">
        <v>82</v>
      </c>
      <c r="AY156" s="21" t="s">
        <v>134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1" t="s">
        <v>82</v>
      </c>
      <c r="BK156" s="179">
        <f>ROUND(I156*H156,2)</f>
        <v>0</v>
      </c>
      <c r="BL156" s="21" t="s">
        <v>141</v>
      </c>
      <c r="BM156" s="178" t="s">
        <v>1276</v>
      </c>
    </row>
    <row r="157" spans="1:65" s="2" customFormat="1" ht="16.5" customHeight="1">
      <c r="A157" s="40"/>
      <c r="B157" s="166"/>
      <c r="C157" s="167" t="s">
        <v>408</v>
      </c>
      <c r="D157" s="167" t="s">
        <v>136</v>
      </c>
      <c r="E157" s="168" t="s">
        <v>1277</v>
      </c>
      <c r="F157" s="169" t="s">
        <v>1278</v>
      </c>
      <c r="G157" s="170" t="s">
        <v>529</v>
      </c>
      <c r="H157" s="171">
        <v>2</v>
      </c>
      <c r="I157" s="172"/>
      <c r="J157" s="173">
        <f>ROUND(I157*H157,2)</f>
        <v>0</v>
      </c>
      <c r="K157" s="169" t="s">
        <v>271</v>
      </c>
      <c r="L157" s="41"/>
      <c r="M157" s="174" t="s">
        <v>3</v>
      </c>
      <c r="N157" s="175" t="s">
        <v>45</v>
      </c>
      <c r="O157" s="7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78" t="s">
        <v>141</v>
      </c>
      <c r="AT157" s="178" t="s">
        <v>136</v>
      </c>
      <c r="AU157" s="178" t="s">
        <v>82</v>
      </c>
      <c r="AY157" s="21" t="s">
        <v>134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1" t="s">
        <v>82</v>
      </c>
      <c r="BK157" s="179">
        <f>ROUND(I157*H157,2)</f>
        <v>0</v>
      </c>
      <c r="BL157" s="21" t="s">
        <v>141</v>
      </c>
      <c r="BM157" s="178" t="s">
        <v>1279</v>
      </c>
    </row>
    <row r="158" spans="1:65" s="2" customFormat="1" ht="44.25" customHeight="1">
      <c r="A158" s="40"/>
      <c r="B158" s="166"/>
      <c r="C158" s="167" t="s">
        <v>413</v>
      </c>
      <c r="D158" s="167" t="s">
        <v>136</v>
      </c>
      <c r="E158" s="168" t="s">
        <v>1280</v>
      </c>
      <c r="F158" s="169" t="s">
        <v>1281</v>
      </c>
      <c r="G158" s="170" t="s">
        <v>377</v>
      </c>
      <c r="H158" s="171">
        <v>1</v>
      </c>
      <c r="I158" s="172"/>
      <c r="J158" s="173">
        <f>ROUND(I158*H158,2)</f>
        <v>0</v>
      </c>
      <c r="K158" s="169" t="s">
        <v>140</v>
      </c>
      <c r="L158" s="41"/>
      <c r="M158" s="174" t="s">
        <v>3</v>
      </c>
      <c r="N158" s="175" t="s">
        <v>45</v>
      </c>
      <c r="O158" s="74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78" t="s">
        <v>141</v>
      </c>
      <c r="AT158" s="178" t="s">
        <v>136</v>
      </c>
      <c r="AU158" s="178" t="s">
        <v>82</v>
      </c>
      <c r="AY158" s="21" t="s">
        <v>134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1" t="s">
        <v>82</v>
      </c>
      <c r="BK158" s="179">
        <f>ROUND(I158*H158,2)</f>
        <v>0</v>
      </c>
      <c r="BL158" s="21" t="s">
        <v>141</v>
      </c>
      <c r="BM158" s="178" t="s">
        <v>1282</v>
      </c>
    </row>
    <row r="159" spans="1:47" s="2" customFormat="1" ht="12">
      <c r="A159" s="40"/>
      <c r="B159" s="41"/>
      <c r="C159" s="40"/>
      <c r="D159" s="180" t="s">
        <v>143</v>
      </c>
      <c r="E159" s="40"/>
      <c r="F159" s="181" t="s">
        <v>1283</v>
      </c>
      <c r="G159" s="40"/>
      <c r="H159" s="40"/>
      <c r="I159" s="182"/>
      <c r="J159" s="40"/>
      <c r="K159" s="40"/>
      <c r="L159" s="41"/>
      <c r="M159" s="183"/>
      <c r="N159" s="184"/>
      <c r="O159" s="74"/>
      <c r="P159" s="74"/>
      <c r="Q159" s="74"/>
      <c r="R159" s="74"/>
      <c r="S159" s="74"/>
      <c r="T159" s="75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21" t="s">
        <v>143</v>
      </c>
      <c r="AU159" s="21" t="s">
        <v>82</v>
      </c>
    </row>
    <row r="160" spans="1:65" s="2" customFormat="1" ht="24.15" customHeight="1">
      <c r="A160" s="40"/>
      <c r="B160" s="166"/>
      <c r="C160" s="167" t="s">
        <v>420</v>
      </c>
      <c r="D160" s="167" t="s">
        <v>136</v>
      </c>
      <c r="E160" s="168" t="s">
        <v>1284</v>
      </c>
      <c r="F160" s="169" t="s">
        <v>1285</v>
      </c>
      <c r="G160" s="170" t="s">
        <v>529</v>
      </c>
      <c r="H160" s="171">
        <v>17</v>
      </c>
      <c r="I160" s="172"/>
      <c r="J160" s="173">
        <f>ROUND(I160*H160,2)</f>
        <v>0</v>
      </c>
      <c r="K160" s="169" t="s">
        <v>271</v>
      </c>
      <c r="L160" s="41"/>
      <c r="M160" s="174" t="s">
        <v>3</v>
      </c>
      <c r="N160" s="175" t="s">
        <v>45</v>
      </c>
      <c r="O160" s="74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78" t="s">
        <v>141</v>
      </c>
      <c r="AT160" s="178" t="s">
        <v>136</v>
      </c>
      <c r="AU160" s="178" t="s">
        <v>82</v>
      </c>
      <c r="AY160" s="21" t="s">
        <v>134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1" t="s">
        <v>82</v>
      </c>
      <c r="BK160" s="179">
        <f>ROUND(I160*H160,2)</f>
        <v>0</v>
      </c>
      <c r="BL160" s="21" t="s">
        <v>141</v>
      </c>
      <c r="BM160" s="178" t="s">
        <v>1286</v>
      </c>
    </row>
    <row r="161" spans="1:65" s="2" customFormat="1" ht="16.5" customHeight="1">
      <c r="A161" s="40"/>
      <c r="B161" s="166"/>
      <c r="C161" s="167" t="s">
        <v>425</v>
      </c>
      <c r="D161" s="167" t="s">
        <v>136</v>
      </c>
      <c r="E161" s="168" t="s">
        <v>1287</v>
      </c>
      <c r="F161" s="169" t="s">
        <v>1288</v>
      </c>
      <c r="G161" s="170" t="s">
        <v>529</v>
      </c>
      <c r="H161" s="171">
        <v>2</v>
      </c>
      <c r="I161" s="172"/>
      <c r="J161" s="173">
        <f>ROUND(I161*H161,2)</f>
        <v>0</v>
      </c>
      <c r="K161" s="169" t="s">
        <v>271</v>
      </c>
      <c r="L161" s="41"/>
      <c r="M161" s="174" t="s">
        <v>3</v>
      </c>
      <c r="N161" s="175" t="s">
        <v>45</v>
      </c>
      <c r="O161" s="74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78" t="s">
        <v>141</v>
      </c>
      <c r="AT161" s="178" t="s">
        <v>136</v>
      </c>
      <c r="AU161" s="178" t="s">
        <v>82</v>
      </c>
      <c r="AY161" s="21" t="s">
        <v>134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1" t="s">
        <v>82</v>
      </c>
      <c r="BK161" s="179">
        <f>ROUND(I161*H161,2)</f>
        <v>0</v>
      </c>
      <c r="BL161" s="21" t="s">
        <v>141</v>
      </c>
      <c r="BM161" s="178" t="s">
        <v>1289</v>
      </c>
    </row>
    <row r="162" spans="1:63" s="12" customFormat="1" ht="25.9" customHeight="1">
      <c r="A162" s="12"/>
      <c r="B162" s="153"/>
      <c r="C162" s="12"/>
      <c r="D162" s="154" t="s">
        <v>73</v>
      </c>
      <c r="E162" s="155" t="s">
        <v>538</v>
      </c>
      <c r="F162" s="155" t="s">
        <v>539</v>
      </c>
      <c r="G162" s="12"/>
      <c r="H162" s="12"/>
      <c r="I162" s="156"/>
      <c r="J162" s="157">
        <f>BK162</f>
        <v>0</v>
      </c>
      <c r="K162" s="12"/>
      <c r="L162" s="153"/>
      <c r="M162" s="158"/>
      <c r="N162" s="159"/>
      <c r="O162" s="159"/>
      <c r="P162" s="160">
        <f>P163+P168+P171+P174</f>
        <v>0</v>
      </c>
      <c r="Q162" s="159"/>
      <c r="R162" s="160">
        <f>R163+R168+R171+R174</f>
        <v>0</v>
      </c>
      <c r="S162" s="159"/>
      <c r="T162" s="161">
        <f>T163+T168+T171+T174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4" t="s">
        <v>165</v>
      </c>
      <c r="AT162" s="162" t="s">
        <v>73</v>
      </c>
      <c r="AU162" s="162" t="s">
        <v>74</v>
      </c>
      <c r="AY162" s="154" t="s">
        <v>134</v>
      </c>
      <c r="BK162" s="163">
        <f>BK163+BK168+BK171+BK174</f>
        <v>0</v>
      </c>
    </row>
    <row r="163" spans="1:63" s="12" customFormat="1" ht="22.8" customHeight="1">
      <c r="A163" s="12"/>
      <c r="B163" s="153"/>
      <c r="C163" s="12"/>
      <c r="D163" s="154" t="s">
        <v>73</v>
      </c>
      <c r="E163" s="164" t="s">
        <v>540</v>
      </c>
      <c r="F163" s="164" t="s">
        <v>541</v>
      </c>
      <c r="G163" s="12"/>
      <c r="H163" s="12"/>
      <c r="I163" s="156"/>
      <c r="J163" s="165">
        <f>BK163</f>
        <v>0</v>
      </c>
      <c r="K163" s="12"/>
      <c r="L163" s="153"/>
      <c r="M163" s="158"/>
      <c r="N163" s="159"/>
      <c r="O163" s="159"/>
      <c r="P163" s="160">
        <f>SUM(P164:P167)</f>
        <v>0</v>
      </c>
      <c r="Q163" s="159"/>
      <c r="R163" s="160">
        <f>SUM(R164:R167)</f>
        <v>0</v>
      </c>
      <c r="S163" s="159"/>
      <c r="T163" s="161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4" t="s">
        <v>165</v>
      </c>
      <c r="AT163" s="162" t="s">
        <v>73</v>
      </c>
      <c r="AU163" s="162" t="s">
        <v>82</v>
      </c>
      <c r="AY163" s="154" t="s">
        <v>134</v>
      </c>
      <c r="BK163" s="163">
        <f>SUM(BK164:BK167)</f>
        <v>0</v>
      </c>
    </row>
    <row r="164" spans="1:65" s="2" customFormat="1" ht="16.5" customHeight="1">
      <c r="A164" s="40"/>
      <c r="B164" s="166"/>
      <c r="C164" s="167" t="s">
        <v>432</v>
      </c>
      <c r="D164" s="167" t="s">
        <v>136</v>
      </c>
      <c r="E164" s="168" t="s">
        <v>1290</v>
      </c>
      <c r="F164" s="169" t="s">
        <v>1291</v>
      </c>
      <c r="G164" s="170" t="s">
        <v>545</v>
      </c>
      <c r="H164" s="171">
        <v>1</v>
      </c>
      <c r="I164" s="172"/>
      <c r="J164" s="173">
        <f>ROUND(I164*H164,2)</f>
        <v>0</v>
      </c>
      <c r="K164" s="169" t="s">
        <v>140</v>
      </c>
      <c r="L164" s="41"/>
      <c r="M164" s="174" t="s">
        <v>3</v>
      </c>
      <c r="N164" s="175" t="s">
        <v>45</v>
      </c>
      <c r="O164" s="74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178" t="s">
        <v>546</v>
      </c>
      <c r="AT164" s="178" t="s">
        <v>136</v>
      </c>
      <c r="AU164" s="178" t="s">
        <v>84</v>
      </c>
      <c r="AY164" s="21" t="s">
        <v>134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1" t="s">
        <v>82</v>
      </c>
      <c r="BK164" s="179">
        <f>ROUND(I164*H164,2)</f>
        <v>0</v>
      </c>
      <c r="BL164" s="21" t="s">
        <v>546</v>
      </c>
      <c r="BM164" s="178" t="s">
        <v>1292</v>
      </c>
    </row>
    <row r="165" spans="1:47" s="2" customFormat="1" ht="12">
      <c r="A165" s="40"/>
      <c r="B165" s="41"/>
      <c r="C165" s="40"/>
      <c r="D165" s="180" t="s">
        <v>143</v>
      </c>
      <c r="E165" s="40"/>
      <c r="F165" s="181" t="s">
        <v>1293</v>
      </c>
      <c r="G165" s="40"/>
      <c r="H165" s="40"/>
      <c r="I165" s="182"/>
      <c r="J165" s="40"/>
      <c r="K165" s="40"/>
      <c r="L165" s="41"/>
      <c r="M165" s="183"/>
      <c r="N165" s="184"/>
      <c r="O165" s="74"/>
      <c r="P165" s="74"/>
      <c r="Q165" s="74"/>
      <c r="R165" s="74"/>
      <c r="S165" s="74"/>
      <c r="T165" s="75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21" t="s">
        <v>143</v>
      </c>
      <c r="AU165" s="21" t="s">
        <v>84</v>
      </c>
    </row>
    <row r="166" spans="1:65" s="2" customFormat="1" ht="16.5" customHeight="1">
      <c r="A166" s="40"/>
      <c r="B166" s="166"/>
      <c r="C166" s="167" t="s">
        <v>437</v>
      </c>
      <c r="D166" s="167" t="s">
        <v>136</v>
      </c>
      <c r="E166" s="168" t="s">
        <v>550</v>
      </c>
      <c r="F166" s="169" t="s">
        <v>551</v>
      </c>
      <c r="G166" s="170" t="s">
        <v>545</v>
      </c>
      <c r="H166" s="171">
        <v>1</v>
      </c>
      <c r="I166" s="172"/>
      <c r="J166" s="173">
        <f>ROUND(I166*H166,2)</f>
        <v>0</v>
      </c>
      <c r="K166" s="169" t="s">
        <v>140</v>
      </c>
      <c r="L166" s="41"/>
      <c r="M166" s="174" t="s">
        <v>3</v>
      </c>
      <c r="N166" s="175" t="s">
        <v>45</v>
      </c>
      <c r="O166" s="74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78" t="s">
        <v>546</v>
      </c>
      <c r="AT166" s="178" t="s">
        <v>136</v>
      </c>
      <c r="AU166" s="178" t="s">
        <v>84</v>
      </c>
      <c r="AY166" s="21" t="s">
        <v>134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1" t="s">
        <v>82</v>
      </c>
      <c r="BK166" s="179">
        <f>ROUND(I166*H166,2)</f>
        <v>0</v>
      </c>
      <c r="BL166" s="21" t="s">
        <v>546</v>
      </c>
      <c r="BM166" s="178" t="s">
        <v>1294</v>
      </c>
    </row>
    <row r="167" spans="1:47" s="2" customFormat="1" ht="12">
      <c r="A167" s="40"/>
      <c r="B167" s="41"/>
      <c r="C167" s="40"/>
      <c r="D167" s="180" t="s">
        <v>143</v>
      </c>
      <c r="E167" s="40"/>
      <c r="F167" s="181" t="s">
        <v>553</v>
      </c>
      <c r="G167" s="40"/>
      <c r="H167" s="40"/>
      <c r="I167" s="182"/>
      <c r="J167" s="40"/>
      <c r="K167" s="40"/>
      <c r="L167" s="41"/>
      <c r="M167" s="183"/>
      <c r="N167" s="184"/>
      <c r="O167" s="74"/>
      <c r="P167" s="74"/>
      <c r="Q167" s="74"/>
      <c r="R167" s="74"/>
      <c r="S167" s="74"/>
      <c r="T167" s="75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21" t="s">
        <v>143</v>
      </c>
      <c r="AU167" s="21" t="s">
        <v>84</v>
      </c>
    </row>
    <row r="168" spans="1:63" s="12" customFormat="1" ht="22.8" customHeight="1">
      <c r="A168" s="12"/>
      <c r="B168" s="153"/>
      <c r="C168" s="12"/>
      <c r="D168" s="154" t="s">
        <v>73</v>
      </c>
      <c r="E168" s="164" t="s">
        <v>560</v>
      </c>
      <c r="F168" s="164" t="s">
        <v>561</v>
      </c>
      <c r="G168" s="12"/>
      <c r="H168" s="12"/>
      <c r="I168" s="156"/>
      <c r="J168" s="165">
        <f>BK168</f>
        <v>0</v>
      </c>
      <c r="K168" s="12"/>
      <c r="L168" s="153"/>
      <c r="M168" s="158"/>
      <c r="N168" s="159"/>
      <c r="O168" s="159"/>
      <c r="P168" s="160">
        <f>SUM(P169:P170)</f>
        <v>0</v>
      </c>
      <c r="Q168" s="159"/>
      <c r="R168" s="160">
        <f>SUM(R169:R170)</f>
        <v>0</v>
      </c>
      <c r="S168" s="159"/>
      <c r="T168" s="161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4" t="s">
        <v>165</v>
      </c>
      <c r="AT168" s="162" t="s">
        <v>73</v>
      </c>
      <c r="AU168" s="162" t="s">
        <v>82</v>
      </c>
      <c r="AY168" s="154" t="s">
        <v>134</v>
      </c>
      <c r="BK168" s="163">
        <f>SUM(BK169:BK170)</f>
        <v>0</v>
      </c>
    </row>
    <row r="169" spans="1:65" s="2" customFormat="1" ht="16.5" customHeight="1">
      <c r="A169" s="40"/>
      <c r="B169" s="166"/>
      <c r="C169" s="167" t="s">
        <v>442</v>
      </c>
      <c r="D169" s="167" t="s">
        <v>136</v>
      </c>
      <c r="E169" s="168" t="s">
        <v>563</v>
      </c>
      <c r="F169" s="169" t="s">
        <v>561</v>
      </c>
      <c r="G169" s="170" t="s">
        <v>545</v>
      </c>
      <c r="H169" s="171">
        <v>1</v>
      </c>
      <c r="I169" s="172"/>
      <c r="J169" s="173">
        <f>ROUND(I169*H169,2)</f>
        <v>0</v>
      </c>
      <c r="K169" s="169" t="s">
        <v>140</v>
      </c>
      <c r="L169" s="41"/>
      <c r="M169" s="174" t="s">
        <v>3</v>
      </c>
      <c r="N169" s="175" t="s">
        <v>45</v>
      </c>
      <c r="O169" s="74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178" t="s">
        <v>546</v>
      </c>
      <c r="AT169" s="178" t="s">
        <v>136</v>
      </c>
      <c r="AU169" s="178" t="s">
        <v>84</v>
      </c>
      <c r="AY169" s="21" t="s">
        <v>134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1" t="s">
        <v>82</v>
      </c>
      <c r="BK169" s="179">
        <f>ROUND(I169*H169,2)</f>
        <v>0</v>
      </c>
      <c r="BL169" s="21" t="s">
        <v>546</v>
      </c>
      <c r="BM169" s="178" t="s">
        <v>1295</v>
      </c>
    </row>
    <row r="170" spans="1:47" s="2" customFormat="1" ht="12">
      <c r="A170" s="40"/>
      <c r="B170" s="41"/>
      <c r="C170" s="40"/>
      <c r="D170" s="180" t="s">
        <v>143</v>
      </c>
      <c r="E170" s="40"/>
      <c r="F170" s="181" t="s">
        <v>565</v>
      </c>
      <c r="G170" s="40"/>
      <c r="H170" s="40"/>
      <c r="I170" s="182"/>
      <c r="J170" s="40"/>
      <c r="K170" s="40"/>
      <c r="L170" s="41"/>
      <c r="M170" s="183"/>
      <c r="N170" s="184"/>
      <c r="O170" s="74"/>
      <c r="P170" s="74"/>
      <c r="Q170" s="74"/>
      <c r="R170" s="74"/>
      <c r="S170" s="74"/>
      <c r="T170" s="75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21" t="s">
        <v>143</v>
      </c>
      <c r="AU170" s="21" t="s">
        <v>84</v>
      </c>
    </row>
    <row r="171" spans="1:63" s="12" customFormat="1" ht="22.8" customHeight="1">
      <c r="A171" s="12"/>
      <c r="B171" s="153"/>
      <c r="C171" s="12"/>
      <c r="D171" s="154" t="s">
        <v>73</v>
      </c>
      <c r="E171" s="164" t="s">
        <v>566</v>
      </c>
      <c r="F171" s="164" t="s">
        <v>567</v>
      </c>
      <c r="G171" s="12"/>
      <c r="H171" s="12"/>
      <c r="I171" s="156"/>
      <c r="J171" s="165">
        <f>BK171</f>
        <v>0</v>
      </c>
      <c r="K171" s="12"/>
      <c r="L171" s="153"/>
      <c r="M171" s="158"/>
      <c r="N171" s="159"/>
      <c r="O171" s="159"/>
      <c r="P171" s="160">
        <f>SUM(P172:P173)</f>
        <v>0</v>
      </c>
      <c r="Q171" s="159"/>
      <c r="R171" s="160">
        <f>SUM(R172:R173)</f>
        <v>0</v>
      </c>
      <c r="S171" s="159"/>
      <c r="T171" s="161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4" t="s">
        <v>165</v>
      </c>
      <c r="AT171" s="162" t="s">
        <v>73</v>
      </c>
      <c r="AU171" s="162" t="s">
        <v>82</v>
      </c>
      <c r="AY171" s="154" t="s">
        <v>134</v>
      </c>
      <c r="BK171" s="163">
        <f>SUM(BK172:BK173)</f>
        <v>0</v>
      </c>
    </row>
    <row r="172" spans="1:65" s="2" customFormat="1" ht="16.5" customHeight="1">
      <c r="A172" s="40"/>
      <c r="B172" s="166"/>
      <c r="C172" s="167" t="s">
        <v>448</v>
      </c>
      <c r="D172" s="167" t="s">
        <v>136</v>
      </c>
      <c r="E172" s="168" t="s">
        <v>1296</v>
      </c>
      <c r="F172" s="169" t="s">
        <v>1297</v>
      </c>
      <c r="G172" s="170" t="s">
        <v>545</v>
      </c>
      <c r="H172" s="171">
        <v>1</v>
      </c>
      <c r="I172" s="172"/>
      <c r="J172" s="173">
        <f>ROUND(I172*H172,2)</f>
        <v>0</v>
      </c>
      <c r="K172" s="169" t="s">
        <v>140</v>
      </c>
      <c r="L172" s="41"/>
      <c r="M172" s="174" t="s">
        <v>3</v>
      </c>
      <c r="N172" s="175" t="s">
        <v>45</v>
      </c>
      <c r="O172" s="74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178" t="s">
        <v>546</v>
      </c>
      <c r="AT172" s="178" t="s">
        <v>136</v>
      </c>
      <c r="AU172" s="178" t="s">
        <v>84</v>
      </c>
      <c r="AY172" s="21" t="s">
        <v>134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1" t="s">
        <v>82</v>
      </c>
      <c r="BK172" s="179">
        <f>ROUND(I172*H172,2)</f>
        <v>0</v>
      </c>
      <c r="BL172" s="21" t="s">
        <v>546</v>
      </c>
      <c r="BM172" s="178" t="s">
        <v>1298</v>
      </c>
    </row>
    <row r="173" spans="1:47" s="2" customFormat="1" ht="12">
      <c r="A173" s="40"/>
      <c r="B173" s="41"/>
      <c r="C173" s="40"/>
      <c r="D173" s="180" t="s">
        <v>143</v>
      </c>
      <c r="E173" s="40"/>
      <c r="F173" s="181" t="s">
        <v>1299</v>
      </c>
      <c r="G173" s="40"/>
      <c r="H173" s="40"/>
      <c r="I173" s="182"/>
      <c r="J173" s="40"/>
      <c r="K173" s="40"/>
      <c r="L173" s="41"/>
      <c r="M173" s="183"/>
      <c r="N173" s="184"/>
      <c r="O173" s="74"/>
      <c r="P173" s="74"/>
      <c r="Q173" s="74"/>
      <c r="R173" s="74"/>
      <c r="S173" s="74"/>
      <c r="T173" s="75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21" t="s">
        <v>143</v>
      </c>
      <c r="AU173" s="21" t="s">
        <v>84</v>
      </c>
    </row>
    <row r="174" spans="1:63" s="12" customFormat="1" ht="22.8" customHeight="1">
      <c r="A174" s="12"/>
      <c r="B174" s="153"/>
      <c r="C174" s="12"/>
      <c r="D174" s="154" t="s">
        <v>73</v>
      </c>
      <c r="E174" s="164" t="s">
        <v>1300</v>
      </c>
      <c r="F174" s="164" t="s">
        <v>1301</v>
      </c>
      <c r="G174" s="12"/>
      <c r="H174" s="12"/>
      <c r="I174" s="156"/>
      <c r="J174" s="165">
        <f>BK174</f>
        <v>0</v>
      </c>
      <c r="K174" s="12"/>
      <c r="L174" s="153"/>
      <c r="M174" s="158"/>
      <c r="N174" s="159"/>
      <c r="O174" s="159"/>
      <c r="P174" s="160">
        <f>SUM(P175:P176)</f>
        <v>0</v>
      </c>
      <c r="Q174" s="159"/>
      <c r="R174" s="160">
        <f>SUM(R175:R176)</f>
        <v>0</v>
      </c>
      <c r="S174" s="159"/>
      <c r="T174" s="161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4" t="s">
        <v>165</v>
      </c>
      <c r="AT174" s="162" t="s">
        <v>73</v>
      </c>
      <c r="AU174" s="162" t="s">
        <v>82</v>
      </c>
      <c r="AY174" s="154" t="s">
        <v>134</v>
      </c>
      <c r="BK174" s="163">
        <f>SUM(BK175:BK176)</f>
        <v>0</v>
      </c>
    </row>
    <row r="175" spans="1:65" s="2" customFormat="1" ht="16.5" customHeight="1">
      <c r="A175" s="40"/>
      <c r="B175" s="166"/>
      <c r="C175" s="167" t="s">
        <v>454</v>
      </c>
      <c r="D175" s="167" t="s">
        <v>136</v>
      </c>
      <c r="E175" s="168" t="s">
        <v>1302</v>
      </c>
      <c r="F175" s="169" t="s">
        <v>1303</v>
      </c>
      <c r="G175" s="170" t="s">
        <v>545</v>
      </c>
      <c r="H175" s="171">
        <v>1</v>
      </c>
      <c r="I175" s="172"/>
      <c r="J175" s="173">
        <f>ROUND(I175*H175,2)</f>
        <v>0</v>
      </c>
      <c r="K175" s="169" t="s">
        <v>140</v>
      </c>
      <c r="L175" s="41"/>
      <c r="M175" s="174" t="s">
        <v>3</v>
      </c>
      <c r="N175" s="175" t="s">
        <v>45</v>
      </c>
      <c r="O175" s="74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78" t="s">
        <v>546</v>
      </c>
      <c r="AT175" s="178" t="s">
        <v>136</v>
      </c>
      <c r="AU175" s="178" t="s">
        <v>84</v>
      </c>
      <c r="AY175" s="21" t="s">
        <v>134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21" t="s">
        <v>82</v>
      </c>
      <c r="BK175" s="179">
        <f>ROUND(I175*H175,2)</f>
        <v>0</v>
      </c>
      <c r="BL175" s="21" t="s">
        <v>546</v>
      </c>
      <c r="BM175" s="178" t="s">
        <v>1304</v>
      </c>
    </row>
    <row r="176" spans="1:47" s="2" customFormat="1" ht="12">
      <c r="A176" s="40"/>
      <c r="B176" s="41"/>
      <c r="C176" s="40"/>
      <c r="D176" s="180" t="s">
        <v>143</v>
      </c>
      <c r="E176" s="40"/>
      <c r="F176" s="181" t="s">
        <v>1305</v>
      </c>
      <c r="G176" s="40"/>
      <c r="H176" s="40"/>
      <c r="I176" s="182"/>
      <c r="J176" s="40"/>
      <c r="K176" s="40"/>
      <c r="L176" s="41"/>
      <c r="M176" s="219"/>
      <c r="N176" s="220"/>
      <c r="O176" s="221"/>
      <c r="P176" s="221"/>
      <c r="Q176" s="221"/>
      <c r="R176" s="221"/>
      <c r="S176" s="221"/>
      <c r="T176" s="222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21" t="s">
        <v>143</v>
      </c>
      <c r="AU176" s="21" t="s">
        <v>84</v>
      </c>
    </row>
    <row r="177" spans="1:31" s="2" customFormat="1" ht="6.95" customHeight="1">
      <c r="A177" s="40"/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41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autoFilter ref="C90:K17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4" r:id="rId1" display="https://podminky.urs.cz/item/CS_URS_2023_01/741320163"/>
    <hyperlink ref="F98" r:id="rId2" display="https://podminky.urs.cz/item/CS_URS_2023_01/741320101"/>
    <hyperlink ref="F101" r:id="rId3" display="https://podminky.urs.cz/item/CS_URS_2023_01/HZS.01"/>
    <hyperlink ref="F105" r:id="rId4" display="https://podminky.urs.cz/item/CS_URS_2023_01/741122642"/>
    <hyperlink ref="F109" r:id="rId5" display="https://podminky.urs.cz/item/CS_URS_2023_01/741122611"/>
    <hyperlink ref="F112" r:id="rId6" display="https://podminky.urs.cz/item/CS_URS_2023_01/741122641"/>
    <hyperlink ref="F116" r:id="rId7" display="https://podminky.urs.cz/item/CS_URS_2023_01/741371102"/>
    <hyperlink ref="F121" r:id="rId8" display="https://podminky.urs.cz/item/CS_URS_2023_01/741910412"/>
    <hyperlink ref="F125" r:id="rId9" display="https://podminky.urs.cz/item/CS_URS_2023_01/741910502"/>
    <hyperlink ref="F128" r:id="rId10" display="https://podminky.urs.cz/item/CS_URS_2023_01/741112111"/>
    <hyperlink ref="F131" r:id="rId11" display="https://podminky.urs.cz/item/CS_URS_2023_01/741110003"/>
    <hyperlink ref="F135" r:id="rId12" display="https://podminky.urs.cz/item/CS_URS_2023_01/741110041"/>
    <hyperlink ref="F138" r:id="rId13" display="https://podminky.urs.cz/item/CS_URS_2023_01/460932111"/>
    <hyperlink ref="F145" r:id="rId14" display="https://podminky.urs.cz/item/CS_URS_2023_01/741132146"/>
    <hyperlink ref="F148" r:id="rId15" display="https://podminky.urs.cz/item/CS_URS_2023_01/741132145"/>
    <hyperlink ref="F151" r:id="rId16" display="https://podminky.urs.cz/item/CS_URS_2023_01/741132103"/>
    <hyperlink ref="F159" r:id="rId17" display="https://podminky.urs.cz/item/CS_URS_2023_01/741810001"/>
    <hyperlink ref="F165" r:id="rId18" display="https://podminky.urs.cz/item/CS_URS_2023_01/011464000"/>
    <hyperlink ref="F167" r:id="rId19" display="https://podminky.urs.cz/item/CS_URS_2023_01/013254000"/>
    <hyperlink ref="F170" r:id="rId20" display="https://podminky.urs.cz/item/CS_URS_2023_01/030001000"/>
    <hyperlink ref="F173" r:id="rId21" display="https://podminky.urs.cz/item/CS_URS_2023_01/044002000"/>
    <hyperlink ref="F176" r:id="rId22" display="https://podminky.urs.cz/item/CS_URS_2023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2"/>
      <c r="C3" s="23"/>
      <c r="D3" s="23"/>
      <c r="E3" s="23"/>
      <c r="F3" s="23"/>
      <c r="G3" s="23"/>
      <c r="H3" s="24"/>
    </row>
    <row r="4" spans="2:8" s="1" customFormat="1" ht="24.95" customHeight="1">
      <c r="B4" s="24"/>
      <c r="C4" s="25" t="s">
        <v>1306</v>
      </c>
      <c r="H4" s="24"/>
    </row>
    <row r="5" spans="2:8" s="1" customFormat="1" ht="12" customHeight="1">
      <c r="B5" s="24"/>
      <c r="C5" s="28" t="s">
        <v>14</v>
      </c>
      <c r="D5" s="38" t="s">
        <v>15</v>
      </c>
      <c r="E5" s="1"/>
      <c r="F5" s="1"/>
      <c r="H5" s="24"/>
    </row>
    <row r="6" spans="2:8" s="1" customFormat="1" ht="36.95" customHeight="1">
      <c r="B6" s="24"/>
      <c r="C6" s="31" t="s">
        <v>17</v>
      </c>
      <c r="D6" s="32" t="s">
        <v>18</v>
      </c>
      <c r="E6" s="1"/>
      <c r="F6" s="1"/>
      <c r="H6" s="24"/>
    </row>
    <row r="7" spans="2:8" s="1" customFormat="1" ht="16.5" customHeight="1">
      <c r="B7" s="24"/>
      <c r="C7" s="34" t="s">
        <v>23</v>
      </c>
      <c r="D7" s="66" t="str">
        <f>'Rekapitulace stavby'!AN8</f>
        <v>7. 6. 2023</v>
      </c>
      <c r="H7" s="24"/>
    </row>
    <row r="8" spans="1:8" s="2" customFormat="1" ht="10.8" customHeight="1">
      <c r="A8" s="40"/>
      <c r="B8" s="41"/>
      <c r="C8" s="40"/>
      <c r="D8" s="40"/>
      <c r="E8" s="40"/>
      <c r="F8" s="40"/>
      <c r="G8" s="40"/>
      <c r="H8" s="41"/>
    </row>
    <row r="9" spans="1:8" s="11" customFormat="1" ht="29.25" customHeight="1">
      <c r="A9" s="143"/>
      <c r="B9" s="144"/>
      <c r="C9" s="145" t="s">
        <v>55</v>
      </c>
      <c r="D9" s="146" t="s">
        <v>56</v>
      </c>
      <c r="E9" s="146" t="s">
        <v>121</v>
      </c>
      <c r="F9" s="147" t="s">
        <v>1307</v>
      </c>
      <c r="G9" s="143"/>
      <c r="H9" s="144"/>
    </row>
    <row r="10" spans="1:8" s="2" customFormat="1" ht="26.4" customHeight="1">
      <c r="A10" s="40"/>
      <c r="B10" s="41"/>
      <c r="C10" s="233" t="s">
        <v>1308</v>
      </c>
      <c r="D10" s="233" t="s">
        <v>86</v>
      </c>
      <c r="E10" s="40"/>
      <c r="F10" s="40"/>
      <c r="G10" s="40"/>
      <c r="H10" s="41"/>
    </row>
    <row r="11" spans="1:8" s="2" customFormat="1" ht="16.8" customHeight="1">
      <c r="A11" s="40"/>
      <c r="B11" s="41"/>
      <c r="C11" s="234" t="s">
        <v>573</v>
      </c>
      <c r="D11" s="235" t="s">
        <v>574</v>
      </c>
      <c r="E11" s="236" t="s">
        <v>317</v>
      </c>
      <c r="F11" s="237">
        <v>76.75</v>
      </c>
      <c r="G11" s="40"/>
      <c r="H11" s="41"/>
    </row>
    <row r="12" spans="1:8" s="2" customFormat="1" ht="16.8" customHeight="1">
      <c r="A12" s="40"/>
      <c r="B12" s="41"/>
      <c r="C12" s="238" t="s">
        <v>3</v>
      </c>
      <c r="D12" s="238" t="s">
        <v>727</v>
      </c>
      <c r="E12" s="21" t="s">
        <v>3</v>
      </c>
      <c r="F12" s="239">
        <v>0</v>
      </c>
      <c r="G12" s="40"/>
      <c r="H12" s="41"/>
    </row>
    <row r="13" spans="1:8" s="2" customFormat="1" ht="16.8" customHeight="1">
      <c r="A13" s="40"/>
      <c r="B13" s="41"/>
      <c r="C13" s="238" t="s">
        <v>3</v>
      </c>
      <c r="D13" s="238" t="s">
        <v>991</v>
      </c>
      <c r="E13" s="21" t="s">
        <v>3</v>
      </c>
      <c r="F13" s="239">
        <v>62.7</v>
      </c>
      <c r="G13" s="40"/>
      <c r="H13" s="41"/>
    </row>
    <row r="14" spans="1:8" s="2" customFormat="1" ht="16.8" customHeight="1">
      <c r="A14" s="40"/>
      <c r="B14" s="41"/>
      <c r="C14" s="238" t="s">
        <v>3</v>
      </c>
      <c r="D14" s="238" t="s">
        <v>992</v>
      </c>
      <c r="E14" s="21" t="s">
        <v>3</v>
      </c>
      <c r="F14" s="239">
        <v>0</v>
      </c>
      <c r="G14" s="40"/>
      <c r="H14" s="41"/>
    </row>
    <row r="15" spans="1:8" s="2" customFormat="1" ht="16.8" customHeight="1">
      <c r="A15" s="40"/>
      <c r="B15" s="41"/>
      <c r="C15" s="238" t="s">
        <v>3</v>
      </c>
      <c r="D15" s="238" t="s">
        <v>993</v>
      </c>
      <c r="E15" s="21" t="s">
        <v>3</v>
      </c>
      <c r="F15" s="239">
        <v>8.3</v>
      </c>
      <c r="G15" s="40"/>
      <c r="H15" s="41"/>
    </row>
    <row r="16" spans="1:8" s="2" customFormat="1" ht="16.8" customHeight="1">
      <c r="A16" s="40"/>
      <c r="B16" s="41"/>
      <c r="C16" s="238" t="s">
        <v>3</v>
      </c>
      <c r="D16" s="238" t="s">
        <v>731</v>
      </c>
      <c r="E16" s="21" t="s">
        <v>3</v>
      </c>
      <c r="F16" s="239">
        <v>0</v>
      </c>
      <c r="G16" s="40"/>
      <c r="H16" s="41"/>
    </row>
    <row r="17" spans="1:8" s="2" customFormat="1" ht="16.8" customHeight="1">
      <c r="A17" s="40"/>
      <c r="B17" s="41"/>
      <c r="C17" s="238" t="s">
        <v>3</v>
      </c>
      <c r="D17" s="238" t="s">
        <v>994</v>
      </c>
      <c r="E17" s="21" t="s">
        <v>3</v>
      </c>
      <c r="F17" s="239">
        <v>1.75</v>
      </c>
      <c r="G17" s="40"/>
      <c r="H17" s="41"/>
    </row>
    <row r="18" spans="1:8" s="2" customFormat="1" ht="16.8" customHeight="1">
      <c r="A18" s="40"/>
      <c r="B18" s="41"/>
      <c r="C18" s="238" t="s">
        <v>3</v>
      </c>
      <c r="D18" s="238" t="s">
        <v>729</v>
      </c>
      <c r="E18" s="21" t="s">
        <v>3</v>
      </c>
      <c r="F18" s="239">
        <v>0</v>
      </c>
      <c r="G18" s="40"/>
      <c r="H18" s="41"/>
    </row>
    <row r="19" spans="1:8" s="2" customFormat="1" ht="16.8" customHeight="1">
      <c r="A19" s="40"/>
      <c r="B19" s="41"/>
      <c r="C19" s="238" t="s">
        <v>3</v>
      </c>
      <c r="D19" s="238" t="s">
        <v>994</v>
      </c>
      <c r="E19" s="21" t="s">
        <v>3</v>
      </c>
      <c r="F19" s="239">
        <v>1.75</v>
      </c>
      <c r="G19" s="40"/>
      <c r="H19" s="41"/>
    </row>
    <row r="20" spans="1:8" s="2" customFormat="1" ht="16.8" customHeight="1">
      <c r="A20" s="40"/>
      <c r="B20" s="41"/>
      <c r="C20" s="238" t="s">
        <v>3</v>
      </c>
      <c r="D20" s="238" t="s">
        <v>770</v>
      </c>
      <c r="E20" s="21" t="s">
        <v>3</v>
      </c>
      <c r="F20" s="239">
        <v>0</v>
      </c>
      <c r="G20" s="40"/>
      <c r="H20" s="41"/>
    </row>
    <row r="21" spans="1:8" s="2" customFormat="1" ht="16.8" customHeight="1">
      <c r="A21" s="40"/>
      <c r="B21" s="41"/>
      <c r="C21" s="238" t="s">
        <v>3</v>
      </c>
      <c r="D21" s="238" t="s">
        <v>994</v>
      </c>
      <c r="E21" s="21" t="s">
        <v>3</v>
      </c>
      <c r="F21" s="239">
        <v>1.75</v>
      </c>
      <c r="G21" s="40"/>
      <c r="H21" s="41"/>
    </row>
    <row r="22" spans="1:8" s="2" customFormat="1" ht="16.8" customHeight="1">
      <c r="A22" s="40"/>
      <c r="B22" s="41"/>
      <c r="C22" s="238" t="s">
        <v>3</v>
      </c>
      <c r="D22" s="238" t="s">
        <v>995</v>
      </c>
      <c r="E22" s="21" t="s">
        <v>3</v>
      </c>
      <c r="F22" s="239">
        <v>0</v>
      </c>
      <c r="G22" s="40"/>
      <c r="H22" s="41"/>
    </row>
    <row r="23" spans="1:8" s="2" customFormat="1" ht="16.8" customHeight="1">
      <c r="A23" s="40"/>
      <c r="B23" s="41"/>
      <c r="C23" s="238" t="s">
        <v>3</v>
      </c>
      <c r="D23" s="238" t="s">
        <v>996</v>
      </c>
      <c r="E23" s="21" t="s">
        <v>3</v>
      </c>
      <c r="F23" s="239">
        <v>0.5</v>
      </c>
      <c r="G23" s="40"/>
      <c r="H23" s="41"/>
    </row>
    <row r="24" spans="1:8" s="2" customFormat="1" ht="16.8" customHeight="1">
      <c r="A24" s="40"/>
      <c r="B24" s="41"/>
      <c r="C24" s="238" t="s">
        <v>573</v>
      </c>
      <c r="D24" s="238" t="s">
        <v>148</v>
      </c>
      <c r="E24" s="21" t="s">
        <v>3</v>
      </c>
      <c r="F24" s="239">
        <v>76.75</v>
      </c>
      <c r="G24" s="40"/>
      <c r="H24" s="41"/>
    </row>
    <row r="25" spans="1:8" s="2" customFormat="1" ht="16.8" customHeight="1">
      <c r="A25" s="40"/>
      <c r="B25" s="41"/>
      <c r="C25" s="240" t="s">
        <v>1309</v>
      </c>
      <c r="D25" s="40"/>
      <c r="E25" s="40"/>
      <c r="F25" s="40"/>
      <c r="G25" s="40"/>
      <c r="H25" s="41"/>
    </row>
    <row r="26" spans="1:8" s="2" customFormat="1" ht="16.8" customHeight="1">
      <c r="A26" s="40"/>
      <c r="B26" s="41"/>
      <c r="C26" s="238" t="s">
        <v>987</v>
      </c>
      <c r="D26" s="238" t="s">
        <v>1310</v>
      </c>
      <c r="E26" s="21" t="s">
        <v>317</v>
      </c>
      <c r="F26" s="239">
        <v>76.75</v>
      </c>
      <c r="G26" s="40"/>
      <c r="H26" s="41"/>
    </row>
    <row r="27" spans="1:8" s="2" customFormat="1" ht="16.8" customHeight="1">
      <c r="A27" s="40"/>
      <c r="B27" s="41"/>
      <c r="C27" s="238" t="s">
        <v>1008</v>
      </c>
      <c r="D27" s="238" t="s">
        <v>1311</v>
      </c>
      <c r="E27" s="21" t="s">
        <v>317</v>
      </c>
      <c r="F27" s="239">
        <v>76.75</v>
      </c>
      <c r="G27" s="40"/>
      <c r="H27" s="41"/>
    </row>
    <row r="28" spans="1:8" s="2" customFormat="1" ht="16.8" customHeight="1">
      <c r="A28" s="40"/>
      <c r="B28" s="41"/>
      <c r="C28" s="238" t="s">
        <v>935</v>
      </c>
      <c r="D28" s="238" t="s">
        <v>1312</v>
      </c>
      <c r="E28" s="21" t="s">
        <v>317</v>
      </c>
      <c r="F28" s="239">
        <v>76.75</v>
      </c>
      <c r="G28" s="40"/>
      <c r="H28" s="41"/>
    </row>
    <row r="29" spans="1:8" s="2" customFormat="1" ht="16.8" customHeight="1">
      <c r="A29" s="40"/>
      <c r="B29" s="41"/>
      <c r="C29" s="234" t="s">
        <v>576</v>
      </c>
      <c r="D29" s="235" t="s">
        <v>577</v>
      </c>
      <c r="E29" s="236" t="s">
        <v>180</v>
      </c>
      <c r="F29" s="237">
        <v>40</v>
      </c>
      <c r="G29" s="40"/>
      <c r="H29" s="41"/>
    </row>
    <row r="30" spans="1:8" s="2" customFormat="1" ht="16.8" customHeight="1">
      <c r="A30" s="40"/>
      <c r="B30" s="41"/>
      <c r="C30" s="238" t="s">
        <v>599</v>
      </c>
      <c r="D30" s="238" t="s">
        <v>699</v>
      </c>
      <c r="E30" s="21" t="s">
        <v>3</v>
      </c>
      <c r="F30" s="239">
        <v>0</v>
      </c>
      <c r="G30" s="40"/>
      <c r="H30" s="41"/>
    </row>
    <row r="31" spans="1:8" s="2" customFormat="1" ht="12">
      <c r="A31" s="40"/>
      <c r="B31" s="41"/>
      <c r="C31" s="238" t="s">
        <v>700</v>
      </c>
      <c r="D31" s="238" t="s">
        <v>701</v>
      </c>
      <c r="E31" s="21" t="s">
        <v>3</v>
      </c>
      <c r="F31" s="239">
        <v>0</v>
      </c>
      <c r="G31" s="40"/>
      <c r="H31" s="41"/>
    </row>
    <row r="32" spans="1:8" s="2" customFormat="1" ht="16.8" customHeight="1">
      <c r="A32" s="40"/>
      <c r="B32" s="41"/>
      <c r="C32" s="238" t="s">
        <v>602</v>
      </c>
      <c r="D32" s="238" t="s">
        <v>702</v>
      </c>
      <c r="E32" s="21" t="s">
        <v>3</v>
      </c>
      <c r="F32" s="239">
        <v>0</v>
      </c>
      <c r="G32" s="40"/>
      <c r="H32" s="41"/>
    </row>
    <row r="33" spans="1:8" s="2" customFormat="1" ht="12">
      <c r="A33" s="40"/>
      <c r="B33" s="41"/>
      <c r="C33" s="238" t="s">
        <v>703</v>
      </c>
      <c r="D33" s="238" t="s">
        <v>704</v>
      </c>
      <c r="E33" s="21" t="s">
        <v>3</v>
      </c>
      <c r="F33" s="239">
        <v>0</v>
      </c>
      <c r="G33" s="40"/>
      <c r="H33" s="41"/>
    </row>
    <row r="34" spans="1:8" s="2" customFormat="1" ht="12">
      <c r="A34" s="40"/>
      <c r="B34" s="41"/>
      <c r="C34" s="238" t="s">
        <v>705</v>
      </c>
      <c r="D34" s="238" t="s">
        <v>706</v>
      </c>
      <c r="E34" s="21" t="s">
        <v>3</v>
      </c>
      <c r="F34" s="239">
        <v>0</v>
      </c>
      <c r="G34" s="40"/>
      <c r="H34" s="41"/>
    </row>
    <row r="35" spans="1:8" s="2" customFormat="1" ht="16.8" customHeight="1">
      <c r="A35" s="40"/>
      <c r="B35" s="41"/>
      <c r="C35" s="238" t="s">
        <v>576</v>
      </c>
      <c r="D35" s="238" t="s">
        <v>707</v>
      </c>
      <c r="E35" s="21" t="s">
        <v>3</v>
      </c>
      <c r="F35" s="239">
        <v>40</v>
      </c>
      <c r="G35" s="40"/>
      <c r="H35" s="41"/>
    </row>
    <row r="36" spans="1:8" s="2" customFormat="1" ht="16.8" customHeight="1">
      <c r="A36" s="40"/>
      <c r="B36" s="41"/>
      <c r="C36" s="240" t="s">
        <v>1309</v>
      </c>
      <c r="D36" s="40"/>
      <c r="E36" s="40"/>
      <c r="F36" s="40"/>
      <c r="G36" s="40"/>
      <c r="H36" s="41"/>
    </row>
    <row r="37" spans="1:8" s="2" customFormat="1" ht="16.8" customHeight="1">
      <c r="A37" s="40"/>
      <c r="B37" s="41"/>
      <c r="C37" s="238" t="s">
        <v>672</v>
      </c>
      <c r="D37" s="238" t="s">
        <v>673</v>
      </c>
      <c r="E37" s="21" t="s">
        <v>3</v>
      </c>
      <c r="F37" s="239">
        <v>0</v>
      </c>
      <c r="G37" s="40"/>
      <c r="H37" s="41"/>
    </row>
    <row r="38" spans="1:8" s="2" customFormat="1" ht="16.8" customHeight="1">
      <c r="A38" s="40"/>
      <c r="B38" s="41"/>
      <c r="C38" s="238" t="s">
        <v>744</v>
      </c>
      <c r="D38" s="238" t="s">
        <v>1313</v>
      </c>
      <c r="E38" s="21" t="s">
        <v>180</v>
      </c>
      <c r="F38" s="239">
        <v>40</v>
      </c>
      <c r="G38" s="40"/>
      <c r="H38" s="41"/>
    </row>
    <row r="39" spans="1:8" s="2" customFormat="1" ht="12">
      <c r="A39" s="40"/>
      <c r="B39" s="41"/>
      <c r="C39" s="238" t="s">
        <v>867</v>
      </c>
      <c r="D39" s="238" t="s">
        <v>1314</v>
      </c>
      <c r="E39" s="21" t="s">
        <v>180</v>
      </c>
      <c r="F39" s="239">
        <v>40</v>
      </c>
      <c r="G39" s="40"/>
      <c r="H39" s="41"/>
    </row>
    <row r="40" spans="1:8" s="2" customFormat="1" ht="16.8" customHeight="1">
      <c r="A40" s="40"/>
      <c r="B40" s="41"/>
      <c r="C40" s="234" t="s">
        <v>578</v>
      </c>
      <c r="D40" s="235" t="s">
        <v>579</v>
      </c>
      <c r="E40" s="236" t="s">
        <v>180</v>
      </c>
      <c r="F40" s="237">
        <v>50.992</v>
      </c>
      <c r="G40" s="40"/>
      <c r="H40" s="41"/>
    </row>
    <row r="41" spans="1:8" s="2" customFormat="1" ht="16.8" customHeight="1">
      <c r="A41" s="40"/>
      <c r="B41" s="41"/>
      <c r="C41" s="238" t="s">
        <v>3</v>
      </c>
      <c r="D41" s="238" t="s">
        <v>776</v>
      </c>
      <c r="E41" s="21" t="s">
        <v>3</v>
      </c>
      <c r="F41" s="239">
        <v>2.05</v>
      </c>
      <c r="G41" s="40"/>
      <c r="H41" s="41"/>
    </row>
    <row r="42" spans="1:8" s="2" customFormat="1" ht="16.8" customHeight="1">
      <c r="A42" s="40"/>
      <c r="B42" s="41"/>
      <c r="C42" s="238" t="s">
        <v>3</v>
      </c>
      <c r="D42" s="238" t="s">
        <v>777</v>
      </c>
      <c r="E42" s="21" t="s">
        <v>3</v>
      </c>
      <c r="F42" s="239">
        <v>2.05</v>
      </c>
      <c r="G42" s="40"/>
      <c r="H42" s="41"/>
    </row>
    <row r="43" spans="1:8" s="2" customFormat="1" ht="16.8" customHeight="1">
      <c r="A43" s="40"/>
      <c r="B43" s="41"/>
      <c r="C43" s="238" t="s">
        <v>3</v>
      </c>
      <c r="D43" s="238" t="s">
        <v>778</v>
      </c>
      <c r="E43" s="21" t="s">
        <v>3</v>
      </c>
      <c r="F43" s="239">
        <v>13.172</v>
      </c>
      <c r="G43" s="40"/>
      <c r="H43" s="41"/>
    </row>
    <row r="44" spans="1:8" s="2" customFormat="1" ht="16.8" customHeight="1">
      <c r="A44" s="40"/>
      <c r="B44" s="41"/>
      <c r="C44" s="238" t="s">
        <v>3</v>
      </c>
      <c r="D44" s="238" t="s">
        <v>779</v>
      </c>
      <c r="E44" s="21" t="s">
        <v>3</v>
      </c>
      <c r="F44" s="239">
        <v>33.72</v>
      </c>
      <c r="G44" s="40"/>
      <c r="H44" s="41"/>
    </row>
    <row r="45" spans="1:8" s="2" customFormat="1" ht="16.8" customHeight="1">
      <c r="A45" s="40"/>
      <c r="B45" s="41"/>
      <c r="C45" s="238" t="s">
        <v>578</v>
      </c>
      <c r="D45" s="238" t="s">
        <v>148</v>
      </c>
      <c r="E45" s="21" t="s">
        <v>3</v>
      </c>
      <c r="F45" s="239">
        <v>50.992</v>
      </c>
      <c r="G45" s="40"/>
      <c r="H45" s="41"/>
    </row>
    <row r="46" spans="1:8" s="2" customFormat="1" ht="16.8" customHeight="1">
      <c r="A46" s="40"/>
      <c r="B46" s="41"/>
      <c r="C46" s="240" t="s">
        <v>1309</v>
      </c>
      <c r="D46" s="40"/>
      <c r="E46" s="40"/>
      <c r="F46" s="40"/>
      <c r="G46" s="40"/>
      <c r="H46" s="41"/>
    </row>
    <row r="47" spans="1:8" s="2" customFormat="1" ht="16.8" customHeight="1">
      <c r="A47" s="40"/>
      <c r="B47" s="41"/>
      <c r="C47" s="238" t="s">
        <v>772</v>
      </c>
      <c r="D47" s="238" t="s">
        <v>1315</v>
      </c>
      <c r="E47" s="21" t="s">
        <v>180</v>
      </c>
      <c r="F47" s="239">
        <v>50.992</v>
      </c>
      <c r="G47" s="40"/>
      <c r="H47" s="41"/>
    </row>
    <row r="48" spans="1:8" s="2" customFormat="1" ht="16.8" customHeight="1">
      <c r="A48" s="40"/>
      <c r="B48" s="41"/>
      <c r="C48" s="238" t="s">
        <v>780</v>
      </c>
      <c r="D48" s="238" t="s">
        <v>1316</v>
      </c>
      <c r="E48" s="21" t="s">
        <v>180</v>
      </c>
      <c r="F48" s="239">
        <v>50.992</v>
      </c>
      <c r="G48" s="40"/>
      <c r="H48" s="41"/>
    </row>
    <row r="49" spans="1:8" s="2" customFormat="1" ht="12">
      <c r="A49" s="40"/>
      <c r="B49" s="41"/>
      <c r="C49" s="234" t="s">
        <v>581</v>
      </c>
      <c r="D49" s="235" t="s">
        <v>582</v>
      </c>
      <c r="E49" s="236" t="s">
        <v>180</v>
      </c>
      <c r="F49" s="237">
        <v>40</v>
      </c>
      <c r="G49" s="40"/>
      <c r="H49" s="41"/>
    </row>
    <row r="50" spans="1:8" s="2" customFormat="1" ht="12">
      <c r="A50" s="40"/>
      <c r="B50" s="41"/>
      <c r="C50" s="238" t="s">
        <v>3</v>
      </c>
      <c r="D50" s="238" t="s">
        <v>871</v>
      </c>
      <c r="E50" s="21" t="s">
        <v>3</v>
      </c>
      <c r="F50" s="239">
        <v>0</v>
      </c>
      <c r="G50" s="40"/>
      <c r="H50" s="41"/>
    </row>
    <row r="51" spans="1:8" s="2" customFormat="1" ht="16.8" customHeight="1">
      <c r="A51" s="40"/>
      <c r="B51" s="41"/>
      <c r="C51" s="238" t="s">
        <v>3</v>
      </c>
      <c r="D51" s="238" t="s">
        <v>576</v>
      </c>
      <c r="E51" s="21" t="s">
        <v>3</v>
      </c>
      <c r="F51" s="239">
        <v>40</v>
      </c>
      <c r="G51" s="40"/>
      <c r="H51" s="41"/>
    </row>
    <row r="52" spans="1:8" s="2" customFormat="1" ht="16.8" customHeight="1">
      <c r="A52" s="40"/>
      <c r="B52" s="41"/>
      <c r="C52" s="238" t="s">
        <v>581</v>
      </c>
      <c r="D52" s="238" t="s">
        <v>148</v>
      </c>
      <c r="E52" s="21" t="s">
        <v>3</v>
      </c>
      <c r="F52" s="239">
        <v>40</v>
      </c>
      <c r="G52" s="40"/>
      <c r="H52" s="41"/>
    </row>
    <row r="53" spans="1:8" s="2" customFormat="1" ht="16.8" customHeight="1">
      <c r="A53" s="40"/>
      <c r="B53" s="41"/>
      <c r="C53" s="240" t="s">
        <v>1309</v>
      </c>
      <c r="D53" s="40"/>
      <c r="E53" s="40"/>
      <c r="F53" s="40"/>
      <c r="G53" s="40"/>
      <c r="H53" s="41"/>
    </row>
    <row r="54" spans="1:8" s="2" customFormat="1" ht="12">
      <c r="A54" s="40"/>
      <c r="B54" s="41"/>
      <c r="C54" s="238" t="s">
        <v>867</v>
      </c>
      <c r="D54" s="238" t="s">
        <v>1314</v>
      </c>
      <c r="E54" s="21" t="s">
        <v>180</v>
      </c>
      <c r="F54" s="239">
        <v>40</v>
      </c>
      <c r="G54" s="40"/>
      <c r="H54" s="41"/>
    </row>
    <row r="55" spans="1:8" s="2" customFormat="1" ht="12">
      <c r="A55" s="40"/>
      <c r="B55" s="41"/>
      <c r="C55" s="238" t="s">
        <v>847</v>
      </c>
      <c r="D55" s="238" t="s">
        <v>1317</v>
      </c>
      <c r="E55" s="21" t="s">
        <v>180</v>
      </c>
      <c r="F55" s="239">
        <v>43.7</v>
      </c>
      <c r="G55" s="40"/>
      <c r="H55" s="41"/>
    </row>
    <row r="56" spans="1:8" s="2" customFormat="1" ht="16.8" customHeight="1">
      <c r="A56" s="40"/>
      <c r="B56" s="41"/>
      <c r="C56" s="238" t="s">
        <v>875</v>
      </c>
      <c r="D56" s="238" t="s">
        <v>1318</v>
      </c>
      <c r="E56" s="21" t="s">
        <v>180</v>
      </c>
      <c r="F56" s="239">
        <v>43.7</v>
      </c>
      <c r="G56" s="40"/>
      <c r="H56" s="41"/>
    </row>
    <row r="57" spans="1:8" s="2" customFormat="1" ht="16.8" customHeight="1">
      <c r="A57" s="40"/>
      <c r="B57" s="41"/>
      <c r="C57" s="234" t="s">
        <v>583</v>
      </c>
      <c r="D57" s="235" t="s">
        <v>584</v>
      </c>
      <c r="E57" s="236" t="s">
        <v>180</v>
      </c>
      <c r="F57" s="237">
        <v>3.7</v>
      </c>
      <c r="G57" s="40"/>
      <c r="H57" s="41"/>
    </row>
    <row r="58" spans="1:8" s="2" customFormat="1" ht="16.8" customHeight="1">
      <c r="A58" s="40"/>
      <c r="B58" s="41"/>
      <c r="C58" s="238" t="s">
        <v>3</v>
      </c>
      <c r="D58" s="238" t="s">
        <v>863</v>
      </c>
      <c r="E58" s="21" t="s">
        <v>3</v>
      </c>
      <c r="F58" s="239">
        <v>0</v>
      </c>
      <c r="G58" s="40"/>
      <c r="H58" s="41"/>
    </row>
    <row r="59" spans="1:8" s="2" customFormat="1" ht="16.8" customHeight="1">
      <c r="A59" s="40"/>
      <c r="B59" s="41"/>
      <c r="C59" s="238" t="s">
        <v>3</v>
      </c>
      <c r="D59" s="238" t="s">
        <v>588</v>
      </c>
      <c r="E59" s="21" t="s">
        <v>3</v>
      </c>
      <c r="F59" s="239">
        <v>3.7</v>
      </c>
      <c r="G59" s="40"/>
      <c r="H59" s="41"/>
    </row>
    <row r="60" spans="1:8" s="2" customFormat="1" ht="16.8" customHeight="1">
      <c r="A60" s="40"/>
      <c r="B60" s="41"/>
      <c r="C60" s="238" t="s">
        <v>583</v>
      </c>
      <c r="D60" s="238" t="s">
        <v>148</v>
      </c>
      <c r="E60" s="21" t="s">
        <v>3</v>
      </c>
      <c r="F60" s="239">
        <v>3.7</v>
      </c>
      <c r="G60" s="40"/>
      <c r="H60" s="41"/>
    </row>
    <row r="61" spans="1:8" s="2" customFormat="1" ht="16.8" customHeight="1">
      <c r="A61" s="40"/>
      <c r="B61" s="41"/>
      <c r="C61" s="240" t="s">
        <v>1309</v>
      </c>
      <c r="D61" s="40"/>
      <c r="E61" s="40"/>
      <c r="F61" s="40"/>
      <c r="G61" s="40"/>
      <c r="H61" s="41"/>
    </row>
    <row r="62" spans="1:8" s="2" customFormat="1" ht="16.8" customHeight="1">
      <c r="A62" s="40"/>
      <c r="B62" s="41"/>
      <c r="C62" s="238" t="s">
        <v>859</v>
      </c>
      <c r="D62" s="238" t="s">
        <v>1319</v>
      </c>
      <c r="E62" s="21" t="s">
        <v>180</v>
      </c>
      <c r="F62" s="239">
        <v>3.7</v>
      </c>
      <c r="G62" s="40"/>
      <c r="H62" s="41"/>
    </row>
    <row r="63" spans="1:8" s="2" customFormat="1" ht="12">
      <c r="A63" s="40"/>
      <c r="B63" s="41"/>
      <c r="C63" s="238" t="s">
        <v>847</v>
      </c>
      <c r="D63" s="238" t="s">
        <v>1317</v>
      </c>
      <c r="E63" s="21" t="s">
        <v>180</v>
      </c>
      <c r="F63" s="239">
        <v>43.7</v>
      </c>
      <c r="G63" s="40"/>
      <c r="H63" s="41"/>
    </row>
    <row r="64" spans="1:8" s="2" customFormat="1" ht="16.8" customHeight="1">
      <c r="A64" s="40"/>
      <c r="B64" s="41"/>
      <c r="C64" s="238" t="s">
        <v>875</v>
      </c>
      <c r="D64" s="238" t="s">
        <v>1318</v>
      </c>
      <c r="E64" s="21" t="s">
        <v>180</v>
      </c>
      <c r="F64" s="239">
        <v>43.7</v>
      </c>
      <c r="G64" s="40"/>
      <c r="H64" s="41"/>
    </row>
    <row r="65" spans="1:8" s="2" customFormat="1" ht="12">
      <c r="A65" s="40"/>
      <c r="B65" s="41"/>
      <c r="C65" s="234" t="s">
        <v>586</v>
      </c>
      <c r="D65" s="235" t="s">
        <v>587</v>
      </c>
      <c r="E65" s="236" t="s">
        <v>180</v>
      </c>
      <c r="F65" s="237">
        <v>40</v>
      </c>
      <c r="G65" s="40"/>
      <c r="H65" s="41"/>
    </row>
    <row r="66" spans="1:8" s="2" customFormat="1" ht="12">
      <c r="A66" s="40"/>
      <c r="B66" s="41"/>
      <c r="C66" s="238" t="s">
        <v>3</v>
      </c>
      <c r="D66" s="238" t="s">
        <v>748</v>
      </c>
      <c r="E66" s="21" t="s">
        <v>3</v>
      </c>
      <c r="F66" s="239">
        <v>0</v>
      </c>
      <c r="G66" s="40"/>
      <c r="H66" s="41"/>
    </row>
    <row r="67" spans="1:8" s="2" customFormat="1" ht="16.8" customHeight="1">
      <c r="A67" s="40"/>
      <c r="B67" s="41"/>
      <c r="C67" s="238" t="s">
        <v>3</v>
      </c>
      <c r="D67" s="238" t="s">
        <v>576</v>
      </c>
      <c r="E67" s="21" t="s">
        <v>3</v>
      </c>
      <c r="F67" s="239">
        <v>40</v>
      </c>
      <c r="G67" s="40"/>
      <c r="H67" s="41"/>
    </row>
    <row r="68" spans="1:8" s="2" customFormat="1" ht="16.8" customHeight="1">
      <c r="A68" s="40"/>
      <c r="B68" s="41"/>
      <c r="C68" s="238" t="s">
        <v>586</v>
      </c>
      <c r="D68" s="238" t="s">
        <v>148</v>
      </c>
      <c r="E68" s="21" t="s">
        <v>3</v>
      </c>
      <c r="F68" s="239">
        <v>40</v>
      </c>
      <c r="G68" s="40"/>
      <c r="H68" s="41"/>
    </row>
    <row r="69" spans="1:8" s="2" customFormat="1" ht="16.8" customHeight="1">
      <c r="A69" s="40"/>
      <c r="B69" s="41"/>
      <c r="C69" s="240" t="s">
        <v>1309</v>
      </c>
      <c r="D69" s="40"/>
      <c r="E69" s="40"/>
      <c r="F69" s="40"/>
      <c r="G69" s="40"/>
      <c r="H69" s="41"/>
    </row>
    <row r="70" spans="1:8" s="2" customFormat="1" ht="16.8" customHeight="1">
      <c r="A70" s="40"/>
      <c r="B70" s="41"/>
      <c r="C70" s="238" t="s">
        <v>744</v>
      </c>
      <c r="D70" s="238" t="s">
        <v>1313</v>
      </c>
      <c r="E70" s="21" t="s">
        <v>180</v>
      </c>
      <c r="F70" s="239">
        <v>40</v>
      </c>
      <c r="G70" s="40"/>
      <c r="H70" s="41"/>
    </row>
    <row r="71" spans="1:8" s="2" customFormat="1" ht="16.8" customHeight="1">
      <c r="A71" s="40"/>
      <c r="B71" s="41"/>
      <c r="C71" s="234" t="s">
        <v>588</v>
      </c>
      <c r="D71" s="235" t="s">
        <v>589</v>
      </c>
      <c r="E71" s="236" t="s">
        <v>180</v>
      </c>
      <c r="F71" s="237">
        <v>3.7</v>
      </c>
      <c r="G71" s="40"/>
      <c r="H71" s="41"/>
    </row>
    <row r="72" spans="1:8" s="2" customFormat="1" ht="16.8" customHeight="1">
      <c r="A72" s="40"/>
      <c r="B72" s="41"/>
      <c r="C72" s="238" t="s">
        <v>3</v>
      </c>
      <c r="D72" s="238" t="s">
        <v>741</v>
      </c>
      <c r="E72" s="21" t="s">
        <v>3</v>
      </c>
      <c r="F72" s="239">
        <v>0</v>
      </c>
      <c r="G72" s="40"/>
      <c r="H72" s="41"/>
    </row>
    <row r="73" spans="1:8" s="2" customFormat="1" ht="16.8" customHeight="1">
      <c r="A73" s="40"/>
      <c r="B73" s="41"/>
      <c r="C73" s="238" t="s">
        <v>3</v>
      </c>
      <c r="D73" s="238" t="s">
        <v>742</v>
      </c>
      <c r="E73" s="21" t="s">
        <v>3</v>
      </c>
      <c r="F73" s="239">
        <v>3.7</v>
      </c>
      <c r="G73" s="40"/>
      <c r="H73" s="41"/>
    </row>
    <row r="74" spans="1:8" s="2" customFormat="1" ht="16.8" customHeight="1">
      <c r="A74" s="40"/>
      <c r="B74" s="41"/>
      <c r="C74" s="238" t="s">
        <v>588</v>
      </c>
      <c r="D74" s="238" t="s">
        <v>148</v>
      </c>
      <c r="E74" s="21" t="s">
        <v>3</v>
      </c>
      <c r="F74" s="239">
        <v>3.7</v>
      </c>
      <c r="G74" s="40"/>
      <c r="H74" s="41"/>
    </row>
    <row r="75" spans="1:8" s="2" customFormat="1" ht="16.8" customHeight="1">
      <c r="A75" s="40"/>
      <c r="B75" s="41"/>
      <c r="C75" s="240" t="s">
        <v>1309</v>
      </c>
      <c r="D75" s="40"/>
      <c r="E75" s="40"/>
      <c r="F75" s="40"/>
      <c r="G75" s="40"/>
      <c r="H75" s="41"/>
    </row>
    <row r="76" spans="1:8" s="2" customFormat="1" ht="16.8" customHeight="1">
      <c r="A76" s="40"/>
      <c r="B76" s="41"/>
      <c r="C76" s="238" t="s">
        <v>737</v>
      </c>
      <c r="D76" s="238" t="s">
        <v>1320</v>
      </c>
      <c r="E76" s="21" t="s">
        <v>180</v>
      </c>
      <c r="F76" s="239">
        <v>3.7</v>
      </c>
      <c r="G76" s="40"/>
      <c r="H76" s="41"/>
    </row>
    <row r="77" spans="1:8" s="2" customFormat="1" ht="16.8" customHeight="1">
      <c r="A77" s="40"/>
      <c r="B77" s="41"/>
      <c r="C77" s="238" t="s">
        <v>859</v>
      </c>
      <c r="D77" s="238" t="s">
        <v>1319</v>
      </c>
      <c r="E77" s="21" t="s">
        <v>180</v>
      </c>
      <c r="F77" s="239">
        <v>3.7</v>
      </c>
      <c r="G77" s="40"/>
      <c r="H77" s="41"/>
    </row>
    <row r="78" spans="1:8" s="2" customFormat="1" ht="16.8" customHeight="1">
      <c r="A78" s="40"/>
      <c r="B78" s="41"/>
      <c r="C78" s="234" t="s">
        <v>591</v>
      </c>
      <c r="D78" s="235" t="s">
        <v>592</v>
      </c>
      <c r="E78" s="236" t="s">
        <v>180</v>
      </c>
      <c r="F78" s="237">
        <v>32</v>
      </c>
      <c r="G78" s="40"/>
      <c r="H78" s="41"/>
    </row>
    <row r="79" spans="1:8" s="2" customFormat="1" ht="12">
      <c r="A79" s="40"/>
      <c r="B79" s="41"/>
      <c r="C79" s="238" t="s">
        <v>3</v>
      </c>
      <c r="D79" s="238" t="s">
        <v>726</v>
      </c>
      <c r="E79" s="21" t="s">
        <v>3</v>
      </c>
      <c r="F79" s="239">
        <v>0</v>
      </c>
      <c r="G79" s="40"/>
      <c r="H79" s="41"/>
    </row>
    <row r="80" spans="1:8" s="2" customFormat="1" ht="16.8" customHeight="1">
      <c r="A80" s="40"/>
      <c r="B80" s="41"/>
      <c r="C80" s="238" t="s">
        <v>3</v>
      </c>
      <c r="D80" s="238" t="s">
        <v>727</v>
      </c>
      <c r="E80" s="21" t="s">
        <v>3</v>
      </c>
      <c r="F80" s="239">
        <v>0</v>
      </c>
      <c r="G80" s="40"/>
      <c r="H80" s="41"/>
    </row>
    <row r="81" spans="1:8" s="2" customFormat="1" ht="16.8" customHeight="1">
      <c r="A81" s="40"/>
      <c r="B81" s="41"/>
      <c r="C81" s="238" t="s">
        <v>3</v>
      </c>
      <c r="D81" s="238" t="s">
        <v>728</v>
      </c>
      <c r="E81" s="21" t="s">
        <v>3</v>
      </c>
      <c r="F81" s="239">
        <v>29.2</v>
      </c>
      <c r="G81" s="40"/>
      <c r="H81" s="41"/>
    </row>
    <row r="82" spans="1:8" s="2" customFormat="1" ht="16.8" customHeight="1">
      <c r="A82" s="40"/>
      <c r="B82" s="41"/>
      <c r="C82" s="238" t="s">
        <v>3</v>
      </c>
      <c r="D82" s="238" t="s">
        <v>729</v>
      </c>
      <c r="E82" s="21" t="s">
        <v>3</v>
      </c>
      <c r="F82" s="239">
        <v>0</v>
      </c>
      <c r="G82" s="40"/>
      <c r="H82" s="41"/>
    </row>
    <row r="83" spans="1:8" s="2" customFormat="1" ht="16.8" customHeight="1">
      <c r="A83" s="40"/>
      <c r="B83" s="41"/>
      <c r="C83" s="238" t="s">
        <v>3</v>
      </c>
      <c r="D83" s="238" t="s">
        <v>730</v>
      </c>
      <c r="E83" s="21" t="s">
        <v>3</v>
      </c>
      <c r="F83" s="239">
        <v>1.4</v>
      </c>
      <c r="G83" s="40"/>
      <c r="H83" s="41"/>
    </row>
    <row r="84" spans="1:8" s="2" customFormat="1" ht="16.8" customHeight="1">
      <c r="A84" s="40"/>
      <c r="B84" s="41"/>
      <c r="C84" s="238" t="s">
        <v>3</v>
      </c>
      <c r="D84" s="238" t="s">
        <v>731</v>
      </c>
      <c r="E84" s="21" t="s">
        <v>3</v>
      </c>
      <c r="F84" s="239">
        <v>0</v>
      </c>
      <c r="G84" s="40"/>
      <c r="H84" s="41"/>
    </row>
    <row r="85" spans="1:8" s="2" customFormat="1" ht="16.8" customHeight="1">
      <c r="A85" s="40"/>
      <c r="B85" s="41"/>
      <c r="C85" s="238" t="s">
        <v>3</v>
      </c>
      <c r="D85" s="238" t="s">
        <v>730</v>
      </c>
      <c r="E85" s="21" t="s">
        <v>3</v>
      </c>
      <c r="F85" s="239">
        <v>1.4</v>
      </c>
      <c r="G85" s="40"/>
      <c r="H85" s="41"/>
    </row>
    <row r="86" spans="1:8" s="2" customFormat="1" ht="16.8" customHeight="1">
      <c r="A86" s="40"/>
      <c r="B86" s="41"/>
      <c r="C86" s="238" t="s">
        <v>591</v>
      </c>
      <c r="D86" s="238" t="s">
        <v>732</v>
      </c>
      <c r="E86" s="21" t="s">
        <v>3</v>
      </c>
      <c r="F86" s="239">
        <v>32</v>
      </c>
      <c r="G86" s="40"/>
      <c r="H86" s="41"/>
    </row>
    <row r="87" spans="1:8" s="2" customFormat="1" ht="16.8" customHeight="1">
      <c r="A87" s="40"/>
      <c r="B87" s="41"/>
      <c r="C87" s="240" t="s">
        <v>1309</v>
      </c>
      <c r="D87" s="40"/>
      <c r="E87" s="40"/>
      <c r="F87" s="40"/>
      <c r="G87" s="40"/>
      <c r="H87" s="41"/>
    </row>
    <row r="88" spans="1:8" s="2" customFormat="1" ht="16.8" customHeight="1">
      <c r="A88" s="40"/>
      <c r="B88" s="41"/>
      <c r="C88" s="238" t="s">
        <v>722</v>
      </c>
      <c r="D88" s="238" t="s">
        <v>1321</v>
      </c>
      <c r="E88" s="21" t="s">
        <v>180</v>
      </c>
      <c r="F88" s="239">
        <v>52.475</v>
      </c>
      <c r="G88" s="40"/>
      <c r="H88" s="41"/>
    </row>
    <row r="89" spans="1:8" s="2" customFormat="1" ht="16.8" customHeight="1">
      <c r="A89" s="40"/>
      <c r="B89" s="41"/>
      <c r="C89" s="238" t="s">
        <v>886</v>
      </c>
      <c r="D89" s="238" t="s">
        <v>1322</v>
      </c>
      <c r="E89" s="21" t="s">
        <v>139</v>
      </c>
      <c r="F89" s="239">
        <v>3.2</v>
      </c>
      <c r="G89" s="40"/>
      <c r="H89" s="41"/>
    </row>
    <row r="90" spans="1:8" s="2" customFormat="1" ht="16.8" customHeight="1">
      <c r="A90" s="40"/>
      <c r="B90" s="41"/>
      <c r="C90" s="234" t="s">
        <v>593</v>
      </c>
      <c r="D90" s="235" t="s">
        <v>594</v>
      </c>
      <c r="E90" s="236" t="s">
        <v>377</v>
      </c>
      <c r="F90" s="237">
        <v>60</v>
      </c>
      <c r="G90" s="40"/>
      <c r="H90" s="41"/>
    </row>
    <row r="91" spans="1:8" s="2" customFormat="1" ht="16.8" customHeight="1">
      <c r="A91" s="40"/>
      <c r="B91" s="41"/>
      <c r="C91" s="238" t="s">
        <v>3</v>
      </c>
      <c r="D91" s="238" t="s">
        <v>942</v>
      </c>
      <c r="E91" s="21" t="s">
        <v>3</v>
      </c>
      <c r="F91" s="239">
        <v>0</v>
      </c>
      <c r="G91" s="40"/>
      <c r="H91" s="41"/>
    </row>
    <row r="92" spans="1:8" s="2" customFormat="1" ht="16.8" customHeight="1">
      <c r="A92" s="40"/>
      <c r="B92" s="41"/>
      <c r="C92" s="238" t="s">
        <v>3</v>
      </c>
      <c r="D92" s="238" t="s">
        <v>956</v>
      </c>
      <c r="E92" s="21" t="s">
        <v>3</v>
      </c>
      <c r="F92" s="239">
        <v>4</v>
      </c>
      <c r="G92" s="40"/>
      <c r="H92" s="41"/>
    </row>
    <row r="93" spans="1:8" s="2" customFormat="1" ht="16.8" customHeight="1">
      <c r="A93" s="40"/>
      <c r="B93" s="41"/>
      <c r="C93" s="238" t="s">
        <v>3</v>
      </c>
      <c r="D93" s="238" t="s">
        <v>944</v>
      </c>
      <c r="E93" s="21" t="s">
        <v>3</v>
      </c>
      <c r="F93" s="239">
        <v>0</v>
      </c>
      <c r="G93" s="40"/>
      <c r="H93" s="41"/>
    </row>
    <row r="94" spans="1:8" s="2" customFormat="1" ht="16.8" customHeight="1">
      <c r="A94" s="40"/>
      <c r="B94" s="41"/>
      <c r="C94" s="238" t="s">
        <v>3</v>
      </c>
      <c r="D94" s="238" t="s">
        <v>945</v>
      </c>
      <c r="E94" s="21" t="s">
        <v>3</v>
      </c>
      <c r="F94" s="239">
        <v>17</v>
      </c>
      <c r="G94" s="40"/>
      <c r="H94" s="41"/>
    </row>
    <row r="95" spans="1:8" s="2" customFormat="1" ht="16.8" customHeight="1">
      <c r="A95" s="40"/>
      <c r="B95" s="41"/>
      <c r="C95" s="238" t="s">
        <v>3</v>
      </c>
      <c r="D95" s="238" t="s">
        <v>946</v>
      </c>
      <c r="E95" s="21" t="s">
        <v>3</v>
      </c>
      <c r="F95" s="239">
        <v>0</v>
      </c>
      <c r="G95" s="40"/>
      <c r="H95" s="41"/>
    </row>
    <row r="96" spans="1:8" s="2" customFormat="1" ht="16.8" customHeight="1">
      <c r="A96" s="40"/>
      <c r="B96" s="41"/>
      <c r="C96" s="238" t="s">
        <v>3</v>
      </c>
      <c r="D96" s="238" t="s">
        <v>947</v>
      </c>
      <c r="E96" s="21" t="s">
        <v>3</v>
      </c>
      <c r="F96" s="239">
        <v>10</v>
      </c>
      <c r="G96" s="40"/>
      <c r="H96" s="41"/>
    </row>
    <row r="97" spans="1:8" s="2" customFormat="1" ht="16.8" customHeight="1">
      <c r="A97" s="40"/>
      <c r="B97" s="41"/>
      <c r="C97" s="238" t="s">
        <v>3</v>
      </c>
      <c r="D97" s="238" t="s">
        <v>948</v>
      </c>
      <c r="E97" s="21" t="s">
        <v>3</v>
      </c>
      <c r="F97" s="239">
        <v>0</v>
      </c>
      <c r="G97" s="40"/>
      <c r="H97" s="41"/>
    </row>
    <row r="98" spans="1:8" s="2" customFormat="1" ht="16.8" customHeight="1">
      <c r="A98" s="40"/>
      <c r="B98" s="41"/>
      <c r="C98" s="238" t="s">
        <v>3</v>
      </c>
      <c r="D98" s="238" t="s">
        <v>949</v>
      </c>
      <c r="E98" s="21" t="s">
        <v>3</v>
      </c>
      <c r="F98" s="239">
        <v>7</v>
      </c>
      <c r="G98" s="40"/>
      <c r="H98" s="41"/>
    </row>
    <row r="99" spans="1:8" s="2" customFormat="1" ht="16.8" customHeight="1">
      <c r="A99" s="40"/>
      <c r="B99" s="41"/>
      <c r="C99" s="238" t="s">
        <v>3</v>
      </c>
      <c r="D99" s="238" t="s">
        <v>950</v>
      </c>
      <c r="E99" s="21" t="s">
        <v>3</v>
      </c>
      <c r="F99" s="239">
        <v>0</v>
      </c>
      <c r="G99" s="40"/>
      <c r="H99" s="41"/>
    </row>
    <row r="100" spans="1:8" s="2" customFormat="1" ht="16.8" customHeight="1">
      <c r="A100" s="40"/>
      <c r="B100" s="41"/>
      <c r="C100" s="238" t="s">
        <v>3</v>
      </c>
      <c r="D100" s="238" t="s">
        <v>951</v>
      </c>
      <c r="E100" s="21" t="s">
        <v>3</v>
      </c>
      <c r="F100" s="239">
        <v>11</v>
      </c>
      <c r="G100" s="40"/>
      <c r="H100" s="41"/>
    </row>
    <row r="101" spans="1:8" s="2" customFormat="1" ht="16.8" customHeight="1">
      <c r="A101" s="40"/>
      <c r="B101" s="41"/>
      <c r="C101" s="238" t="s">
        <v>3</v>
      </c>
      <c r="D101" s="238" t="s">
        <v>952</v>
      </c>
      <c r="E101" s="21" t="s">
        <v>3</v>
      </c>
      <c r="F101" s="239">
        <v>0</v>
      </c>
      <c r="G101" s="40"/>
      <c r="H101" s="41"/>
    </row>
    <row r="102" spans="1:8" s="2" customFormat="1" ht="16.8" customHeight="1">
      <c r="A102" s="40"/>
      <c r="B102" s="41"/>
      <c r="C102" s="238" t="s">
        <v>3</v>
      </c>
      <c r="D102" s="238" t="s">
        <v>951</v>
      </c>
      <c r="E102" s="21" t="s">
        <v>3</v>
      </c>
      <c r="F102" s="239">
        <v>11</v>
      </c>
      <c r="G102" s="40"/>
      <c r="H102" s="41"/>
    </row>
    <row r="103" spans="1:8" s="2" customFormat="1" ht="16.8" customHeight="1">
      <c r="A103" s="40"/>
      <c r="B103" s="41"/>
      <c r="C103" s="238" t="s">
        <v>593</v>
      </c>
      <c r="D103" s="238" t="s">
        <v>148</v>
      </c>
      <c r="E103" s="21" t="s">
        <v>3</v>
      </c>
      <c r="F103" s="239">
        <v>60</v>
      </c>
      <c r="G103" s="40"/>
      <c r="H103" s="41"/>
    </row>
    <row r="104" spans="1:8" s="2" customFormat="1" ht="16.8" customHeight="1">
      <c r="A104" s="40"/>
      <c r="B104" s="41"/>
      <c r="C104" s="240" t="s">
        <v>1309</v>
      </c>
      <c r="D104" s="40"/>
      <c r="E104" s="40"/>
      <c r="F104" s="40"/>
      <c r="G104" s="40"/>
      <c r="H104" s="41"/>
    </row>
    <row r="105" spans="1:8" s="2" customFormat="1" ht="16.8" customHeight="1">
      <c r="A105" s="40"/>
      <c r="B105" s="41"/>
      <c r="C105" s="238" t="s">
        <v>953</v>
      </c>
      <c r="D105" s="238" t="s">
        <v>1323</v>
      </c>
      <c r="E105" s="21" t="s">
        <v>377</v>
      </c>
      <c r="F105" s="239">
        <v>60</v>
      </c>
      <c r="G105" s="40"/>
      <c r="H105" s="41"/>
    </row>
    <row r="106" spans="1:8" s="2" customFormat="1" ht="16.8" customHeight="1">
      <c r="A106" s="40"/>
      <c r="B106" s="41"/>
      <c r="C106" s="238" t="s">
        <v>963</v>
      </c>
      <c r="D106" s="238" t="s">
        <v>1324</v>
      </c>
      <c r="E106" s="21" t="s">
        <v>377</v>
      </c>
      <c r="F106" s="239">
        <v>60</v>
      </c>
      <c r="G106" s="40"/>
      <c r="H106" s="41"/>
    </row>
    <row r="107" spans="1:8" s="2" customFormat="1" ht="16.8" customHeight="1">
      <c r="A107" s="40"/>
      <c r="B107" s="41"/>
      <c r="C107" s="234" t="s">
        <v>595</v>
      </c>
      <c r="D107" s="235" t="s">
        <v>596</v>
      </c>
      <c r="E107" s="236" t="s">
        <v>377</v>
      </c>
      <c r="F107" s="237">
        <v>1</v>
      </c>
      <c r="G107" s="40"/>
      <c r="H107" s="41"/>
    </row>
    <row r="108" spans="1:8" s="2" customFormat="1" ht="16.8" customHeight="1">
      <c r="A108" s="40"/>
      <c r="B108" s="41"/>
      <c r="C108" s="238" t="s">
        <v>3</v>
      </c>
      <c r="D108" s="238" t="s">
        <v>942</v>
      </c>
      <c r="E108" s="21" t="s">
        <v>3</v>
      </c>
      <c r="F108" s="239">
        <v>0</v>
      </c>
      <c r="G108" s="40"/>
      <c r="H108" s="41"/>
    </row>
    <row r="109" spans="1:8" s="2" customFormat="1" ht="16.8" customHeight="1">
      <c r="A109" s="40"/>
      <c r="B109" s="41"/>
      <c r="C109" s="238" t="s">
        <v>3</v>
      </c>
      <c r="D109" s="238" t="s">
        <v>82</v>
      </c>
      <c r="E109" s="21" t="s">
        <v>3</v>
      </c>
      <c r="F109" s="239">
        <v>1</v>
      </c>
      <c r="G109" s="40"/>
      <c r="H109" s="41"/>
    </row>
    <row r="110" spans="1:8" s="2" customFormat="1" ht="16.8" customHeight="1">
      <c r="A110" s="40"/>
      <c r="B110" s="41"/>
      <c r="C110" s="238" t="s">
        <v>595</v>
      </c>
      <c r="D110" s="238" t="s">
        <v>148</v>
      </c>
      <c r="E110" s="21" t="s">
        <v>3</v>
      </c>
      <c r="F110" s="239">
        <v>1</v>
      </c>
      <c r="G110" s="40"/>
      <c r="H110" s="41"/>
    </row>
    <row r="111" spans="1:8" s="2" customFormat="1" ht="16.8" customHeight="1">
      <c r="A111" s="40"/>
      <c r="B111" s="41"/>
      <c r="C111" s="240" t="s">
        <v>1309</v>
      </c>
      <c r="D111" s="40"/>
      <c r="E111" s="40"/>
      <c r="F111" s="40"/>
      <c r="G111" s="40"/>
      <c r="H111" s="41"/>
    </row>
    <row r="112" spans="1:8" s="2" customFormat="1" ht="16.8" customHeight="1">
      <c r="A112" s="40"/>
      <c r="B112" s="41"/>
      <c r="C112" s="238" t="s">
        <v>957</v>
      </c>
      <c r="D112" s="238" t="s">
        <v>1325</v>
      </c>
      <c r="E112" s="21" t="s">
        <v>377</v>
      </c>
      <c r="F112" s="239">
        <v>1</v>
      </c>
      <c r="G112" s="40"/>
      <c r="H112" s="41"/>
    </row>
    <row r="113" spans="1:8" s="2" customFormat="1" ht="16.8" customHeight="1">
      <c r="A113" s="40"/>
      <c r="B113" s="41"/>
      <c r="C113" s="238" t="s">
        <v>966</v>
      </c>
      <c r="D113" s="238" t="s">
        <v>1326</v>
      </c>
      <c r="E113" s="21" t="s">
        <v>377</v>
      </c>
      <c r="F113" s="239">
        <v>6</v>
      </c>
      <c r="G113" s="40"/>
      <c r="H113" s="41"/>
    </row>
    <row r="114" spans="1:8" s="2" customFormat="1" ht="16.8" customHeight="1">
      <c r="A114" s="40"/>
      <c r="B114" s="41"/>
      <c r="C114" s="234" t="s">
        <v>597</v>
      </c>
      <c r="D114" s="235" t="s">
        <v>598</v>
      </c>
      <c r="E114" s="236" t="s">
        <v>377</v>
      </c>
      <c r="F114" s="237">
        <v>5</v>
      </c>
      <c r="G114" s="40"/>
      <c r="H114" s="41"/>
    </row>
    <row r="115" spans="1:8" s="2" customFormat="1" ht="16.8" customHeight="1">
      <c r="A115" s="40"/>
      <c r="B115" s="41"/>
      <c r="C115" s="238" t="s">
        <v>3</v>
      </c>
      <c r="D115" s="238" t="s">
        <v>942</v>
      </c>
      <c r="E115" s="21" t="s">
        <v>3</v>
      </c>
      <c r="F115" s="239">
        <v>0</v>
      </c>
      <c r="G115" s="40"/>
      <c r="H115" s="41"/>
    </row>
    <row r="116" spans="1:8" s="2" customFormat="1" ht="16.8" customHeight="1">
      <c r="A116" s="40"/>
      <c r="B116" s="41"/>
      <c r="C116" s="238" t="s">
        <v>3</v>
      </c>
      <c r="D116" s="238" t="s">
        <v>74</v>
      </c>
      <c r="E116" s="21" t="s">
        <v>3</v>
      </c>
      <c r="F116" s="239">
        <v>0</v>
      </c>
      <c r="G116" s="40"/>
      <c r="H116" s="41"/>
    </row>
    <row r="117" spans="1:8" s="2" customFormat="1" ht="16.8" customHeight="1">
      <c r="A117" s="40"/>
      <c r="B117" s="41"/>
      <c r="C117" s="238" t="s">
        <v>3</v>
      </c>
      <c r="D117" s="238" t="s">
        <v>944</v>
      </c>
      <c r="E117" s="21" t="s">
        <v>3</v>
      </c>
      <c r="F117" s="239">
        <v>0</v>
      </c>
      <c r="G117" s="40"/>
      <c r="H117" s="41"/>
    </row>
    <row r="118" spans="1:8" s="2" customFormat="1" ht="16.8" customHeight="1">
      <c r="A118" s="40"/>
      <c r="B118" s="41"/>
      <c r="C118" s="238" t="s">
        <v>3</v>
      </c>
      <c r="D118" s="238" t="s">
        <v>82</v>
      </c>
      <c r="E118" s="21" t="s">
        <v>3</v>
      </c>
      <c r="F118" s="239">
        <v>1</v>
      </c>
      <c r="G118" s="40"/>
      <c r="H118" s="41"/>
    </row>
    <row r="119" spans="1:8" s="2" customFormat="1" ht="16.8" customHeight="1">
      <c r="A119" s="40"/>
      <c r="B119" s="41"/>
      <c r="C119" s="238" t="s">
        <v>3</v>
      </c>
      <c r="D119" s="238" t="s">
        <v>946</v>
      </c>
      <c r="E119" s="21" t="s">
        <v>3</v>
      </c>
      <c r="F119" s="239">
        <v>0</v>
      </c>
      <c r="G119" s="40"/>
      <c r="H119" s="41"/>
    </row>
    <row r="120" spans="1:8" s="2" customFormat="1" ht="16.8" customHeight="1">
      <c r="A120" s="40"/>
      <c r="B120" s="41"/>
      <c r="C120" s="238" t="s">
        <v>3</v>
      </c>
      <c r="D120" s="238" t="s">
        <v>82</v>
      </c>
      <c r="E120" s="21" t="s">
        <v>3</v>
      </c>
      <c r="F120" s="239">
        <v>1</v>
      </c>
      <c r="G120" s="40"/>
      <c r="H120" s="41"/>
    </row>
    <row r="121" spans="1:8" s="2" customFormat="1" ht="16.8" customHeight="1">
      <c r="A121" s="40"/>
      <c r="B121" s="41"/>
      <c r="C121" s="238" t="s">
        <v>3</v>
      </c>
      <c r="D121" s="238" t="s">
        <v>948</v>
      </c>
      <c r="E121" s="21" t="s">
        <v>3</v>
      </c>
      <c r="F121" s="239">
        <v>0</v>
      </c>
      <c r="G121" s="40"/>
      <c r="H121" s="41"/>
    </row>
    <row r="122" spans="1:8" s="2" customFormat="1" ht="16.8" customHeight="1">
      <c r="A122" s="40"/>
      <c r="B122" s="41"/>
      <c r="C122" s="238" t="s">
        <v>3</v>
      </c>
      <c r="D122" s="238" t="s">
        <v>82</v>
      </c>
      <c r="E122" s="21" t="s">
        <v>3</v>
      </c>
      <c r="F122" s="239">
        <v>1</v>
      </c>
      <c r="G122" s="40"/>
      <c r="H122" s="41"/>
    </row>
    <row r="123" spans="1:8" s="2" customFormat="1" ht="16.8" customHeight="1">
      <c r="A123" s="40"/>
      <c r="B123" s="41"/>
      <c r="C123" s="238" t="s">
        <v>3</v>
      </c>
      <c r="D123" s="238" t="s">
        <v>950</v>
      </c>
      <c r="E123" s="21" t="s">
        <v>3</v>
      </c>
      <c r="F123" s="239">
        <v>0</v>
      </c>
      <c r="G123" s="40"/>
      <c r="H123" s="41"/>
    </row>
    <row r="124" spans="1:8" s="2" customFormat="1" ht="16.8" customHeight="1">
      <c r="A124" s="40"/>
      <c r="B124" s="41"/>
      <c r="C124" s="238" t="s">
        <v>3</v>
      </c>
      <c r="D124" s="238" t="s">
        <v>82</v>
      </c>
      <c r="E124" s="21" t="s">
        <v>3</v>
      </c>
      <c r="F124" s="239">
        <v>1</v>
      </c>
      <c r="G124" s="40"/>
      <c r="H124" s="41"/>
    </row>
    <row r="125" spans="1:8" s="2" customFormat="1" ht="16.8" customHeight="1">
      <c r="A125" s="40"/>
      <c r="B125" s="41"/>
      <c r="C125" s="238" t="s">
        <v>3</v>
      </c>
      <c r="D125" s="238" t="s">
        <v>952</v>
      </c>
      <c r="E125" s="21" t="s">
        <v>3</v>
      </c>
      <c r="F125" s="239">
        <v>0</v>
      </c>
      <c r="G125" s="40"/>
      <c r="H125" s="41"/>
    </row>
    <row r="126" spans="1:8" s="2" customFormat="1" ht="16.8" customHeight="1">
      <c r="A126" s="40"/>
      <c r="B126" s="41"/>
      <c r="C126" s="238" t="s">
        <v>3</v>
      </c>
      <c r="D126" s="238" t="s">
        <v>82</v>
      </c>
      <c r="E126" s="21" t="s">
        <v>3</v>
      </c>
      <c r="F126" s="239">
        <v>1</v>
      </c>
      <c r="G126" s="40"/>
      <c r="H126" s="41"/>
    </row>
    <row r="127" spans="1:8" s="2" customFormat="1" ht="16.8" customHeight="1">
      <c r="A127" s="40"/>
      <c r="B127" s="41"/>
      <c r="C127" s="238" t="s">
        <v>597</v>
      </c>
      <c r="D127" s="238" t="s">
        <v>148</v>
      </c>
      <c r="E127" s="21" t="s">
        <v>3</v>
      </c>
      <c r="F127" s="239">
        <v>5</v>
      </c>
      <c r="G127" s="40"/>
      <c r="H127" s="41"/>
    </row>
    <row r="128" spans="1:8" s="2" customFormat="1" ht="16.8" customHeight="1">
      <c r="A128" s="40"/>
      <c r="B128" s="41"/>
      <c r="C128" s="240" t="s">
        <v>1309</v>
      </c>
      <c r="D128" s="40"/>
      <c r="E128" s="40"/>
      <c r="F128" s="40"/>
      <c r="G128" s="40"/>
      <c r="H128" s="41"/>
    </row>
    <row r="129" spans="1:8" s="2" customFormat="1" ht="12">
      <c r="A129" s="40"/>
      <c r="B129" s="41"/>
      <c r="C129" s="238" t="s">
        <v>969</v>
      </c>
      <c r="D129" s="238" t="s">
        <v>1327</v>
      </c>
      <c r="E129" s="21" t="s">
        <v>377</v>
      </c>
      <c r="F129" s="239">
        <v>5</v>
      </c>
      <c r="G129" s="40"/>
      <c r="H129" s="41"/>
    </row>
    <row r="130" spans="1:8" s="2" customFormat="1" ht="16.8" customHeight="1">
      <c r="A130" s="40"/>
      <c r="B130" s="41"/>
      <c r="C130" s="238" t="s">
        <v>997</v>
      </c>
      <c r="D130" s="238" t="s">
        <v>998</v>
      </c>
      <c r="E130" s="21" t="s">
        <v>377</v>
      </c>
      <c r="F130" s="239">
        <v>5</v>
      </c>
      <c r="G130" s="40"/>
      <c r="H130" s="41"/>
    </row>
    <row r="131" spans="1:8" s="2" customFormat="1" ht="16.8" customHeight="1">
      <c r="A131" s="40"/>
      <c r="B131" s="41"/>
      <c r="C131" s="238" t="s">
        <v>966</v>
      </c>
      <c r="D131" s="238" t="s">
        <v>1326</v>
      </c>
      <c r="E131" s="21" t="s">
        <v>377</v>
      </c>
      <c r="F131" s="239">
        <v>6</v>
      </c>
      <c r="G131" s="40"/>
      <c r="H131" s="41"/>
    </row>
    <row r="132" spans="1:8" s="2" customFormat="1" ht="12">
      <c r="A132" s="40"/>
      <c r="B132" s="41"/>
      <c r="C132" s="234" t="s">
        <v>705</v>
      </c>
      <c r="D132" s="235" t="s">
        <v>1328</v>
      </c>
      <c r="E132" s="236" t="s">
        <v>601</v>
      </c>
      <c r="F132" s="237">
        <v>0</v>
      </c>
      <c r="G132" s="40"/>
      <c r="H132" s="41"/>
    </row>
    <row r="133" spans="1:8" s="2" customFormat="1" ht="12">
      <c r="A133" s="40"/>
      <c r="B133" s="41"/>
      <c r="C133" s="238" t="s">
        <v>705</v>
      </c>
      <c r="D133" s="238" t="s">
        <v>706</v>
      </c>
      <c r="E133" s="21" t="s">
        <v>3</v>
      </c>
      <c r="F133" s="239">
        <v>0</v>
      </c>
      <c r="G133" s="40"/>
      <c r="H133" s="41"/>
    </row>
    <row r="134" spans="1:8" s="2" customFormat="1" ht="16.8" customHeight="1">
      <c r="A134" s="40"/>
      <c r="B134" s="41"/>
      <c r="C134" s="234" t="s">
        <v>599</v>
      </c>
      <c r="D134" s="235" t="s">
        <v>600</v>
      </c>
      <c r="E134" s="236" t="s">
        <v>601</v>
      </c>
      <c r="F134" s="237">
        <v>0</v>
      </c>
      <c r="G134" s="40"/>
      <c r="H134" s="41"/>
    </row>
    <row r="135" spans="1:8" s="2" customFormat="1" ht="16.8" customHeight="1">
      <c r="A135" s="40"/>
      <c r="B135" s="41"/>
      <c r="C135" s="238" t="s">
        <v>599</v>
      </c>
      <c r="D135" s="238" t="s">
        <v>699</v>
      </c>
      <c r="E135" s="21" t="s">
        <v>3</v>
      </c>
      <c r="F135" s="239">
        <v>0</v>
      </c>
      <c r="G135" s="40"/>
      <c r="H135" s="41"/>
    </row>
    <row r="136" spans="1:8" s="2" customFormat="1" ht="16.8" customHeight="1">
      <c r="A136" s="40"/>
      <c r="B136" s="41"/>
      <c r="C136" s="234" t="s">
        <v>602</v>
      </c>
      <c r="D136" s="235" t="s">
        <v>603</v>
      </c>
      <c r="E136" s="236" t="s">
        <v>601</v>
      </c>
      <c r="F136" s="237">
        <v>0</v>
      </c>
      <c r="G136" s="40"/>
      <c r="H136" s="41"/>
    </row>
    <row r="137" spans="1:8" s="2" customFormat="1" ht="16.8" customHeight="1">
      <c r="A137" s="40"/>
      <c r="B137" s="41"/>
      <c r="C137" s="238" t="s">
        <v>602</v>
      </c>
      <c r="D137" s="238" t="s">
        <v>702</v>
      </c>
      <c r="E137" s="21" t="s">
        <v>3</v>
      </c>
      <c r="F137" s="239">
        <v>0</v>
      </c>
      <c r="G137" s="40"/>
      <c r="H137" s="41"/>
    </row>
    <row r="138" spans="1:8" s="2" customFormat="1" ht="16.8" customHeight="1">
      <c r="A138" s="40"/>
      <c r="B138" s="41"/>
      <c r="C138" s="234" t="s">
        <v>703</v>
      </c>
      <c r="D138" s="235" t="s">
        <v>1329</v>
      </c>
      <c r="E138" s="236" t="s">
        <v>601</v>
      </c>
      <c r="F138" s="237">
        <v>0</v>
      </c>
      <c r="G138" s="40"/>
      <c r="H138" s="41"/>
    </row>
    <row r="139" spans="1:8" s="2" customFormat="1" ht="12">
      <c r="A139" s="40"/>
      <c r="B139" s="41"/>
      <c r="C139" s="238" t="s">
        <v>703</v>
      </c>
      <c r="D139" s="238" t="s">
        <v>704</v>
      </c>
      <c r="E139" s="21" t="s">
        <v>3</v>
      </c>
      <c r="F139" s="239">
        <v>0</v>
      </c>
      <c r="G139" s="40"/>
      <c r="H139" s="41"/>
    </row>
    <row r="140" spans="1:8" s="2" customFormat="1" ht="16.8" customHeight="1">
      <c r="A140" s="40"/>
      <c r="B140" s="41"/>
      <c r="C140" s="234" t="s">
        <v>700</v>
      </c>
      <c r="D140" s="235" t="s">
        <v>1330</v>
      </c>
      <c r="E140" s="236" t="s">
        <v>601</v>
      </c>
      <c r="F140" s="237">
        <v>0</v>
      </c>
      <c r="G140" s="40"/>
      <c r="H140" s="41"/>
    </row>
    <row r="141" spans="1:8" s="2" customFormat="1" ht="12">
      <c r="A141" s="40"/>
      <c r="B141" s="41"/>
      <c r="C141" s="238" t="s">
        <v>700</v>
      </c>
      <c r="D141" s="238" t="s">
        <v>701</v>
      </c>
      <c r="E141" s="21" t="s">
        <v>3</v>
      </c>
      <c r="F141" s="239">
        <v>0</v>
      </c>
      <c r="G141" s="40"/>
      <c r="H141" s="41"/>
    </row>
    <row r="142" spans="1:8" s="2" customFormat="1" ht="16.8" customHeight="1">
      <c r="A142" s="40"/>
      <c r="B142" s="41"/>
      <c r="C142" s="234" t="s">
        <v>604</v>
      </c>
      <c r="D142" s="235" t="s">
        <v>605</v>
      </c>
      <c r="E142" s="236" t="s">
        <v>317</v>
      </c>
      <c r="F142" s="237">
        <v>0.8</v>
      </c>
      <c r="G142" s="40"/>
      <c r="H142" s="41"/>
    </row>
    <row r="143" spans="1:8" s="2" customFormat="1" ht="16.8" customHeight="1">
      <c r="A143" s="40"/>
      <c r="B143" s="41"/>
      <c r="C143" s="238" t="s">
        <v>604</v>
      </c>
      <c r="D143" s="238" t="s">
        <v>712</v>
      </c>
      <c r="E143" s="21" t="s">
        <v>3</v>
      </c>
      <c r="F143" s="239">
        <v>0.8</v>
      </c>
      <c r="G143" s="40"/>
      <c r="H143" s="41"/>
    </row>
    <row r="144" spans="1:8" s="2" customFormat="1" ht="16.8" customHeight="1">
      <c r="A144" s="40"/>
      <c r="B144" s="41"/>
      <c r="C144" s="240" t="s">
        <v>1309</v>
      </c>
      <c r="D144" s="40"/>
      <c r="E144" s="40"/>
      <c r="F144" s="40"/>
      <c r="G144" s="40"/>
      <c r="H144" s="41"/>
    </row>
    <row r="145" spans="1:8" s="2" customFormat="1" ht="16.8" customHeight="1">
      <c r="A145" s="40"/>
      <c r="B145" s="41"/>
      <c r="C145" s="238" t="s">
        <v>672</v>
      </c>
      <c r="D145" s="238" t="s">
        <v>673</v>
      </c>
      <c r="E145" s="21" t="s">
        <v>3</v>
      </c>
      <c r="F145" s="239">
        <v>0</v>
      </c>
      <c r="G145" s="40"/>
      <c r="H145" s="41"/>
    </row>
    <row r="146" spans="1:8" s="2" customFormat="1" ht="16.8" customHeight="1">
      <c r="A146" s="40"/>
      <c r="B146" s="41"/>
      <c r="C146" s="238" t="s">
        <v>722</v>
      </c>
      <c r="D146" s="238" t="s">
        <v>1321</v>
      </c>
      <c r="E146" s="21" t="s">
        <v>180</v>
      </c>
      <c r="F146" s="239">
        <v>52.475</v>
      </c>
      <c r="G146" s="40"/>
      <c r="H146" s="41"/>
    </row>
    <row r="147" spans="1:8" s="2" customFormat="1" ht="12">
      <c r="A147" s="40"/>
      <c r="B147" s="41"/>
      <c r="C147" s="238" t="s">
        <v>750</v>
      </c>
      <c r="D147" s="238" t="s">
        <v>1331</v>
      </c>
      <c r="E147" s="21" t="s">
        <v>139</v>
      </c>
      <c r="F147" s="239">
        <v>17.978</v>
      </c>
      <c r="G147" s="40"/>
      <c r="H147" s="41"/>
    </row>
    <row r="148" spans="1:8" s="2" customFormat="1" ht="12">
      <c r="A148" s="40"/>
      <c r="B148" s="41"/>
      <c r="C148" s="238" t="s">
        <v>759</v>
      </c>
      <c r="D148" s="238" t="s">
        <v>1332</v>
      </c>
      <c r="E148" s="21" t="s">
        <v>139</v>
      </c>
      <c r="F148" s="239">
        <v>20.094</v>
      </c>
      <c r="G148" s="40"/>
      <c r="H148" s="41"/>
    </row>
    <row r="149" spans="1:8" s="2" customFormat="1" ht="16.8" customHeight="1">
      <c r="A149" s="40"/>
      <c r="B149" s="41"/>
      <c r="C149" s="238" t="s">
        <v>830</v>
      </c>
      <c r="D149" s="238" t="s">
        <v>1333</v>
      </c>
      <c r="E149" s="21" t="s">
        <v>139</v>
      </c>
      <c r="F149" s="239">
        <v>29.343</v>
      </c>
      <c r="G149" s="40"/>
      <c r="H149" s="41"/>
    </row>
    <row r="150" spans="1:8" s="2" customFormat="1" ht="16.8" customHeight="1">
      <c r="A150" s="40"/>
      <c r="B150" s="41"/>
      <c r="C150" s="238" t="s">
        <v>893</v>
      </c>
      <c r="D150" s="238" t="s">
        <v>1334</v>
      </c>
      <c r="E150" s="21" t="s">
        <v>139</v>
      </c>
      <c r="F150" s="239">
        <v>6.379</v>
      </c>
      <c r="G150" s="40"/>
      <c r="H150" s="41"/>
    </row>
    <row r="151" spans="1:8" s="2" customFormat="1" ht="16.8" customHeight="1">
      <c r="A151" s="40"/>
      <c r="B151" s="41"/>
      <c r="C151" s="234" t="s">
        <v>607</v>
      </c>
      <c r="D151" s="235" t="s">
        <v>608</v>
      </c>
      <c r="E151" s="236" t="s">
        <v>317</v>
      </c>
      <c r="F151" s="237">
        <v>0.9</v>
      </c>
      <c r="G151" s="40"/>
      <c r="H151" s="41"/>
    </row>
    <row r="152" spans="1:8" s="2" customFormat="1" ht="16.8" customHeight="1">
      <c r="A152" s="40"/>
      <c r="B152" s="41"/>
      <c r="C152" s="238" t="s">
        <v>607</v>
      </c>
      <c r="D152" s="238" t="s">
        <v>713</v>
      </c>
      <c r="E152" s="21" t="s">
        <v>3</v>
      </c>
      <c r="F152" s="239">
        <v>0.9</v>
      </c>
      <c r="G152" s="40"/>
      <c r="H152" s="41"/>
    </row>
    <row r="153" spans="1:8" s="2" customFormat="1" ht="16.8" customHeight="1">
      <c r="A153" s="40"/>
      <c r="B153" s="41"/>
      <c r="C153" s="240" t="s">
        <v>1309</v>
      </c>
      <c r="D153" s="40"/>
      <c r="E153" s="40"/>
      <c r="F153" s="40"/>
      <c r="G153" s="40"/>
      <c r="H153" s="41"/>
    </row>
    <row r="154" spans="1:8" s="2" customFormat="1" ht="16.8" customHeight="1">
      <c r="A154" s="40"/>
      <c r="B154" s="41"/>
      <c r="C154" s="238" t="s">
        <v>672</v>
      </c>
      <c r="D154" s="238" t="s">
        <v>673</v>
      </c>
      <c r="E154" s="21" t="s">
        <v>3</v>
      </c>
      <c r="F154" s="239">
        <v>0</v>
      </c>
      <c r="G154" s="40"/>
      <c r="H154" s="41"/>
    </row>
    <row r="155" spans="1:8" s="2" customFormat="1" ht="12">
      <c r="A155" s="40"/>
      <c r="B155" s="41"/>
      <c r="C155" s="238" t="s">
        <v>759</v>
      </c>
      <c r="D155" s="238" t="s">
        <v>1332</v>
      </c>
      <c r="E155" s="21" t="s">
        <v>139</v>
      </c>
      <c r="F155" s="239">
        <v>20.094</v>
      </c>
      <c r="G155" s="40"/>
      <c r="H155" s="41"/>
    </row>
    <row r="156" spans="1:8" s="2" customFormat="1" ht="16.8" customHeight="1">
      <c r="A156" s="40"/>
      <c r="B156" s="41"/>
      <c r="C156" s="238" t="s">
        <v>830</v>
      </c>
      <c r="D156" s="238" t="s">
        <v>1333</v>
      </c>
      <c r="E156" s="21" t="s">
        <v>139</v>
      </c>
      <c r="F156" s="239">
        <v>29.343</v>
      </c>
      <c r="G156" s="40"/>
      <c r="H156" s="41"/>
    </row>
    <row r="157" spans="1:8" s="2" customFormat="1" ht="16.8" customHeight="1">
      <c r="A157" s="40"/>
      <c r="B157" s="41"/>
      <c r="C157" s="238" t="s">
        <v>893</v>
      </c>
      <c r="D157" s="238" t="s">
        <v>1334</v>
      </c>
      <c r="E157" s="21" t="s">
        <v>139</v>
      </c>
      <c r="F157" s="239">
        <v>6.379</v>
      </c>
      <c r="G157" s="40"/>
      <c r="H157" s="41"/>
    </row>
    <row r="158" spans="1:8" s="2" customFormat="1" ht="16.8" customHeight="1">
      <c r="A158" s="40"/>
      <c r="B158" s="41"/>
      <c r="C158" s="234" t="s">
        <v>610</v>
      </c>
      <c r="D158" s="235" t="s">
        <v>611</v>
      </c>
      <c r="E158" s="236" t="s">
        <v>317</v>
      </c>
      <c r="F158" s="237">
        <v>1</v>
      </c>
      <c r="G158" s="40"/>
      <c r="H158" s="41"/>
    </row>
    <row r="159" spans="1:8" s="2" customFormat="1" ht="16.8" customHeight="1">
      <c r="A159" s="40"/>
      <c r="B159" s="41"/>
      <c r="C159" s="238" t="s">
        <v>610</v>
      </c>
      <c r="D159" s="238" t="s">
        <v>714</v>
      </c>
      <c r="E159" s="21" t="s">
        <v>3</v>
      </c>
      <c r="F159" s="239">
        <v>1</v>
      </c>
      <c r="G159" s="40"/>
      <c r="H159" s="41"/>
    </row>
    <row r="160" spans="1:8" s="2" customFormat="1" ht="16.8" customHeight="1">
      <c r="A160" s="40"/>
      <c r="B160" s="41"/>
      <c r="C160" s="240" t="s">
        <v>1309</v>
      </c>
      <c r="D160" s="40"/>
      <c r="E160" s="40"/>
      <c r="F160" s="40"/>
      <c r="G160" s="40"/>
      <c r="H160" s="41"/>
    </row>
    <row r="161" spans="1:8" s="2" customFormat="1" ht="16.8" customHeight="1">
      <c r="A161" s="40"/>
      <c r="B161" s="41"/>
      <c r="C161" s="238" t="s">
        <v>672</v>
      </c>
      <c r="D161" s="238" t="s">
        <v>673</v>
      </c>
      <c r="E161" s="21" t="s">
        <v>3</v>
      </c>
      <c r="F161" s="239">
        <v>0</v>
      </c>
      <c r="G161" s="40"/>
      <c r="H161" s="41"/>
    </row>
    <row r="162" spans="1:8" s="2" customFormat="1" ht="16.8" customHeight="1">
      <c r="A162" s="40"/>
      <c r="B162" s="41"/>
      <c r="C162" s="238" t="s">
        <v>737</v>
      </c>
      <c r="D162" s="238" t="s">
        <v>1320</v>
      </c>
      <c r="E162" s="21" t="s">
        <v>180</v>
      </c>
      <c r="F162" s="239">
        <v>3.7</v>
      </c>
      <c r="G162" s="40"/>
      <c r="H162" s="41"/>
    </row>
    <row r="163" spans="1:8" s="2" customFormat="1" ht="12">
      <c r="A163" s="40"/>
      <c r="B163" s="41"/>
      <c r="C163" s="238" t="s">
        <v>759</v>
      </c>
      <c r="D163" s="238" t="s">
        <v>1332</v>
      </c>
      <c r="E163" s="21" t="s">
        <v>139</v>
      </c>
      <c r="F163" s="239">
        <v>20.094</v>
      </c>
      <c r="G163" s="40"/>
      <c r="H163" s="41"/>
    </row>
    <row r="164" spans="1:8" s="2" customFormat="1" ht="16.8" customHeight="1">
      <c r="A164" s="40"/>
      <c r="B164" s="41"/>
      <c r="C164" s="238" t="s">
        <v>772</v>
      </c>
      <c r="D164" s="238" t="s">
        <v>1315</v>
      </c>
      <c r="E164" s="21" t="s">
        <v>180</v>
      </c>
      <c r="F164" s="239">
        <v>50.992</v>
      </c>
      <c r="G164" s="40"/>
      <c r="H164" s="41"/>
    </row>
    <row r="165" spans="1:8" s="2" customFormat="1" ht="16.8" customHeight="1">
      <c r="A165" s="40"/>
      <c r="B165" s="41"/>
      <c r="C165" s="238" t="s">
        <v>830</v>
      </c>
      <c r="D165" s="238" t="s">
        <v>1333</v>
      </c>
      <c r="E165" s="21" t="s">
        <v>139</v>
      </c>
      <c r="F165" s="239">
        <v>29.343</v>
      </c>
      <c r="G165" s="40"/>
      <c r="H165" s="41"/>
    </row>
    <row r="166" spans="1:8" s="2" customFormat="1" ht="16.8" customHeight="1">
      <c r="A166" s="40"/>
      <c r="B166" s="41"/>
      <c r="C166" s="238" t="s">
        <v>893</v>
      </c>
      <c r="D166" s="238" t="s">
        <v>1334</v>
      </c>
      <c r="E166" s="21" t="s">
        <v>139</v>
      </c>
      <c r="F166" s="239">
        <v>6.379</v>
      </c>
      <c r="G166" s="40"/>
      <c r="H166" s="41"/>
    </row>
    <row r="167" spans="1:8" s="2" customFormat="1" ht="16.8" customHeight="1">
      <c r="A167" s="40"/>
      <c r="B167" s="41"/>
      <c r="C167" s="234" t="s">
        <v>612</v>
      </c>
      <c r="D167" s="235" t="s">
        <v>613</v>
      </c>
      <c r="E167" s="236" t="s">
        <v>317</v>
      </c>
      <c r="F167" s="237">
        <v>0.3</v>
      </c>
      <c r="G167" s="40"/>
      <c r="H167" s="41"/>
    </row>
    <row r="168" spans="1:8" s="2" customFormat="1" ht="16.8" customHeight="1">
      <c r="A168" s="40"/>
      <c r="B168" s="41"/>
      <c r="C168" s="238" t="s">
        <v>612</v>
      </c>
      <c r="D168" s="238" t="s">
        <v>711</v>
      </c>
      <c r="E168" s="21" t="s">
        <v>3</v>
      </c>
      <c r="F168" s="239">
        <v>0.3</v>
      </c>
      <c r="G168" s="40"/>
      <c r="H168" s="41"/>
    </row>
    <row r="169" spans="1:8" s="2" customFormat="1" ht="16.8" customHeight="1">
      <c r="A169" s="40"/>
      <c r="B169" s="41"/>
      <c r="C169" s="240" t="s">
        <v>1309</v>
      </c>
      <c r="D169" s="40"/>
      <c r="E169" s="40"/>
      <c r="F169" s="40"/>
      <c r="G169" s="40"/>
      <c r="H169" s="41"/>
    </row>
    <row r="170" spans="1:8" s="2" customFormat="1" ht="16.8" customHeight="1">
      <c r="A170" s="40"/>
      <c r="B170" s="41"/>
      <c r="C170" s="238" t="s">
        <v>672</v>
      </c>
      <c r="D170" s="238" t="s">
        <v>673</v>
      </c>
      <c r="E170" s="21" t="s">
        <v>3</v>
      </c>
      <c r="F170" s="239">
        <v>0</v>
      </c>
      <c r="G170" s="40"/>
      <c r="H170" s="41"/>
    </row>
    <row r="171" spans="1:8" s="2" customFormat="1" ht="16.8" customHeight="1">
      <c r="A171" s="40"/>
      <c r="B171" s="41"/>
      <c r="C171" s="238" t="s">
        <v>830</v>
      </c>
      <c r="D171" s="238" t="s">
        <v>1333</v>
      </c>
      <c r="E171" s="21" t="s">
        <v>139</v>
      </c>
      <c r="F171" s="239">
        <v>29.343</v>
      </c>
      <c r="G171" s="40"/>
      <c r="H171" s="41"/>
    </row>
    <row r="172" spans="1:8" s="2" customFormat="1" ht="16.8" customHeight="1">
      <c r="A172" s="40"/>
      <c r="B172" s="41"/>
      <c r="C172" s="234" t="s">
        <v>615</v>
      </c>
      <c r="D172" s="235" t="s">
        <v>616</v>
      </c>
      <c r="E172" s="236" t="s">
        <v>317</v>
      </c>
      <c r="F172" s="237">
        <v>0.05</v>
      </c>
      <c r="G172" s="40"/>
      <c r="H172" s="41"/>
    </row>
    <row r="173" spans="1:8" s="2" customFormat="1" ht="16.8" customHeight="1">
      <c r="A173" s="40"/>
      <c r="B173" s="41"/>
      <c r="C173" s="238" t="s">
        <v>615</v>
      </c>
      <c r="D173" s="238" t="s">
        <v>715</v>
      </c>
      <c r="E173" s="21" t="s">
        <v>3</v>
      </c>
      <c r="F173" s="239">
        <v>0.05</v>
      </c>
      <c r="G173" s="40"/>
      <c r="H173" s="41"/>
    </row>
    <row r="174" spans="1:8" s="2" customFormat="1" ht="16.8" customHeight="1">
      <c r="A174" s="40"/>
      <c r="B174" s="41"/>
      <c r="C174" s="240" t="s">
        <v>1309</v>
      </c>
      <c r="D174" s="40"/>
      <c r="E174" s="40"/>
      <c r="F174" s="40"/>
      <c r="G174" s="40"/>
      <c r="H174" s="41"/>
    </row>
    <row r="175" spans="1:8" s="2" customFormat="1" ht="16.8" customHeight="1">
      <c r="A175" s="40"/>
      <c r="B175" s="41"/>
      <c r="C175" s="238" t="s">
        <v>672</v>
      </c>
      <c r="D175" s="238" t="s">
        <v>673</v>
      </c>
      <c r="E175" s="21" t="s">
        <v>3</v>
      </c>
      <c r="F175" s="239">
        <v>0</v>
      </c>
      <c r="G175" s="40"/>
      <c r="H175" s="41"/>
    </row>
    <row r="176" spans="1:8" s="2" customFormat="1" ht="16.8" customHeight="1">
      <c r="A176" s="40"/>
      <c r="B176" s="41"/>
      <c r="C176" s="234" t="s">
        <v>618</v>
      </c>
      <c r="D176" s="235" t="s">
        <v>619</v>
      </c>
      <c r="E176" s="236" t="s">
        <v>317</v>
      </c>
      <c r="F176" s="237">
        <v>0.1</v>
      </c>
      <c r="G176" s="40"/>
      <c r="H176" s="41"/>
    </row>
    <row r="177" spans="1:8" s="2" customFormat="1" ht="16.8" customHeight="1">
      <c r="A177" s="40"/>
      <c r="B177" s="41"/>
      <c r="C177" s="238" t="s">
        <v>3</v>
      </c>
      <c r="D177" s="238" t="s">
        <v>675</v>
      </c>
      <c r="E177" s="21" t="s">
        <v>3</v>
      </c>
      <c r="F177" s="239">
        <v>0</v>
      </c>
      <c r="G177" s="40"/>
      <c r="H177" s="41"/>
    </row>
    <row r="178" spans="1:8" s="2" customFormat="1" ht="16.8" customHeight="1">
      <c r="A178" s="40"/>
      <c r="B178" s="41"/>
      <c r="C178" s="238" t="s">
        <v>618</v>
      </c>
      <c r="D178" s="238" t="s">
        <v>676</v>
      </c>
      <c r="E178" s="21" t="s">
        <v>3</v>
      </c>
      <c r="F178" s="239">
        <v>0.1</v>
      </c>
      <c r="G178" s="40"/>
      <c r="H178" s="41"/>
    </row>
    <row r="179" spans="1:8" s="2" customFormat="1" ht="16.8" customHeight="1">
      <c r="A179" s="40"/>
      <c r="B179" s="41"/>
      <c r="C179" s="240" t="s">
        <v>1309</v>
      </c>
      <c r="D179" s="40"/>
      <c r="E179" s="40"/>
      <c r="F179" s="40"/>
      <c r="G179" s="40"/>
      <c r="H179" s="41"/>
    </row>
    <row r="180" spans="1:8" s="2" customFormat="1" ht="16.8" customHeight="1">
      <c r="A180" s="40"/>
      <c r="B180" s="41"/>
      <c r="C180" s="238" t="s">
        <v>672</v>
      </c>
      <c r="D180" s="238" t="s">
        <v>673</v>
      </c>
      <c r="E180" s="21" t="s">
        <v>3</v>
      </c>
      <c r="F180" s="239">
        <v>0</v>
      </c>
      <c r="G180" s="40"/>
      <c r="H180" s="41"/>
    </row>
    <row r="181" spans="1:8" s="2" customFormat="1" ht="16.8" customHeight="1">
      <c r="A181" s="40"/>
      <c r="B181" s="41"/>
      <c r="C181" s="238" t="s">
        <v>893</v>
      </c>
      <c r="D181" s="238" t="s">
        <v>1334</v>
      </c>
      <c r="E181" s="21" t="s">
        <v>139</v>
      </c>
      <c r="F181" s="239">
        <v>6.379</v>
      </c>
      <c r="G181" s="40"/>
      <c r="H181" s="41"/>
    </row>
    <row r="182" spans="1:8" s="2" customFormat="1" ht="16.8" customHeight="1">
      <c r="A182" s="40"/>
      <c r="B182" s="41"/>
      <c r="C182" s="234" t="s">
        <v>677</v>
      </c>
      <c r="D182" s="235" t="s">
        <v>1335</v>
      </c>
      <c r="E182" s="236" t="s">
        <v>317</v>
      </c>
      <c r="F182" s="237">
        <v>0</v>
      </c>
      <c r="G182" s="40"/>
      <c r="H182" s="41"/>
    </row>
    <row r="183" spans="1:8" s="2" customFormat="1" ht="16.8" customHeight="1">
      <c r="A183" s="40"/>
      <c r="B183" s="41"/>
      <c r="C183" s="238" t="s">
        <v>677</v>
      </c>
      <c r="D183" s="238" t="s">
        <v>678</v>
      </c>
      <c r="E183" s="21" t="s">
        <v>3</v>
      </c>
      <c r="F183" s="239">
        <v>0</v>
      </c>
      <c r="G183" s="40"/>
      <c r="H183" s="41"/>
    </row>
    <row r="184" spans="1:8" s="2" customFormat="1" ht="12">
      <c r="A184" s="40"/>
      <c r="B184" s="41"/>
      <c r="C184" s="234" t="s">
        <v>679</v>
      </c>
      <c r="D184" s="235" t="s">
        <v>1336</v>
      </c>
      <c r="E184" s="236" t="s">
        <v>317</v>
      </c>
      <c r="F184" s="237">
        <v>0</v>
      </c>
      <c r="G184" s="40"/>
      <c r="H184" s="41"/>
    </row>
    <row r="185" spans="1:8" s="2" customFormat="1" ht="12">
      <c r="A185" s="40"/>
      <c r="B185" s="41"/>
      <c r="C185" s="238" t="s">
        <v>679</v>
      </c>
      <c r="D185" s="238" t="s">
        <v>680</v>
      </c>
      <c r="E185" s="21" t="s">
        <v>3</v>
      </c>
      <c r="F185" s="239">
        <v>0</v>
      </c>
      <c r="G185" s="40"/>
      <c r="H185" s="41"/>
    </row>
    <row r="186" spans="1:8" s="2" customFormat="1" ht="12">
      <c r="A186" s="40"/>
      <c r="B186" s="41"/>
      <c r="C186" s="234" t="s">
        <v>681</v>
      </c>
      <c r="D186" s="235" t="s">
        <v>1337</v>
      </c>
      <c r="E186" s="236" t="s">
        <v>317</v>
      </c>
      <c r="F186" s="237">
        <v>0</v>
      </c>
      <c r="G186" s="40"/>
      <c r="H186" s="41"/>
    </row>
    <row r="187" spans="1:8" s="2" customFormat="1" ht="12">
      <c r="A187" s="40"/>
      <c r="B187" s="41"/>
      <c r="C187" s="238" t="s">
        <v>681</v>
      </c>
      <c r="D187" s="238" t="s">
        <v>682</v>
      </c>
      <c r="E187" s="21" t="s">
        <v>3</v>
      </c>
      <c r="F187" s="239">
        <v>0</v>
      </c>
      <c r="G187" s="40"/>
      <c r="H187" s="41"/>
    </row>
    <row r="188" spans="1:8" s="2" customFormat="1" ht="16.8" customHeight="1">
      <c r="A188" s="40"/>
      <c r="B188" s="41"/>
      <c r="C188" s="234" t="s">
        <v>683</v>
      </c>
      <c r="D188" s="235" t="s">
        <v>1338</v>
      </c>
      <c r="E188" s="236" t="s">
        <v>317</v>
      </c>
      <c r="F188" s="237">
        <v>0</v>
      </c>
      <c r="G188" s="40"/>
      <c r="H188" s="41"/>
    </row>
    <row r="189" spans="1:8" s="2" customFormat="1" ht="12">
      <c r="A189" s="40"/>
      <c r="B189" s="41"/>
      <c r="C189" s="238" t="s">
        <v>683</v>
      </c>
      <c r="D189" s="238" t="s">
        <v>684</v>
      </c>
      <c r="E189" s="21" t="s">
        <v>3</v>
      </c>
      <c r="F189" s="239">
        <v>0</v>
      </c>
      <c r="G189" s="40"/>
      <c r="H189" s="41"/>
    </row>
    <row r="190" spans="1:8" s="2" customFormat="1" ht="16.8" customHeight="1">
      <c r="A190" s="40"/>
      <c r="B190" s="41"/>
      <c r="C190" s="234" t="s">
        <v>685</v>
      </c>
      <c r="D190" s="235" t="s">
        <v>1339</v>
      </c>
      <c r="E190" s="236" t="s">
        <v>317</v>
      </c>
      <c r="F190" s="237">
        <v>0</v>
      </c>
      <c r="G190" s="40"/>
      <c r="H190" s="41"/>
    </row>
    <row r="191" spans="1:8" s="2" customFormat="1" ht="16.8" customHeight="1">
      <c r="A191" s="40"/>
      <c r="B191" s="41"/>
      <c r="C191" s="238" t="s">
        <v>685</v>
      </c>
      <c r="D191" s="238" t="s">
        <v>686</v>
      </c>
      <c r="E191" s="21" t="s">
        <v>3</v>
      </c>
      <c r="F191" s="239">
        <v>0</v>
      </c>
      <c r="G191" s="40"/>
      <c r="H191" s="41"/>
    </row>
    <row r="192" spans="1:8" s="2" customFormat="1" ht="16.8" customHeight="1">
      <c r="A192" s="40"/>
      <c r="B192" s="41"/>
      <c r="C192" s="234" t="s">
        <v>621</v>
      </c>
      <c r="D192" s="235" t="s">
        <v>622</v>
      </c>
      <c r="E192" s="236" t="s">
        <v>317</v>
      </c>
      <c r="F192" s="237">
        <v>0.15</v>
      </c>
      <c r="G192" s="40"/>
      <c r="H192" s="41"/>
    </row>
    <row r="193" spans="1:8" s="2" customFormat="1" ht="16.8" customHeight="1">
      <c r="A193" s="40"/>
      <c r="B193" s="41"/>
      <c r="C193" s="238" t="s">
        <v>677</v>
      </c>
      <c r="D193" s="238" t="s">
        <v>678</v>
      </c>
      <c r="E193" s="21" t="s">
        <v>3</v>
      </c>
      <c r="F193" s="239">
        <v>0</v>
      </c>
      <c r="G193" s="40"/>
      <c r="H193" s="41"/>
    </row>
    <row r="194" spans="1:8" s="2" customFormat="1" ht="12">
      <c r="A194" s="40"/>
      <c r="B194" s="41"/>
      <c r="C194" s="238" t="s">
        <v>679</v>
      </c>
      <c r="D194" s="238" t="s">
        <v>680</v>
      </c>
      <c r="E194" s="21" t="s">
        <v>3</v>
      </c>
      <c r="F194" s="239">
        <v>0</v>
      </c>
      <c r="G194" s="40"/>
      <c r="H194" s="41"/>
    </row>
    <row r="195" spans="1:8" s="2" customFormat="1" ht="12">
      <c r="A195" s="40"/>
      <c r="B195" s="41"/>
      <c r="C195" s="238" t="s">
        <v>681</v>
      </c>
      <c r="D195" s="238" t="s">
        <v>682</v>
      </c>
      <c r="E195" s="21" t="s">
        <v>3</v>
      </c>
      <c r="F195" s="239">
        <v>0</v>
      </c>
      <c r="G195" s="40"/>
      <c r="H195" s="41"/>
    </row>
    <row r="196" spans="1:8" s="2" customFormat="1" ht="12">
      <c r="A196" s="40"/>
      <c r="B196" s="41"/>
      <c r="C196" s="238" t="s">
        <v>683</v>
      </c>
      <c r="D196" s="238" t="s">
        <v>684</v>
      </c>
      <c r="E196" s="21" t="s">
        <v>3</v>
      </c>
      <c r="F196" s="239">
        <v>0</v>
      </c>
      <c r="G196" s="40"/>
      <c r="H196" s="41"/>
    </row>
    <row r="197" spans="1:8" s="2" customFormat="1" ht="16.8" customHeight="1">
      <c r="A197" s="40"/>
      <c r="B197" s="41"/>
      <c r="C197" s="238" t="s">
        <v>685</v>
      </c>
      <c r="D197" s="238" t="s">
        <v>686</v>
      </c>
      <c r="E197" s="21" t="s">
        <v>3</v>
      </c>
      <c r="F197" s="239">
        <v>0</v>
      </c>
      <c r="G197" s="40"/>
      <c r="H197" s="41"/>
    </row>
    <row r="198" spans="1:8" s="2" customFormat="1" ht="16.8" customHeight="1">
      <c r="A198" s="40"/>
      <c r="B198" s="41"/>
      <c r="C198" s="238" t="s">
        <v>621</v>
      </c>
      <c r="D198" s="238" t="s">
        <v>687</v>
      </c>
      <c r="E198" s="21" t="s">
        <v>3</v>
      </c>
      <c r="F198" s="239">
        <v>0.15</v>
      </c>
      <c r="G198" s="40"/>
      <c r="H198" s="41"/>
    </row>
    <row r="199" spans="1:8" s="2" customFormat="1" ht="16.8" customHeight="1">
      <c r="A199" s="40"/>
      <c r="B199" s="41"/>
      <c r="C199" s="240" t="s">
        <v>1309</v>
      </c>
      <c r="D199" s="40"/>
      <c r="E199" s="40"/>
      <c r="F199" s="40"/>
      <c r="G199" s="40"/>
      <c r="H199" s="41"/>
    </row>
    <row r="200" spans="1:8" s="2" customFormat="1" ht="16.8" customHeight="1">
      <c r="A200" s="40"/>
      <c r="B200" s="41"/>
      <c r="C200" s="238" t="s">
        <v>672</v>
      </c>
      <c r="D200" s="238" t="s">
        <v>673</v>
      </c>
      <c r="E200" s="21" t="s">
        <v>3</v>
      </c>
      <c r="F200" s="239">
        <v>0</v>
      </c>
      <c r="G200" s="40"/>
      <c r="H200" s="41"/>
    </row>
    <row r="201" spans="1:8" s="2" customFormat="1" ht="16.8" customHeight="1">
      <c r="A201" s="40"/>
      <c r="B201" s="41"/>
      <c r="C201" s="238" t="s">
        <v>737</v>
      </c>
      <c r="D201" s="238" t="s">
        <v>1320</v>
      </c>
      <c r="E201" s="21" t="s">
        <v>180</v>
      </c>
      <c r="F201" s="239">
        <v>3.7</v>
      </c>
      <c r="G201" s="40"/>
      <c r="H201" s="41"/>
    </row>
    <row r="202" spans="1:8" s="2" customFormat="1" ht="16.8" customHeight="1">
      <c r="A202" s="40"/>
      <c r="B202" s="41"/>
      <c r="C202" s="234" t="s">
        <v>688</v>
      </c>
      <c r="D202" s="235" t="s">
        <v>1340</v>
      </c>
      <c r="E202" s="236" t="s">
        <v>317</v>
      </c>
      <c r="F202" s="237">
        <v>0</v>
      </c>
      <c r="G202" s="40"/>
      <c r="H202" s="41"/>
    </row>
    <row r="203" spans="1:8" s="2" customFormat="1" ht="12">
      <c r="A203" s="40"/>
      <c r="B203" s="41"/>
      <c r="C203" s="238" t="s">
        <v>688</v>
      </c>
      <c r="D203" s="238" t="s">
        <v>689</v>
      </c>
      <c r="E203" s="21" t="s">
        <v>3</v>
      </c>
      <c r="F203" s="239">
        <v>0</v>
      </c>
      <c r="G203" s="40"/>
      <c r="H203" s="41"/>
    </row>
    <row r="204" spans="1:8" s="2" customFormat="1" ht="16.8" customHeight="1">
      <c r="A204" s="40"/>
      <c r="B204" s="41"/>
      <c r="C204" s="234" t="s">
        <v>690</v>
      </c>
      <c r="D204" s="235" t="s">
        <v>1341</v>
      </c>
      <c r="E204" s="236" t="s">
        <v>317</v>
      </c>
      <c r="F204" s="237">
        <v>0</v>
      </c>
      <c r="G204" s="40"/>
      <c r="H204" s="41"/>
    </row>
    <row r="205" spans="1:8" s="2" customFormat="1" ht="12">
      <c r="A205" s="40"/>
      <c r="B205" s="41"/>
      <c r="C205" s="238" t="s">
        <v>690</v>
      </c>
      <c r="D205" s="238" t="s">
        <v>691</v>
      </c>
      <c r="E205" s="21" t="s">
        <v>3</v>
      </c>
      <c r="F205" s="239">
        <v>0</v>
      </c>
      <c r="G205" s="40"/>
      <c r="H205" s="41"/>
    </row>
    <row r="206" spans="1:8" s="2" customFormat="1" ht="16.8" customHeight="1">
      <c r="A206" s="40"/>
      <c r="B206" s="41"/>
      <c r="C206" s="234" t="s">
        <v>692</v>
      </c>
      <c r="D206" s="235" t="s">
        <v>1342</v>
      </c>
      <c r="E206" s="236" t="s">
        <v>317</v>
      </c>
      <c r="F206" s="237">
        <v>0</v>
      </c>
      <c r="G206" s="40"/>
      <c r="H206" s="41"/>
    </row>
    <row r="207" spans="1:8" s="2" customFormat="1" ht="16.8" customHeight="1">
      <c r="A207" s="40"/>
      <c r="B207" s="41"/>
      <c r="C207" s="238" t="s">
        <v>692</v>
      </c>
      <c r="D207" s="238" t="s">
        <v>693</v>
      </c>
      <c r="E207" s="21" t="s">
        <v>3</v>
      </c>
      <c r="F207" s="239">
        <v>0</v>
      </c>
      <c r="G207" s="40"/>
      <c r="H207" s="41"/>
    </row>
    <row r="208" spans="1:8" s="2" customFormat="1" ht="12">
      <c r="A208" s="40"/>
      <c r="B208" s="41"/>
      <c r="C208" s="234" t="s">
        <v>694</v>
      </c>
      <c r="D208" s="235" t="s">
        <v>1343</v>
      </c>
      <c r="E208" s="236" t="s">
        <v>317</v>
      </c>
      <c r="F208" s="237">
        <v>0</v>
      </c>
      <c r="G208" s="40"/>
      <c r="H208" s="41"/>
    </row>
    <row r="209" spans="1:8" s="2" customFormat="1" ht="12">
      <c r="A209" s="40"/>
      <c r="B209" s="41"/>
      <c r="C209" s="238" t="s">
        <v>694</v>
      </c>
      <c r="D209" s="238" t="s">
        <v>695</v>
      </c>
      <c r="E209" s="21" t="s">
        <v>3</v>
      </c>
      <c r="F209" s="239">
        <v>0</v>
      </c>
      <c r="G209" s="40"/>
      <c r="H209" s="41"/>
    </row>
    <row r="210" spans="1:8" s="2" customFormat="1" ht="12">
      <c r="A210" s="40"/>
      <c r="B210" s="41"/>
      <c r="C210" s="234" t="s">
        <v>624</v>
      </c>
      <c r="D210" s="235" t="s">
        <v>625</v>
      </c>
      <c r="E210" s="236" t="s">
        <v>317</v>
      </c>
      <c r="F210" s="237">
        <v>0.225</v>
      </c>
      <c r="G210" s="40"/>
      <c r="H210" s="41"/>
    </row>
    <row r="211" spans="1:8" s="2" customFormat="1" ht="16.8" customHeight="1">
      <c r="A211" s="40"/>
      <c r="B211" s="41"/>
      <c r="C211" s="238" t="s">
        <v>624</v>
      </c>
      <c r="D211" s="238" t="s">
        <v>698</v>
      </c>
      <c r="E211" s="21" t="s">
        <v>3</v>
      </c>
      <c r="F211" s="239">
        <v>0.225</v>
      </c>
      <c r="G211" s="40"/>
      <c r="H211" s="41"/>
    </row>
    <row r="212" spans="1:8" s="2" customFormat="1" ht="16.8" customHeight="1">
      <c r="A212" s="40"/>
      <c r="B212" s="41"/>
      <c r="C212" s="240" t="s">
        <v>1309</v>
      </c>
      <c r="D212" s="40"/>
      <c r="E212" s="40"/>
      <c r="F212" s="40"/>
      <c r="G212" s="40"/>
      <c r="H212" s="41"/>
    </row>
    <row r="213" spans="1:8" s="2" customFormat="1" ht="16.8" customHeight="1">
      <c r="A213" s="40"/>
      <c r="B213" s="41"/>
      <c r="C213" s="238" t="s">
        <v>672</v>
      </c>
      <c r="D213" s="238" t="s">
        <v>673</v>
      </c>
      <c r="E213" s="21" t="s">
        <v>3</v>
      </c>
      <c r="F213" s="239">
        <v>0</v>
      </c>
      <c r="G213" s="40"/>
      <c r="H213" s="41"/>
    </row>
    <row r="214" spans="1:8" s="2" customFormat="1" ht="12">
      <c r="A214" s="40"/>
      <c r="B214" s="41"/>
      <c r="C214" s="238" t="s">
        <v>867</v>
      </c>
      <c r="D214" s="238" t="s">
        <v>1314</v>
      </c>
      <c r="E214" s="21" t="s">
        <v>180</v>
      </c>
      <c r="F214" s="239">
        <v>40</v>
      </c>
      <c r="G214" s="40"/>
      <c r="H214" s="41"/>
    </row>
    <row r="215" spans="1:8" s="2" customFormat="1" ht="16.8" customHeight="1">
      <c r="A215" s="40"/>
      <c r="B215" s="41"/>
      <c r="C215" s="234" t="s">
        <v>627</v>
      </c>
      <c r="D215" s="235" t="s">
        <v>628</v>
      </c>
      <c r="E215" s="236" t="s">
        <v>317</v>
      </c>
      <c r="F215" s="237">
        <v>0.15</v>
      </c>
      <c r="G215" s="40"/>
      <c r="H215" s="41"/>
    </row>
    <row r="216" spans="1:8" s="2" customFormat="1" ht="16.8" customHeight="1">
      <c r="A216" s="40"/>
      <c r="B216" s="41"/>
      <c r="C216" s="238" t="s">
        <v>627</v>
      </c>
      <c r="D216" s="238" t="s">
        <v>696</v>
      </c>
      <c r="E216" s="21" t="s">
        <v>3</v>
      </c>
      <c r="F216" s="239">
        <v>0.15</v>
      </c>
      <c r="G216" s="40"/>
      <c r="H216" s="41"/>
    </row>
    <row r="217" spans="1:8" s="2" customFormat="1" ht="16.8" customHeight="1">
      <c r="A217" s="40"/>
      <c r="B217" s="41"/>
      <c r="C217" s="240" t="s">
        <v>1309</v>
      </c>
      <c r="D217" s="40"/>
      <c r="E217" s="40"/>
      <c r="F217" s="40"/>
      <c r="G217" s="40"/>
      <c r="H217" s="41"/>
    </row>
    <row r="218" spans="1:8" s="2" customFormat="1" ht="16.8" customHeight="1">
      <c r="A218" s="40"/>
      <c r="B218" s="41"/>
      <c r="C218" s="238" t="s">
        <v>672</v>
      </c>
      <c r="D218" s="238" t="s">
        <v>673</v>
      </c>
      <c r="E218" s="21" t="s">
        <v>3</v>
      </c>
      <c r="F218" s="239">
        <v>0</v>
      </c>
      <c r="G218" s="40"/>
      <c r="H218" s="41"/>
    </row>
    <row r="219" spans="1:8" s="2" customFormat="1" ht="16.8" customHeight="1">
      <c r="A219" s="40"/>
      <c r="B219" s="41"/>
      <c r="C219" s="238" t="s">
        <v>859</v>
      </c>
      <c r="D219" s="238" t="s">
        <v>1319</v>
      </c>
      <c r="E219" s="21" t="s">
        <v>180</v>
      </c>
      <c r="F219" s="239">
        <v>3.7</v>
      </c>
      <c r="G219" s="40"/>
      <c r="H219" s="41"/>
    </row>
    <row r="220" spans="1:8" s="2" customFormat="1" ht="16.8" customHeight="1">
      <c r="A220" s="40"/>
      <c r="B220" s="41"/>
      <c r="C220" s="234" t="s">
        <v>629</v>
      </c>
      <c r="D220" s="235" t="s">
        <v>630</v>
      </c>
      <c r="E220" s="236" t="s">
        <v>317</v>
      </c>
      <c r="F220" s="237">
        <v>0.225</v>
      </c>
      <c r="G220" s="40"/>
      <c r="H220" s="41"/>
    </row>
    <row r="221" spans="1:8" s="2" customFormat="1" ht="16.8" customHeight="1">
      <c r="A221" s="40"/>
      <c r="B221" s="41"/>
      <c r="C221" s="238" t="s">
        <v>629</v>
      </c>
      <c r="D221" s="238" t="s">
        <v>697</v>
      </c>
      <c r="E221" s="21" t="s">
        <v>3</v>
      </c>
      <c r="F221" s="239">
        <v>0.225</v>
      </c>
      <c r="G221" s="40"/>
      <c r="H221" s="41"/>
    </row>
    <row r="222" spans="1:8" s="2" customFormat="1" ht="16.8" customHeight="1">
      <c r="A222" s="40"/>
      <c r="B222" s="41"/>
      <c r="C222" s="240" t="s">
        <v>1309</v>
      </c>
      <c r="D222" s="40"/>
      <c r="E222" s="40"/>
      <c r="F222" s="40"/>
      <c r="G222" s="40"/>
      <c r="H222" s="41"/>
    </row>
    <row r="223" spans="1:8" s="2" customFormat="1" ht="16.8" customHeight="1">
      <c r="A223" s="40"/>
      <c r="B223" s="41"/>
      <c r="C223" s="238" t="s">
        <v>672</v>
      </c>
      <c r="D223" s="238" t="s">
        <v>673</v>
      </c>
      <c r="E223" s="21" t="s">
        <v>3</v>
      </c>
      <c r="F223" s="239">
        <v>0</v>
      </c>
      <c r="G223" s="40"/>
      <c r="H223" s="41"/>
    </row>
    <row r="224" spans="1:8" s="2" customFormat="1" ht="16.8" customHeight="1">
      <c r="A224" s="40"/>
      <c r="B224" s="41"/>
      <c r="C224" s="238" t="s">
        <v>744</v>
      </c>
      <c r="D224" s="238" t="s">
        <v>1313</v>
      </c>
      <c r="E224" s="21" t="s">
        <v>180</v>
      </c>
      <c r="F224" s="239">
        <v>40</v>
      </c>
      <c r="G224" s="40"/>
      <c r="H224" s="41"/>
    </row>
    <row r="225" spans="1:8" s="2" customFormat="1" ht="16.8" customHeight="1">
      <c r="A225" s="40"/>
      <c r="B225" s="41"/>
      <c r="C225" s="234" t="s">
        <v>631</v>
      </c>
      <c r="D225" s="235" t="s">
        <v>632</v>
      </c>
      <c r="E225" s="236" t="s">
        <v>317</v>
      </c>
      <c r="F225" s="237">
        <v>0.005</v>
      </c>
      <c r="G225" s="40"/>
      <c r="H225" s="41"/>
    </row>
    <row r="226" spans="1:8" s="2" customFormat="1" ht="16.8" customHeight="1">
      <c r="A226" s="40"/>
      <c r="B226" s="41"/>
      <c r="C226" s="238" t="s">
        <v>631</v>
      </c>
      <c r="D226" s="238" t="s">
        <v>709</v>
      </c>
      <c r="E226" s="21" t="s">
        <v>3</v>
      </c>
      <c r="F226" s="239">
        <v>0.005</v>
      </c>
      <c r="G226" s="40"/>
      <c r="H226" s="41"/>
    </row>
    <row r="227" spans="1:8" s="2" customFormat="1" ht="16.8" customHeight="1">
      <c r="A227" s="40"/>
      <c r="B227" s="41"/>
      <c r="C227" s="240" t="s">
        <v>1309</v>
      </c>
      <c r="D227" s="40"/>
      <c r="E227" s="40"/>
      <c r="F227" s="40"/>
      <c r="G227" s="40"/>
      <c r="H227" s="41"/>
    </row>
    <row r="228" spans="1:8" s="2" customFormat="1" ht="16.8" customHeight="1">
      <c r="A228" s="40"/>
      <c r="B228" s="41"/>
      <c r="C228" s="238" t="s">
        <v>672</v>
      </c>
      <c r="D228" s="238" t="s">
        <v>673</v>
      </c>
      <c r="E228" s="21" t="s">
        <v>3</v>
      </c>
      <c r="F228" s="239">
        <v>0</v>
      </c>
      <c r="G228" s="40"/>
      <c r="H228" s="41"/>
    </row>
    <row r="229" spans="1:8" s="2" customFormat="1" ht="16.8" customHeight="1">
      <c r="A229" s="40"/>
      <c r="B229" s="41"/>
      <c r="C229" s="234" t="s">
        <v>634</v>
      </c>
      <c r="D229" s="235" t="s">
        <v>635</v>
      </c>
      <c r="E229" s="236" t="s">
        <v>139</v>
      </c>
      <c r="F229" s="237">
        <v>6.379</v>
      </c>
      <c r="G229" s="40"/>
      <c r="H229" s="41"/>
    </row>
    <row r="230" spans="1:8" s="2" customFormat="1" ht="16.8" customHeight="1">
      <c r="A230" s="40"/>
      <c r="B230" s="41"/>
      <c r="C230" s="238" t="s">
        <v>3</v>
      </c>
      <c r="D230" s="238" t="s">
        <v>763</v>
      </c>
      <c r="E230" s="21" t="s">
        <v>3</v>
      </c>
      <c r="F230" s="239">
        <v>0</v>
      </c>
      <c r="G230" s="40"/>
      <c r="H230" s="41"/>
    </row>
    <row r="231" spans="1:8" s="2" customFormat="1" ht="16.8" customHeight="1">
      <c r="A231" s="40"/>
      <c r="B231" s="41"/>
      <c r="C231" s="238" t="s">
        <v>3</v>
      </c>
      <c r="D231" s="238" t="s">
        <v>897</v>
      </c>
      <c r="E231" s="21" t="s">
        <v>3</v>
      </c>
      <c r="F231" s="239">
        <v>0.05</v>
      </c>
      <c r="G231" s="40"/>
      <c r="H231" s="41"/>
    </row>
    <row r="232" spans="1:8" s="2" customFormat="1" ht="16.8" customHeight="1">
      <c r="A232" s="40"/>
      <c r="B232" s="41"/>
      <c r="C232" s="238" t="s">
        <v>3</v>
      </c>
      <c r="D232" s="238" t="s">
        <v>898</v>
      </c>
      <c r="E232" s="21" t="s">
        <v>3</v>
      </c>
      <c r="F232" s="239">
        <v>0.32</v>
      </c>
      <c r="G232" s="40"/>
      <c r="H232" s="41"/>
    </row>
    <row r="233" spans="1:8" s="2" customFormat="1" ht="16.8" customHeight="1">
      <c r="A233" s="40"/>
      <c r="B233" s="41"/>
      <c r="C233" s="238" t="s">
        <v>3</v>
      </c>
      <c r="D233" s="238" t="s">
        <v>899</v>
      </c>
      <c r="E233" s="21" t="s">
        <v>3</v>
      </c>
      <c r="F233" s="239">
        <v>0.045</v>
      </c>
      <c r="G233" s="40"/>
      <c r="H233" s="41"/>
    </row>
    <row r="234" spans="1:8" s="2" customFormat="1" ht="16.8" customHeight="1">
      <c r="A234" s="40"/>
      <c r="B234" s="41"/>
      <c r="C234" s="238" t="s">
        <v>3</v>
      </c>
      <c r="D234" s="238" t="s">
        <v>900</v>
      </c>
      <c r="E234" s="21" t="s">
        <v>3</v>
      </c>
      <c r="F234" s="239">
        <v>1.08</v>
      </c>
      <c r="G234" s="40"/>
      <c r="H234" s="41"/>
    </row>
    <row r="235" spans="1:8" s="2" customFormat="1" ht="16.8" customHeight="1">
      <c r="A235" s="40"/>
      <c r="B235" s="41"/>
      <c r="C235" s="238" t="s">
        <v>3</v>
      </c>
      <c r="D235" s="238" t="s">
        <v>768</v>
      </c>
      <c r="E235" s="21" t="s">
        <v>3</v>
      </c>
      <c r="F235" s="239">
        <v>0</v>
      </c>
      <c r="G235" s="40"/>
      <c r="H235" s="41"/>
    </row>
    <row r="236" spans="1:8" s="2" customFormat="1" ht="16.8" customHeight="1">
      <c r="A236" s="40"/>
      <c r="B236" s="41"/>
      <c r="C236" s="238" t="s">
        <v>3</v>
      </c>
      <c r="D236" s="238" t="s">
        <v>901</v>
      </c>
      <c r="E236" s="21" t="s">
        <v>3</v>
      </c>
      <c r="F236" s="239">
        <v>0.664</v>
      </c>
      <c r="G236" s="40"/>
      <c r="H236" s="41"/>
    </row>
    <row r="237" spans="1:8" s="2" customFormat="1" ht="16.8" customHeight="1">
      <c r="A237" s="40"/>
      <c r="B237" s="41"/>
      <c r="C237" s="238" t="s">
        <v>3</v>
      </c>
      <c r="D237" s="238" t="s">
        <v>770</v>
      </c>
      <c r="E237" s="21" t="s">
        <v>3</v>
      </c>
      <c r="F237" s="239">
        <v>0</v>
      </c>
      <c r="G237" s="40"/>
      <c r="H237" s="41"/>
    </row>
    <row r="238" spans="1:8" s="2" customFormat="1" ht="16.8" customHeight="1">
      <c r="A238" s="40"/>
      <c r="B238" s="41"/>
      <c r="C238" s="238" t="s">
        <v>3</v>
      </c>
      <c r="D238" s="238" t="s">
        <v>902</v>
      </c>
      <c r="E238" s="21" t="s">
        <v>3</v>
      </c>
      <c r="F238" s="239">
        <v>0.14</v>
      </c>
      <c r="G238" s="40"/>
      <c r="H238" s="41"/>
    </row>
    <row r="239" spans="1:8" s="2" customFormat="1" ht="16.8" customHeight="1">
      <c r="A239" s="40"/>
      <c r="B239" s="41"/>
      <c r="C239" s="238" t="s">
        <v>3</v>
      </c>
      <c r="D239" s="238" t="s">
        <v>3</v>
      </c>
      <c r="E239" s="21" t="s">
        <v>3</v>
      </c>
      <c r="F239" s="239">
        <v>0</v>
      </c>
      <c r="G239" s="40"/>
      <c r="H239" s="41"/>
    </row>
    <row r="240" spans="1:8" s="2" customFormat="1" ht="16.8" customHeight="1">
      <c r="A240" s="40"/>
      <c r="B240" s="41"/>
      <c r="C240" s="238" t="s">
        <v>3</v>
      </c>
      <c r="D240" s="238" t="s">
        <v>754</v>
      </c>
      <c r="E240" s="21" t="s">
        <v>3</v>
      </c>
      <c r="F240" s="239">
        <v>0</v>
      </c>
      <c r="G240" s="40"/>
      <c r="H240" s="41"/>
    </row>
    <row r="241" spans="1:8" s="2" customFormat="1" ht="16.8" customHeight="1">
      <c r="A241" s="40"/>
      <c r="B241" s="41"/>
      <c r="C241" s="238" t="s">
        <v>3</v>
      </c>
      <c r="D241" s="238" t="s">
        <v>903</v>
      </c>
      <c r="E241" s="21" t="s">
        <v>3</v>
      </c>
      <c r="F241" s="239">
        <v>0.88</v>
      </c>
      <c r="G241" s="40"/>
      <c r="H241" s="41"/>
    </row>
    <row r="242" spans="1:8" s="2" customFormat="1" ht="16.8" customHeight="1">
      <c r="A242" s="40"/>
      <c r="B242" s="41"/>
      <c r="C242" s="238" t="s">
        <v>3</v>
      </c>
      <c r="D242" s="238" t="s">
        <v>904</v>
      </c>
      <c r="E242" s="21" t="s">
        <v>3</v>
      </c>
      <c r="F242" s="239">
        <v>2.92</v>
      </c>
      <c r="G242" s="40"/>
      <c r="H242" s="41"/>
    </row>
    <row r="243" spans="1:8" s="2" customFormat="1" ht="16.8" customHeight="1">
      <c r="A243" s="40"/>
      <c r="B243" s="41"/>
      <c r="C243" s="238" t="s">
        <v>3</v>
      </c>
      <c r="D243" s="238" t="s">
        <v>729</v>
      </c>
      <c r="E243" s="21" t="s">
        <v>3</v>
      </c>
      <c r="F243" s="239">
        <v>0</v>
      </c>
      <c r="G243" s="40"/>
      <c r="H243" s="41"/>
    </row>
    <row r="244" spans="1:8" s="2" customFormat="1" ht="16.8" customHeight="1">
      <c r="A244" s="40"/>
      <c r="B244" s="41"/>
      <c r="C244" s="238" t="s">
        <v>3</v>
      </c>
      <c r="D244" s="238" t="s">
        <v>902</v>
      </c>
      <c r="E244" s="21" t="s">
        <v>3</v>
      </c>
      <c r="F244" s="239">
        <v>0.14</v>
      </c>
      <c r="G244" s="40"/>
      <c r="H244" s="41"/>
    </row>
    <row r="245" spans="1:8" s="2" customFormat="1" ht="16.8" customHeight="1">
      <c r="A245" s="40"/>
      <c r="B245" s="41"/>
      <c r="C245" s="238" t="s">
        <v>3</v>
      </c>
      <c r="D245" s="238" t="s">
        <v>731</v>
      </c>
      <c r="E245" s="21" t="s">
        <v>3</v>
      </c>
      <c r="F245" s="239">
        <v>0</v>
      </c>
      <c r="G245" s="40"/>
      <c r="H245" s="41"/>
    </row>
    <row r="246" spans="1:8" s="2" customFormat="1" ht="16.8" customHeight="1">
      <c r="A246" s="40"/>
      <c r="B246" s="41"/>
      <c r="C246" s="238" t="s">
        <v>3</v>
      </c>
      <c r="D246" s="238" t="s">
        <v>902</v>
      </c>
      <c r="E246" s="21" t="s">
        <v>3</v>
      </c>
      <c r="F246" s="239">
        <v>0.14</v>
      </c>
      <c r="G246" s="40"/>
      <c r="H246" s="41"/>
    </row>
    <row r="247" spans="1:8" s="2" customFormat="1" ht="16.8" customHeight="1">
      <c r="A247" s="40"/>
      <c r="B247" s="41"/>
      <c r="C247" s="238" t="s">
        <v>3</v>
      </c>
      <c r="D247" s="238" t="s">
        <v>3</v>
      </c>
      <c r="E247" s="21" t="s">
        <v>3</v>
      </c>
      <c r="F247" s="239">
        <v>0</v>
      </c>
      <c r="G247" s="40"/>
      <c r="H247" s="41"/>
    </row>
    <row r="248" spans="1:8" s="2" customFormat="1" ht="16.8" customHeight="1">
      <c r="A248" s="40"/>
      <c r="B248" s="41"/>
      <c r="C248" s="238" t="s">
        <v>634</v>
      </c>
      <c r="D248" s="238" t="s">
        <v>148</v>
      </c>
      <c r="E248" s="21" t="s">
        <v>3</v>
      </c>
      <c r="F248" s="239">
        <v>6.379</v>
      </c>
      <c r="G248" s="40"/>
      <c r="H248" s="41"/>
    </row>
    <row r="249" spans="1:8" s="2" customFormat="1" ht="16.8" customHeight="1">
      <c r="A249" s="40"/>
      <c r="B249" s="41"/>
      <c r="C249" s="240" t="s">
        <v>1309</v>
      </c>
      <c r="D249" s="40"/>
      <c r="E249" s="40"/>
      <c r="F249" s="40"/>
      <c r="G249" s="40"/>
      <c r="H249" s="41"/>
    </row>
    <row r="250" spans="1:8" s="2" customFormat="1" ht="16.8" customHeight="1">
      <c r="A250" s="40"/>
      <c r="B250" s="41"/>
      <c r="C250" s="238" t="s">
        <v>893</v>
      </c>
      <c r="D250" s="238" t="s">
        <v>1334</v>
      </c>
      <c r="E250" s="21" t="s">
        <v>139</v>
      </c>
      <c r="F250" s="239">
        <v>6.379</v>
      </c>
      <c r="G250" s="40"/>
      <c r="H250" s="41"/>
    </row>
    <row r="251" spans="1:8" s="2" customFormat="1" ht="12">
      <c r="A251" s="40"/>
      <c r="B251" s="41"/>
      <c r="C251" s="238" t="s">
        <v>784</v>
      </c>
      <c r="D251" s="238" t="s">
        <v>1344</v>
      </c>
      <c r="E251" s="21" t="s">
        <v>139</v>
      </c>
      <c r="F251" s="239">
        <v>35.722</v>
      </c>
      <c r="G251" s="40"/>
      <c r="H251" s="41"/>
    </row>
    <row r="252" spans="1:8" s="2" customFormat="1" ht="16.8" customHeight="1">
      <c r="A252" s="40"/>
      <c r="B252" s="41"/>
      <c r="C252" s="238" t="s">
        <v>809</v>
      </c>
      <c r="D252" s="238" t="s">
        <v>1345</v>
      </c>
      <c r="E252" s="21" t="s">
        <v>139</v>
      </c>
      <c r="F252" s="239">
        <v>35.722</v>
      </c>
      <c r="G252" s="40"/>
      <c r="H252" s="41"/>
    </row>
    <row r="253" spans="1:8" s="2" customFormat="1" ht="16.8" customHeight="1">
      <c r="A253" s="40"/>
      <c r="B253" s="41"/>
      <c r="C253" s="238" t="s">
        <v>171</v>
      </c>
      <c r="D253" s="238" t="s">
        <v>1346</v>
      </c>
      <c r="E253" s="21" t="s">
        <v>139</v>
      </c>
      <c r="F253" s="239">
        <v>2.35</v>
      </c>
      <c r="G253" s="40"/>
      <c r="H253" s="41"/>
    </row>
    <row r="254" spans="1:8" s="2" customFormat="1" ht="16.8" customHeight="1">
      <c r="A254" s="40"/>
      <c r="B254" s="41"/>
      <c r="C254" s="234" t="s">
        <v>637</v>
      </c>
      <c r="D254" s="235" t="s">
        <v>638</v>
      </c>
      <c r="E254" s="236" t="s">
        <v>139</v>
      </c>
      <c r="F254" s="237">
        <v>29.343</v>
      </c>
      <c r="G254" s="40"/>
      <c r="H254" s="41"/>
    </row>
    <row r="255" spans="1:8" s="2" customFormat="1" ht="16.8" customHeight="1">
      <c r="A255" s="40"/>
      <c r="B255" s="41"/>
      <c r="C255" s="238" t="s">
        <v>3</v>
      </c>
      <c r="D255" s="238" t="s">
        <v>763</v>
      </c>
      <c r="E255" s="21" t="s">
        <v>3</v>
      </c>
      <c r="F255" s="239">
        <v>0</v>
      </c>
      <c r="G255" s="40"/>
      <c r="H255" s="41"/>
    </row>
    <row r="256" spans="1:8" s="2" customFormat="1" ht="16.8" customHeight="1">
      <c r="A256" s="40"/>
      <c r="B256" s="41"/>
      <c r="C256" s="238" t="s">
        <v>3</v>
      </c>
      <c r="D256" s="238" t="s">
        <v>834</v>
      </c>
      <c r="E256" s="21" t="s">
        <v>3</v>
      </c>
      <c r="F256" s="239">
        <v>0.23</v>
      </c>
      <c r="G256" s="40"/>
      <c r="H256" s="41"/>
    </row>
    <row r="257" spans="1:8" s="2" customFormat="1" ht="16.8" customHeight="1">
      <c r="A257" s="40"/>
      <c r="B257" s="41"/>
      <c r="C257" s="238" t="s">
        <v>3</v>
      </c>
      <c r="D257" s="238" t="s">
        <v>835</v>
      </c>
      <c r="E257" s="21" t="s">
        <v>3</v>
      </c>
      <c r="F257" s="239">
        <v>1.472</v>
      </c>
      <c r="G257" s="40"/>
      <c r="H257" s="41"/>
    </row>
    <row r="258" spans="1:8" s="2" customFormat="1" ht="16.8" customHeight="1">
      <c r="A258" s="40"/>
      <c r="B258" s="41"/>
      <c r="C258" s="238" t="s">
        <v>3</v>
      </c>
      <c r="D258" s="238" t="s">
        <v>836</v>
      </c>
      <c r="E258" s="21" t="s">
        <v>3</v>
      </c>
      <c r="F258" s="239">
        <v>0.207</v>
      </c>
      <c r="G258" s="40"/>
      <c r="H258" s="41"/>
    </row>
    <row r="259" spans="1:8" s="2" customFormat="1" ht="16.8" customHeight="1">
      <c r="A259" s="40"/>
      <c r="B259" s="41"/>
      <c r="C259" s="238" t="s">
        <v>3</v>
      </c>
      <c r="D259" s="238" t="s">
        <v>837</v>
      </c>
      <c r="E259" s="21" t="s">
        <v>3</v>
      </c>
      <c r="F259" s="239">
        <v>4.968</v>
      </c>
      <c r="G259" s="40"/>
      <c r="H259" s="41"/>
    </row>
    <row r="260" spans="1:8" s="2" customFormat="1" ht="16.8" customHeight="1">
      <c r="A260" s="40"/>
      <c r="B260" s="41"/>
      <c r="C260" s="238" t="s">
        <v>3</v>
      </c>
      <c r="D260" s="238" t="s">
        <v>768</v>
      </c>
      <c r="E260" s="21" t="s">
        <v>3</v>
      </c>
      <c r="F260" s="239">
        <v>0</v>
      </c>
      <c r="G260" s="40"/>
      <c r="H260" s="41"/>
    </row>
    <row r="261" spans="1:8" s="2" customFormat="1" ht="16.8" customHeight="1">
      <c r="A261" s="40"/>
      <c r="B261" s="41"/>
      <c r="C261" s="238" t="s">
        <v>3</v>
      </c>
      <c r="D261" s="238" t="s">
        <v>838</v>
      </c>
      <c r="E261" s="21" t="s">
        <v>3</v>
      </c>
      <c r="F261" s="239">
        <v>3.054</v>
      </c>
      <c r="G261" s="40"/>
      <c r="H261" s="41"/>
    </row>
    <row r="262" spans="1:8" s="2" customFormat="1" ht="16.8" customHeight="1">
      <c r="A262" s="40"/>
      <c r="B262" s="41"/>
      <c r="C262" s="238" t="s">
        <v>3</v>
      </c>
      <c r="D262" s="238" t="s">
        <v>770</v>
      </c>
      <c r="E262" s="21" t="s">
        <v>3</v>
      </c>
      <c r="F262" s="239">
        <v>0</v>
      </c>
      <c r="G262" s="40"/>
      <c r="H262" s="41"/>
    </row>
    <row r="263" spans="1:8" s="2" customFormat="1" ht="16.8" customHeight="1">
      <c r="A263" s="40"/>
      <c r="B263" s="41"/>
      <c r="C263" s="238" t="s">
        <v>3</v>
      </c>
      <c r="D263" s="238" t="s">
        <v>839</v>
      </c>
      <c r="E263" s="21" t="s">
        <v>3</v>
      </c>
      <c r="F263" s="239">
        <v>0.644</v>
      </c>
      <c r="G263" s="40"/>
      <c r="H263" s="41"/>
    </row>
    <row r="264" spans="1:8" s="2" customFormat="1" ht="16.8" customHeight="1">
      <c r="A264" s="40"/>
      <c r="B264" s="41"/>
      <c r="C264" s="238" t="s">
        <v>3</v>
      </c>
      <c r="D264" s="238" t="s">
        <v>3</v>
      </c>
      <c r="E264" s="21" t="s">
        <v>3</v>
      </c>
      <c r="F264" s="239">
        <v>0</v>
      </c>
      <c r="G264" s="40"/>
      <c r="H264" s="41"/>
    </row>
    <row r="265" spans="1:8" s="2" customFormat="1" ht="16.8" customHeight="1">
      <c r="A265" s="40"/>
      <c r="B265" s="41"/>
      <c r="C265" s="238" t="s">
        <v>3</v>
      </c>
      <c r="D265" s="238" t="s">
        <v>754</v>
      </c>
      <c r="E265" s="21" t="s">
        <v>3</v>
      </c>
      <c r="F265" s="239">
        <v>0</v>
      </c>
      <c r="G265" s="40"/>
      <c r="H265" s="41"/>
    </row>
    <row r="266" spans="1:8" s="2" customFormat="1" ht="16.8" customHeight="1">
      <c r="A266" s="40"/>
      <c r="B266" s="41"/>
      <c r="C266" s="238" t="s">
        <v>3</v>
      </c>
      <c r="D266" s="238" t="s">
        <v>840</v>
      </c>
      <c r="E266" s="21" t="s">
        <v>3</v>
      </c>
      <c r="F266" s="239">
        <v>4.048</v>
      </c>
      <c r="G266" s="40"/>
      <c r="H266" s="41"/>
    </row>
    <row r="267" spans="1:8" s="2" customFormat="1" ht="16.8" customHeight="1">
      <c r="A267" s="40"/>
      <c r="B267" s="41"/>
      <c r="C267" s="238" t="s">
        <v>3</v>
      </c>
      <c r="D267" s="238" t="s">
        <v>841</v>
      </c>
      <c r="E267" s="21" t="s">
        <v>3</v>
      </c>
      <c r="F267" s="239">
        <v>13.432</v>
      </c>
      <c r="G267" s="40"/>
      <c r="H267" s="41"/>
    </row>
    <row r="268" spans="1:8" s="2" customFormat="1" ht="16.8" customHeight="1">
      <c r="A268" s="40"/>
      <c r="B268" s="41"/>
      <c r="C268" s="238" t="s">
        <v>3</v>
      </c>
      <c r="D268" s="238" t="s">
        <v>729</v>
      </c>
      <c r="E268" s="21" t="s">
        <v>3</v>
      </c>
      <c r="F268" s="239">
        <v>0</v>
      </c>
      <c r="G268" s="40"/>
      <c r="H268" s="41"/>
    </row>
    <row r="269" spans="1:8" s="2" customFormat="1" ht="16.8" customHeight="1">
      <c r="A269" s="40"/>
      <c r="B269" s="41"/>
      <c r="C269" s="238" t="s">
        <v>3</v>
      </c>
      <c r="D269" s="238" t="s">
        <v>839</v>
      </c>
      <c r="E269" s="21" t="s">
        <v>3</v>
      </c>
      <c r="F269" s="239">
        <v>0.644</v>
      </c>
      <c r="G269" s="40"/>
      <c r="H269" s="41"/>
    </row>
    <row r="270" spans="1:8" s="2" customFormat="1" ht="16.8" customHeight="1">
      <c r="A270" s="40"/>
      <c r="B270" s="41"/>
      <c r="C270" s="238" t="s">
        <v>3</v>
      </c>
      <c r="D270" s="238" t="s">
        <v>731</v>
      </c>
      <c r="E270" s="21" t="s">
        <v>3</v>
      </c>
      <c r="F270" s="239">
        <v>0</v>
      </c>
      <c r="G270" s="40"/>
      <c r="H270" s="41"/>
    </row>
    <row r="271" spans="1:8" s="2" customFormat="1" ht="16.8" customHeight="1">
      <c r="A271" s="40"/>
      <c r="B271" s="41"/>
      <c r="C271" s="238" t="s">
        <v>3</v>
      </c>
      <c r="D271" s="238" t="s">
        <v>839</v>
      </c>
      <c r="E271" s="21" t="s">
        <v>3</v>
      </c>
      <c r="F271" s="239">
        <v>0.644</v>
      </c>
      <c r="G271" s="40"/>
      <c r="H271" s="41"/>
    </row>
    <row r="272" spans="1:8" s="2" customFormat="1" ht="16.8" customHeight="1">
      <c r="A272" s="40"/>
      <c r="B272" s="41"/>
      <c r="C272" s="238" t="s">
        <v>3</v>
      </c>
      <c r="D272" s="238" t="s">
        <v>3</v>
      </c>
      <c r="E272" s="21" t="s">
        <v>3</v>
      </c>
      <c r="F272" s="239">
        <v>0</v>
      </c>
      <c r="G272" s="40"/>
      <c r="H272" s="41"/>
    </row>
    <row r="273" spans="1:8" s="2" customFormat="1" ht="16.8" customHeight="1">
      <c r="A273" s="40"/>
      <c r="B273" s="41"/>
      <c r="C273" s="238" t="s">
        <v>637</v>
      </c>
      <c r="D273" s="238" t="s">
        <v>148</v>
      </c>
      <c r="E273" s="21" t="s">
        <v>3</v>
      </c>
      <c r="F273" s="239">
        <v>29.343</v>
      </c>
      <c r="G273" s="40"/>
      <c r="H273" s="41"/>
    </row>
    <row r="274" spans="1:8" s="2" customFormat="1" ht="16.8" customHeight="1">
      <c r="A274" s="40"/>
      <c r="B274" s="41"/>
      <c r="C274" s="240" t="s">
        <v>1309</v>
      </c>
      <c r="D274" s="40"/>
      <c r="E274" s="40"/>
      <c r="F274" s="40"/>
      <c r="G274" s="40"/>
      <c r="H274" s="41"/>
    </row>
    <row r="275" spans="1:8" s="2" customFormat="1" ht="16.8" customHeight="1">
      <c r="A275" s="40"/>
      <c r="B275" s="41"/>
      <c r="C275" s="238" t="s">
        <v>830</v>
      </c>
      <c r="D275" s="238" t="s">
        <v>1333</v>
      </c>
      <c r="E275" s="21" t="s">
        <v>139</v>
      </c>
      <c r="F275" s="239">
        <v>29.343</v>
      </c>
      <c r="G275" s="40"/>
      <c r="H275" s="41"/>
    </row>
    <row r="276" spans="1:8" s="2" customFormat="1" ht="12">
      <c r="A276" s="40"/>
      <c r="B276" s="41"/>
      <c r="C276" s="238" t="s">
        <v>784</v>
      </c>
      <c r="D276" s="238" t="s">
        <v>1344</v>
      </c>
      <c r="E276" s="21" t="s">
        <v>139</v>
      </c>
      <c r="F276" s="239">
        <v>35.722</v>
      </c>
      <c r="G276" s="40"/>
      <c r="H276" s="41"/>
    </row>
    <row r="277" spans="1:8" s="2" customFormat="1" ht="16.8" customHeight="1">
      <c r="A277" s="40"/>
      <c r="B277" s="41"/>
      <c r="C277" s="238" t="s">
        <v>809</v>
      </c>
      <c r="D277" s="238" t="s">
        <v>1345</v>
      </c>
      <c r="E277" s="21" t="s">
        <v>139</v>
      </c>
      <c r="F277" s="239">
        <v>35.722</v>
      </c>
      <c r="G277" s="40"/>
      <c r="H277" s="41"/>
    </row>
    <row r="278" spans="1:8" s="2" customFormat="1" ht="16.8" customHeight="1">
      <c r="A278" s="40"/>
      <c r="B278" s="41"/>
      <c r="C278" s="238" t="s">
        <v>171</v>
      </c>
      <c r="D278" s="238" t="s">
        <v>1346</v>
      </c>
      <c r="E278" s="21" t="s">
        <v>139</v>
      </c>
      <c r="F278" s="239">
        <v>2.35</v>
      </c>
      <c r="G278" s="40"/>
      <c r="H278" s="41"/>
    </row>
    <row r="279" spans="1:8" s="2" customFormat="1" ht="16.8" customHeight="1">
      <c r="A279" s="40"/>
      <c r="B279" s="41"/>
      <c r="C279" s="234" t="s">
        <v>640</v>
      </c>
      <c r="D279" s="235" t="s">
        <v>641</v>
      </c>
      <c r="E279" s="236" t="s">
        <v>139</v>
      </c>
      <c r="F279" s="237">
        <v>35.722</v>
      </c>
      <c r="G279" s="40"/>
      <c r="H279" s="41"/>
    </row>
    <row r="280" spans="1:8" s="2" customFormat="1" ht="16.8" customHeight="1">
      <c r="A280" s="40"/>
      <c r="B280" s="41"/>
      <c r="C280" s="238" t="s">
        <v>3</v>
      </c>
      <c r="D280" s="238" t="s">
        <v>3</v>
      </c>
      <c r="E280" s="21" t="s">
        <v>3</v>
      </c>
      <c r="F280" s="239">
        <v>0</v>
      </c>
      <c r="G280" s="40"/>
      <c r="H280" s="41"/>
    </row>
    <row r="281" spans="1:8" s="2" customFormat="1" ht="16.8" customHeight="1">
      <c r="A281" s="40"/>
      <c r="B281" s="41"/>
      <c r="C281" s="238" t="s">
        <v>3</v>
      </c>
      <c r="D281" s="238" t="s">
        <v>828</v>
      </c>
      <c r="E281" s="21" t="s">
        <v>3</v>
      </c>
      <c r="F281" s="239">
        <v>0</v>
      </c>
      <c r="G281" s="40"/>
      <c r="H281" s="41"/>
    </row>
    <row r="282" spans="1:8" s="2" customFormat="1" ht="16.8" customHeight="1">
      <c r="A282" s="40"/>
      <c r="B282" s="41"/>
      <c r="C282" s="238" t="s">
        <v>3</v>
      </c>
      <c r="D282" s="238" t="s">
        <v>652</v>
      </c>
      <c r="E282" s="21" t="s">
        <v>3</v>
      </c>
      <c r="F282" s="239">
        <v>20.094</v>
      </c>
      <c r="G282" s="40"/>
      <c r="H282" s="41"/>
    </row>
    <row r="283" spans="1:8" s="2" customFormat="1" ht="16.8" customHeight="1">
      <c r="A283" s="40"/>
      <c r="B283" s="41"/>
      <c r="C283" s="238" t="s">
        <v>3</v>
      </c>
      <c r="D283" s="238" t="s">
        <v>655</v>
      </c>
      <c r="E283" s="21" t="s">
        <v>3</v>
      </c>
      <c r="F283" s="239">
        <v>17.978</v>
      </c>
      <c r="G283" s="40"/>
      <c r="H283" s="41"/>
    </row>
    <row r="284" spans="1:8" s="2" customFormat="1" ht="16.8" customHeight="1">
      <c r="A284" s="40"/>
      <c r="B284" s="41"/>
      <c r="C284" s="238" t="s">
        <v>3</v>
      </c>
      <c r="D284" s="238" t="s">
        <v>829</v>
      </c>
      <c r="E284" s="21" t="s">
        <v>3</v>
      </c>
      <c r="F284" s="239">
        <v>-2.35</v>
      </c>
      <c r="G284" s="40"/>
      <c r="H284" s="41"/>
    </row>
    <row r="285" spans="1:8" s="2" customFormat="1" ht="16.8" customHeight="1">
      <c r="A285" s="40"/>
      <c r="B285" s="41"/>
      <c r="C285" s="238" t="s">
        <v>640</v>
      </c>
      <c r="D285" s="238" t="s">
        <v>732</v>
      </c>
      <c r="E285" s="21" t="s">
        <v>3</v>
      </c>
      <c r="F285" s="239">
        <v>35.722</v>
      </c>
      <c r="G285" s="40"/>
      <c r="H285" s="41"/>
    </row>
    <row r="286" spans="1:8" s="2" customFormat="1" ht="16.8" customHeight="1">
      <c r="A286" s="40"/>
      <c r="B286" s="41"/>
      <c r="C286" s="240" t="s">
        <v>1309</v>
      </c>
      <c r="D286" s="40"/>
      <c r="E286" s="40"/>
      <c r="F286" s="40"/>
      <c r="G286" s="40"/>
      <c r="H286" s="41"/>
    </row>
    <row r="287" spans="1:8" s="2" customFormat="1" ht="16.8" customHeight="1">
      <c r="A287" s="40"/>
      <c r="B287" s="41"/>
      <c r="C287" s="238" t="s">
        <v>171</v>
      </c>
      <c r="D287" s="238" t="s">
        <v>1346</v>
      </c>
      <c r="E287" s="21" t="s">
        <v>139</v>
      </c>
      <c r="F287" s="239">
        <v>2.35</v>
      </c>
      <c r="G287" s="40"/>
      <c r="H287" s="41"/>
    </row>
    <row r="288" spans="1:8" s="2" customFormat="1" ht="12">
      <c r="A288" s="40"/>
      <c r="B288" s="41"/>
      <c r="C288" s="238" t="s">
        <v>155</v>
      </c>
      <c r="D288" s="238" t="s">
        <v>1347</v>
      </c>
      <c r="E288" s="21" t="s">
        <v>139</v>
      </c>
      <c r="F288" s="239">
        <v>35.722</v>
      </c>
      <c r="G288" s="40"/>
      <c r="H288" s="41"/>
    </row>
    <row r="289" spans="1:8" s="2" customFormat="1" ht="16.8" customHeight="1">
      <c r="A289" s="40"/>
      <c r="B289" s="41"/>
      <c r="C289" s="238" t="s">
        <v>803</v>
      </c>
      <c r="D289" s="238" t="s">
        <v>1348</v>
      </c>
      <c r="E289" s="21" t="s">
        <v>139</v>
      </c>
      <c r="F289" s="239">
        <v>38.072</v>
      </c>
      <c r="G289" s="40"/>
      <c r="H289" s="41"/>
    </row>
    <row r="290" spans="1:8" s="2" customFormat="1" ht="12">
      <c r="A290" s="40"/>
      <c r="B290" s="41"/>
      <c r="C290" s="238" t="s">
        <v>813</v>
      </c>
      <c r="D290" s="238" t="s">
        <v>1349</v>
      </c>
      <c r="E290" s="21" t="s">
        <v>161</v>
      </c>
      <c r="F290" s="239">
        <v>64.3</v>
      </c>
      <c r="G290" s="40"/>
      <c r="H290" s="41"/>
    </row>
    <row r="291" spans="1:8" s="2" customFormat="1" ht="16.8" customHeight="1">
      <c r="A291" s="40"/>
      <c r="B291" s="41"/>
      <c r="C291" s="238" t="s">
        <v>166</v>
      </c>
      <c r="D291" s="238" t="s">
        <v>1350</v>
      </c>
      <c r="E291" s="21" t="s">
        <v>139</v>
      </c>
      <c r="F291" s="239">
        <v>35.722</v>
      </c>
      <c r="G291" s="40"/>
      <c r="H291" s="41"/>
    </row>
    <row r="292" spans="1:8" s="2" customFormat="1" ht="12">
      <c r="A292" s="40"/>
      <c r="B292" s="41"/>
      <c r="C292" s="234" t="s">
        <v>643</v>
      </c>
      <c r="D292" s="235" t="s">
        <v>644</v>
      </c>
      <c r="E292" s="236" t="s">
        <v>139</v>
      </c>
      <c r="F292" s="237">
        <v>9</v>
      </c>
      <c r="G292" s="40"/>
      <c r="H292" s="41"/>
    </row>
    <row r="293" spans="1:8" s="2" customFormat="1" ht="16.8" customHeight="1">
      <c r="A293" s="40"/>
      <c r="B293" s="41"/>
      <c r="C293" s="238" t="s">
        <v>643</v>
      </c>
      <c r="D293" s="238" t="s">
        <v>872</v>
      </c>
      <c r="E293" s="21" t="s">
        <v>3</v>
      </c>
      <c r="F293" s="239">
        <v>9</v>
      </c>
      <c r="G293" s="40"/>
      <c r="H293" s="41"/>
    </row>
    <row r="294" spans="1:8" s="2" customFormat="1" ht="16.8" customHeight="1">
      <c r="A294" s="40"/>
      <c r="B294" s="41"/>
      <c r="C294" s="240" t="s">
        <v>1309</v>
      </c>
      <c r="D294" s="40"/>
      <c r="E294" s="40"/>
      <c r="F294" s="40"/>
      <c r="G294" s="40"/>
      <c r="H294" s="41"/>
    </row>
    <row r="295" spans="1:8" s="2" customFormat="1" ht="12">
      <c r="A295" s="40"/>
      <c r="B295" s="41"/>
      <c r="C295" s="238" t="s">
        <v>867</v>
      </c>
      <c r="D295" s="238" t="s">
        <v>1314</v>
      </c>
      <c r="E295" s="21" t="s">
        <v>180</v>
      </c>
      <c r="F295" s="239">
        <v>40</v>
      </c>
      <c r="G295" s="40"/>
      <c r="H295" s="41"/>
    </row>
    <row r="296" spans="1:8" s="2" customFormat="1" ht="16.8" customHeight="1">
      <c r="A296" s="40"/>
      <c r="B296" s="41"/>
      <c r="C296" s="234" t="s">
        <v>645</v>
      </c>
      <c r="D296" s="235" t="s">
        <v>646</v>
      </c>
      <c r="E296" s="236" t="s">
        <v>139</v>
      </c>
      <c r="F296" s="237">
        <v>0.555</v>
      </c>
      <c r="G296" s="40"/>
      <c r="H296" s="41"/>
    </row>
    <row r="297" spans="1:8" s="2" customFormat="1" ht="16.8" customHeight="1">
      <c r="A297" s="40"/>
      <c r="B297" s="41"/>
      <c r="C297" s="238" t="s">
        <v>645</v>
      </c>
      <c r="D297" s="238" t="s">
        <v>864</v>
      </c>
      <c r="E297" s="21" t="s">
        <v>3</v>
      </c>
      <c r="F297" s="239">
        <v>0.555</v>
      </c>
      <c r="G297" s="40"/>
      <c r="H297" s="41"/>
    </row>
    <row r="298" spans="1:8" s="2" customFormat="1" ht="16.8" customHeight="1">
      <c r="A298" s="40"/>
      <c r="B298" s="41"/>
      <c r="C298" s="240" t="s">
        <v>1309</v>
      </c>
      <c r="D298" s="40"/>
      <c r="E298" s="40"/>
      <c r="F298" s="40"/>
      <c r="G298" s="40"/>
      <c r="H298" s="41"/>
    </row>
    <row r="299" spans="1:8" s="2" customFormat="1" ht="16.8" customHeight="1">
      <c r="A299" s="40"/>
      <c r="B299" s="41"/>
      <c r="C299" s="238" t="s">
        <v>859</v>
      </c>
      <c r="D299" s="238" t="s">
        <v>1319</v>
      </c>
      <c r="E299" s="21" t="s">
        <v>180</v>
      </c>
      <c r="F299" s="239">
        <v>3.7</v>
      </c>
      <c r="G299" s="40"/>
      <c r="H299" s="41"/>
    </row>
    <row r="300" spans="1:8" s="2" customFormat="1" ht="12">
      <c r="A300" s="40"/>
      <c r="B300" s="41"/>
      <c r="C300" s="234" t="s">
        <v>648</v>
      </c>
      <c r="D300" s="235" t="s">
        <v>649</v>
      </c>
      <c r="E300" s="236" t="s">
        <v>139</v>
      </c>
      <c r="F300" s="237">
        <v>9</v>
      </c>
      <c r="G300" s="40"/>
      <c r="H300" s="41"/>
    </row>
    <row r="301" spans="1:8" s="2" customFormat="1" ht="16.8" customHeight="1">
      <c r="A301" s="40"/>
      <c r="B301" s="41"/>
      <c r="C301" s="238" t="s">
        <v>648</v>
      </c>
      <c r="D301" s="238" t="s">
        <v>749</v>
      </c>
      <c r="E301" s="21" t="s">
        <v>3</v>
      </c>
      <c r="F301" s="239">
        <v>9</v>
      </c>
      <c r="G301" s="40"/>
      <c r="H301" s="41"/>
    </row>
    <row r="302" spans="1:8" s="2" customFormat="1" ht="16.8" customHeight="1">
      <c r="A302" s="40"/>
      <c r="B302" s="41"/>
      <c r="C302" s="240" t="s">
        <v>1309</v>
      </c>
      <c r="D302" s="40"/>
      <c r="E302" s="40"/>
      <c r="F302" s="40"/>
      <c r="G302" s="40"/>
      <c r="H302" s="41"/>
    </row>
    <row r="303" spans="1:8" s="2" customFormat="1" ht="16.8" customHeight="1">
      <c r="A303" s="40"/>
      <c r="B303" s="41"/>
      <c r="C303" s="238" t="s">
        <v>744</v>
      </c>
      <c r="D303" s="238" t="s">
        <v>1313</v>
      </c>
      <c r="E303" s="21" t="s">
        <v>180</v>
      </c>
      <c r="F303" s="239">
        <v>40</v>
      </c>
      <c r="G303" s="40"/>
      <c r="H303" s="41"/>
    </row>
    <row r="304" spans="1:8" s="2" customFormat="1" ht="16.8" customHeight="1">
      <c r="A304" s="40"/>
      <c r="B304" s="41"/>
      <c r="C304" s="238" t="s">
        <v>853</v>
      </c>
      <c r="D304" s="238" t="s">
        <v>854</v>
      </c>
      <c r="E304" s="21" t="s">
        <v>139</v>
      </c>
      <c r="F304" s="239">
        <v>9.555</v>
      </c>
      <c r="G304" s="40"/>
      <c r="H304" s="41"/>
    </row>
    <row r="305" spans="1:8" s="2" customFormat="1" ht="12">
      <c r="A305" s="40"/>
      <c r="B305" s="41"/>
      <c r="C305" s="238" t="s">
        <v>867</v>
      </c>
      <c r="D305" s="238" t="s">
        <v>1314</v>
      </c>
      <c r="E305" s="21" t="s">
        <v>180</v>
      </c>
      <c r="F305" s="239">
        <v>40</v>
      </c>
      <c r="G305" s="40"/>
      <c r="H305" s="41"/>
    </row>
    <row r="306" spans="1:8" s="2" customFormat="1" ht="16.8" customHeight="1">
      <c r="A306" s="40"/>
      <c r="B306" s="41"/>
      <c r="C306" s="234" t="s">
        <v>650</v>
      </c>
      <c r="D306" s="235" t="s">
        <v>651</v>
      </c>
      <c r="E306" s="236" t="s">
        <v>139</v>
      </c>
      <c r="F306" s="237">
        <v>0.555</v>
      </c>
      <c r="G306" s="40"/>
      <c r="H306" s="41"/>
    </row>
    <row r="307" spans="1:8" s="2" customFormat="1" ht="16.8" customHeight="1">
      <c r="A307" s="40"/>
      <c r="B307" s="41"/>
      <c r="C307" s="238" t="s">
        <v>650</v>
      </c>
      <c r="D307" s="238" t="s">
        <v>743</v>
      </c>
      <c r="E307" s="21" t="s">
        <v>3</v>
      </c>
      <c r="F307" s="239">
        <v>0.555</v>
      </c>
      <c r="G307" s="40"/>
      <c r="H307" s="41"/>
    </row>
    <row r="308" spans="1:8" s="2" customFormat="1" ht="16.8" customHeight="1">
      <c r="A308" s="40"/>
      <c r="B308" s="41"/>
      <c r="C308" s="240" t="s">
        <v>1309</v>
      </c>
      <c r="D308" s="40"/>
      <c r="E308" s="40"/>
      <c r="F308" s="40"/>
      <c r="G308" s="40"/>
      <c r="H308" s="41"/>
    </row>
    <row r="309" spans="1:8" s="2" customFormat="1" ht="16.8" customHeight="1">
      <c r="A309" s="40"/>
      <c r="B309" s="41"/>
      <c r="C309" s="238" t="s">
        <v>737</v>
      </c>
      <c r="D309" s="238" t="s">
        <v>1320</v>
      </c>
      <c r="E309" s="21" t="s">
        <v>180</v>
      </c>
      <c r="F309" s="239">
        <v>3.7</v>
      </c>
      <c r="G309" s="40"/>
      <c r="H309" s="41"/>
    </row>
    <row r="310" spans="1:8" s="2" customFormat="1" ht="16.8" customHeight="1">
      <c r="A310" s="40"/>
      <c r="B310" s="41"/>
      <c r="C310" s="238" t="s">
        <v>853</v>
      </c>
      <c r="D310" s="238" t="s">
        <v>854</v>
      </c>
      <c r="E310" s="21" t="s">
        <v>139</v>
      </c>
      <c r="F310" s="239">
        <v>9.555</v>
      </c>
      <c r="G310" s="40"/>
      <c r="H310" s="41"/>
    </row>
    <row r="311" spans="1:8" s="2" customFormat="1" ht="16.8" customHeight="1">
      <c r="A311" s="40"/>
      <c r="B311" s="41"/>
      <c r="C311" s="238" t="s">
        <v>859</v>
      </c>
      <c r="D311" s="238" t="s">
        <v>1319</v>
      </c>
      <c r="E311" s="21" t="s">
        <v>180</v>
      </c>
      <c r="F311" s="239">
        <v>3.7</v>
      </c>
      <c r="G311" s="40"/>
      <c r="H311" s="41"/>
    </row>
    <row r="312" spans="1:8" s="2" customFormat="1" ht="16.8" customHeight="1">
      <c r="A312" s="40"/>
      <c r="B312" s="41"/>
      <c r="C312" s="234" t="s">
        <v>652</v>
      </c>
      <c r="D312" s="235" t="s">
        <v>653</v>
      </c>
      <c r="E312" s="236" t="s">
        <v>139</v>
      </c>
      <c r="F312" s="237">
        <v>20.094</v>
      </c>
      <c r="G312" s="40"/>
      <c r="H312" s="41"/>
    </row>
    <row r="313" spans="1:8" s="2" customFormat="1" ht="16.8" customHeight="1">
      <c r="A313" s="40"/>
      <c r="B313" s="41"/>
      <c r="C313" s="238" t="s">
        <v>3</v>
      </c>
      <c r="D313" s="238" t="s">
        <v>763</v>
      </c>
      <c r="E313" s="21" t="s">
        <v>3</v>
      </c>
      <c r="F313" s="239">
        <v>0</v>
      </c>
      <c r="G313" s="40"/>
      <c r="H313" s="41"/>
    </row>
    <row r="314" spans="1:8" s="2" customFormat="1" ht="16.8" customHeight="1">
      <c r="A314" s="40"/>
      <c r="B314" s="41"/>
      <c r="C314" s="238" t="s">
        <v>3</v>
      </c>
      <c r="D314" s="238" t="s">
        <v>764</v>
      </c>
      <c r="E314" s="21" t="s">
        <v>3</v>
      </c>
      <c r="F314" s="239">
        <v>0.95</v>
      </c>
      <c r="G314" s="40"/>
      <c r="H314" s="41"/>
    </row>
    <row r="315" spans="1:8" s="2" customFormat="1" ht="16.8" customHeight="1">
      <c r="A315" s="40"/>
      <c r="B315" s="41"/>
      <c r="C315" s="238" t="s">
        <v>3</v>
      </c>
      <c r="D315" s="238" t="s">
        <v>765</v>
      </c>
      <c r="E315" s="21" t="s">
        <v>3</v>
      </c>
      <c r="F315" s="239">
        <v>5.216</v>
      </c>
      <c r="G315" s="40"/>
      <c r="H315" s="41"/>
    </row>
    <row r="316" spans="1:8" s="2" customFormat="1" ht="16.8" customHeight="1">
      <c r="A316" s="40"/>
      <c r="B316" s="41"/>
      <c r="C316" s="238" t="s">
        <v>3</v>
      </c>
      <c r="D316" s="238" t="s">
        <v>766</v>
      </c>
      <c r="E316" s="21" t="s">
        <v>3</v>
      </c>
      <c r="F316" s="239">
        <v>0.68</v>
      </c>
      <c r="G316" s="40"/>
      <c r="H316" s="41"/>
    </row>
    <row r="317" spans="1:8" s="2" customFormat="1" ht="16.8" customHeight="1">
      <c r="A317" s="40"/>
      <c r="B317" s="41"/>
      <c r="C317" s="238" t="s">
        <v>3</v>
      </c>
      <c r="D317" s="238" t="s">
        <v>767</v>
      </c>
      <c r="E317" s="21" t="s">
        <v>3</v>
      </c>
      <c r="F317" s="239">
        <v>9.234</v>
      </c>
      <c r="G317" s="40"/>
      <c r="H317" s="41"/>
    </row>
    <row r="318" spans="1:8" s="2" customFormat="1" ht="16.8" customHeight="1">
      <c r="A318" s="40"/>
      <c r="B318" s="41"/>
      <c r="C318" s="238" t="s">
        <v>3</v>
      </c>
      <c r="D318" s="238" t="s">
        <v>768</v>
      </c>
      <c r="E318" s="21" t="s">
        <v>3</v>
      </c>
      <c r="F318" s="239">
        <v>0</v>
      </c>
      <c r="G318" s="40"/>
      <c r="H318" s="41"/>
    </row>
    <row r="319" spans="1:8" s="2" customFormat="1" ht="16.8" customHeight="1">
      <c r="A319" s="40"/>
      <c r="B319" s="41"/>
      <c r="C319" s="238" t="s">
        <v>3</v>
      </c>
      <c r="D319" s="238" t="s">
        <v>769</v>
      </c>
      <c r="E319" s="21" t="s">
        <v>3</v>
      </c>
      <c r="F319" s="239">
        <v>3.552</v>
      </c>
      <c r="G319" s="40"/>
      <c r="H319" s="41"/>
    </row>
    <row r="320" spans="1:8" s="2" customFormat="1" ht="16.8" customHeight="1">
      <c r="A320" s="40"/>
      <c r="B320" s="41"/>
      <c r="C320" s="238" t="s">
        <v>3</v>
      </c>
      <c r="D320" s="238" t="s">
        <v>770</v>
      </c>
      <c r="E320" s="21" t="s">
        <v>3</v>
      </c>
      <c r="F320" s="239">
        <v>0</v>
      </c>
      <c r="G320" s="40"/>
      <c r="H320" s="41"/>
    </row>
    <row r="321" spans="1:8" s="2" customFormat="1" ht="16.8" customHeight="1">
      <c r="A321" s="40"/>
      <c r="B321" s="41"/>
      <c r="C321" s="238" t="s">
        <v>3</v>
      </c>
      <c r="D321" s="238" t="s">
        <v>771</v>
      </c>
      <c r="E321" s="21" t="s">
        <v>3</v>
      </c>
      <c r="F321" s="239">
        <v>0.462</v>
      </c>
      <c r="G321" s="40"/>
      <c r="H321" s="41"/>
    </row>
    <row r="322" spans="1:8" s="2" customFormat="1" ht="16.8" customHeight="1">
      <c r="A322" s="40"/>
      <c r="B322" s="41"/>
      <c r="C322" s="238" t="s">
        <v>652</v>
      </c>
      <c r="D322" s="238" t="s">
        <v>148</v>
      </c>
      <c r="E322" s="21" t="s">
        <v>3</v>
      </c>
      <c r="F322" s="239">
        <v>20.094</v>
      </c>
      <c r="G322" s="40"/>
      <c r="H322" s="41"/>
    </row>
    <row r="323" spans="1:8" s="2" customFormat="1" ht="16.8" customHeight="1">
      <c r="A323" s="40"/>
      <c r="B323" s="41"/>
      <c r="C323" s="240" t="s">
        <v>1309</v>
      </c>
      <c r="D323" s="40"/>
      <c r="E323" s="40"/>
      <c r="F323" s="40"/>
      <c r="G323" s="40"/>
      <c r="H323" s="41"/>
    </row>
    <row r="324" spans="1:8" s="2" customFormat="1" ht="12">
      <c r="A324" s="40"/>
      <c r="B324" s="41"/>
      <c r="C324" s="238" t="s">
        <v>759</v>
      </c>
      <c r="D324" s="238" t="s">
        <v>1332</v>
      </c>
      <c r="E324" s="21" t="s">
        <v>139</v>
      </c>
      <c r="F324" s="239">
        <v>20.094</v>
      </c>
      <c r="G324" s="40"/>
      <c r="H324" s="41"/>
    </row>
    <row r="325" spans="1:8" s="2" customFormat="1" ht="12">
      <c r="A325" s="40"/>
      <c r="B325" s="41"/>
      <c r="C325" s="238" t="s">
        <v>790</v>
      </c>
      <c r="D325" s="238" t="s">
        <v>1351</v>
      </c>
      <c r="E325" s="21" t="s">
        <v>139</v>
      </c>
      <c r="F325" s="239">
        <v>40.422</v>
      </c>
      <c r="G325" s="40"/>
      <c r="H325" s="41"/>
    </row>
    <row r="326" spans="1:8" s="2" customFormat="1" ht="16.8" customHeight="1">
      <c r="A326" s="40"/>
      <c r="B326" s="41"/>
      <c r="C326" s="238" t="s">
        <v>171</v>
      </c>
      <c r="D326" s="238" t="s">
        <v>1346</v>
      </c>
      <c r="E326" s="21" t="s">
        <v>139</v>
      </c>
      <c r="F326" s="239">
        <v>2.35</v>
      </c>
      <c r="G326" s="40"/>
      <c r="H326" s="41"/>
    </row>
    <row r="327" spans="1:8" s="2" customFormat="1" ht="16.8" customHeight="1">
      <c r="A327" s="40"/>
      <c r="B327" s="41"/>
      <c r="C327" s="234" t="s">
        <v>655</v>
      </c>
      <c r="D327" s="235" t="s">
        <v>656</v>
      </c>
      <c r="E327" s="236" t="s">
        <v>657</v>
      </c>
      <c r="F327" s="237">
        <v>17.978</v>
      </c>
      <c r="G327" s="40"/>
      <c r="H327" s="41"/>
    </row>
    <row r="328" spans="1:8" s="2" customFormat="1" ht="16.8" customHeight="1">
      <c r="A328" s="40"/>
      <c r="B328" s="41"/>
      <c r="C328" s="238" t="s">
        <v>3</v>
      </c>
      <c r="D328" s="238" t="s">
        <v>754</v>
      </c>
      <c r="E328" s="21" t="s">
        <v>3</v>
      </c>
      <c r="F328" s="239">
        <v>0</v>
      </c>
      <c r="G328" s="40"/>
      <c r="H328" s="41"/>
    </row>
    <row r="329" spans="1:8" s="2" customFormat="1" ht="16.8" customHeight="1">
      <c r="A329" s="40"/>
      <c r="B329" s="41"/>
      <c r="C329" s="238" t="s">
        <v>3</v>
      </c>
      <c r="D329" s="238" t="s">
        <v>755</v>
      </c>
      <c r="E329" s="21" t="s">
        <v>3</v>
      </c>
      <c r="F329" s="239">
        <v>5.5</v>
      </c>
      <c r="G329" s="40"/>
      <c r="H329" s="41"/>
    </row>
    <row r="330" spans="1:8" s="2" customFormat="1" ht="16.8" customHeight="1">
      <c r="A330" s="40"/>
      <c r="B330" s="41"/>
      <c r="C330" s="238" t="s">
        <v>3</v>
      </c>
      <c r="D330" s="238" t="s">
        <v>756</v>
      </c>
      <c r="E330" s="21" t="s">
        <v>3</v>
      </c>
      <c r="F330" s="239">
        <v>11.68</v>
      </c>
      <c r="G330" s="40"/>
      <c r="H330" s="41"/>
    </row>
    <row r="331" spans="1:8" s="2" customFormat="1" ht="16.8" customHeight="1">
      <c r="A331" s="40"/>
      <c r="B331" s="41"/>
      <c r="C331" s="238" t="s">
        <v>3</v>
      </c>
      <c r="D331" s="238" t="s">
        <v>729</v>
      </c>
      <c r="E331" s="21" t="s">
        <v>3</v>
      </c>
      <c r="F331" s="239">
        <v>0</v>
      </c>
      <c r="G331" s="40"/>
      <c r="H331" s="41"/>
    </row>
    <row r="332" spans="1:8" s="2" customFormat="1" ht="16.8" customHeight="1">
      <c r="A332" s="40"/>
      <c r="B332" s="41"/>
      <c r="C332" s="238" t="s">
        <v>3</v>
      </c>
      <c r="D332" s="238" t="s">
        <v>757</v>
      </c>
      <c r="E332" s="21" t="s">
        <v>3</v>
      </c>
      <c r="F332" s="239">
        <v>0.525</v>
      </c>
      <c r="G332" s="40"/>
      <c r="H332" s="41"/>
    </row>
    <row r="333" spans="1:8" s="2" customFormat="1" ht="16.8" customHeight="1">
      <c r="A333" s="40"/>
      <c r="B333" s="41"/>
      <c r="C333" s="238" t="s">
        <v>3</v>
      </c>
      <c r="D333" s="238" t="s">
        <v>731</v>
      </c>
      <c r="E333" s="21" t="s">
        <v>3</v>
      </c>
      <c r="F333" s="239">
        <v>0</v>
      </c>
      <c r="G333" s="40"/>
      <c r="H333" s="41"/>
    </row>
    <row r="334" spans="1:8" s="2" customFormat="1" ht="16.8" customHeight="1">
      <c r="A334" s="40"/>
      <c r="B334" s="41"/>
      <c r="C334" s="238" t="s">
        <v>3</v>
      </c>
      <c r="D334" s="238" t="s">
        <v>758</v>
      </c>
      <c r="E334" s="21" t="s">
        <v>3</v>
      </c>
      <c r="F334" s="239">
        <v>0.273</v>
      </c>
      <c r="G334" s="40"/>
      <c r="H334" s="41"/>
    </row>
    <row r="335" spans="1:8" s="2" customFormat="1" ht="16.8" customHeight="1">
      <c r="A335" s="40"/>
      <c r="B335" s="41"/>
      <c r="C335" s="238" t="s">
        <v>655</v>
      </c>
      <c r="D335" s="238" t="s">
        <v>148</v>
      </c>
      <c r="E335" s="21" t="s">
        <v>3</v>
      </c>
      <c r="F335" s="239">
        <v>17.978</v>
      </c>
      <c r="G335" s="40"/>
      <c r="H335" s="41"/>
    </row>
    <row r="336" spans="1:8" s="2" customFormat="1" ht="16.8" customHeight="1">
      <c r="A336" s="40"/>
      <c r="B336" s="41"/>
      <c r="C336" s="240" t="s">
        <v>1309</v>
      </c>
      <c r="D336" s="40"/>
      <c r="E336" s="40"/>
      <c r="F336" s="40"/>
      <c r="G336" s="40"/>
      <c r="H336" s="41"/>
    </row>
    <row r="337" spans="1:8" s="2" customFormat="1" ht="12">
      <c r="A337" s="40"/>
      <c r="B337" s="41"/>
      <c r="C337" s="238" t="s">
        <v>750</v>
      </c>
      <c r="D337" s="238" t="s">
        <v>1331</v>
      </c>
      <c r="E337" s="21" t="s">
        <v>139</v>
      </c>
      <c r="F337" s="239">
        <v>17.978</v>
      </c>
      <c r="G337" s="40"/>
      <c r="H337" s="41"/>
    </row>
    <row r="338" spans="1:8" s="2" customFormat="1" ht="12">
      <c r="A338" s="40"/>
      <c r="B338" s="41"/>
      <c r="C338" s="238" t="s">
        <v>790</v>
      </c>
      <c r="D338" s="238" t="s">
        <v>1351</v>
      </c>
      <c r="E338" s="21" t="s">
        <v>139</v>
      </c>
      <c r="F338" s="239">
        <v>40.422</v>
      </c>
      <c r="G338" s="40"/>
      <c r="H338" s="41"/>
    </row>
    <row r="339" spans="1:8" s="2" customFormat="1" ht="16.8" customHeight="1">
      <c r="A339" s="40"/>
      <c r="B339" s="41"/>
      <c r="C339" s="238" t="s">
        <v>798</v>
      </c>
      <c r="D339" s="238" t="s">
        <v>1352</v>
      </c>
      <c r="E339" s="21" t="s">
        <v>139</v>
      </c>
      <c r="F339" s="239">
        <v>17.978</v>
      </c>
      <c r="G339" s="40"/>
      <c r="H339" s="41"/>
    </row>
    <row r="340" spans="1:8" s="2" customFormat="1" ht="16.8" customHeight="1">
      <c r="A340" s="40"/>
      <c r="B340" s="41"/>
      <c r="C340" s="238" t="s">
        <v>171</v>
      </c>
      <c r="D340" s="238" t="s">
        <v>1346</v>
      </c>
      <c r="E340" s="21" t="s">
        <v>139</v>
      </c>
      <c r="F340" s="239">
        <v>2.35</v>
      </c>
      <c r="G340" s="40"/>
      <c r="H340" s="41"/>
    </row>
    <row r="341" spans="1:8" s="2" customFormat="1" ht="16.8" customHeight="1">
      <c r="A341" s="40"/>
      <c r="B341" s="41"/>
      <c r="C341" s="234" t="s">
        <v>827</v>
      </c>
      <c r="D341" s="235" t="s">
        <v>1353</v>
      </c>
      <c r="E341" s="236" t="s">
        <v>139</v>
      </c>
      <c r="F341" s="237">
        <v>2.35000000000001</v>
      </c>
      <c r="G341" s="40"/>
      <c r="H341" s="41"/>
    </row>
    <row r="342" spans="1:8" s="2" customFormat="1" ht="16.8" customHeight="1">
      <c r="A342" s="40"/>
      <c r="B342" s="41"/>
      <c r="C342" s="238" t="s">
        <v>3</v>
      </c>
      <c r="D342" s="238" t="s">
        <v>821</v>
      </c>
      <c r="E342" s="21" t="s">
        <v>3</v>
      </c>
      <c r="F342" s="239">
        <v>0</v>
      </c>
      <c r="G342" s="40"/>
      <c r="H342" s="41"/>
    </row>
    <row r="343" spans="1:8" s="2" customFormat="1" ht="16.8" customHeight="1">
      <c r="A343" s="40"/>
      <c r="B343" s="41"/>
      <c r="C343" s="238" t="s">
        <v>3</v>
      </c>
      <c r="D343" s="238" t="s">
        <v>822</v>
      </c>
      <c r="E343" s="21" t="s">
        <v>3</v>
      </c>
      <c r="F343" s="239">
        <v>0</v>
      </c>
      <c r="G343" s="40"/>
      <c r="H343" s="41"/>
    </row>
    <row r="344" spans="1:8" s="2" customFormat="1" ht="16.8" customHeight="1">
      <c r="A344" s="40"/>
      <c r="B344" s="41"/>
      <c r="C344" s="238" t="s">
        <v>3</v>
      </c>
      <c r="D344" s="238" t="s">
        <v>823</v>
      </c>
      <c r="E344" s="21" t="s">
        <v>3</v>
      </c>
      <c r="F344" s="239">
        <v>0</v>
      </c>
      <c r="G344" s="40"/>
      <c r="H344" s="41"/>
    </row>
    <row r="345" spans="1:8" s="2" customFormat="1" ht="16.8" customHeight="1">
      <c r="A345" s="40"/>
      <c r="B345" s="41"/>
      <c r="C345" s="238" t="s">
        <v>3</v>
      </c>
      <c r="D345" s="238" t="s">
        <v>652</v>
      </c>
      <c r="E345" s="21" t="s">
        <v>3</v>
      </c>
      <c r="F345" s="239">
        <v>20.094</v>
      </c>
      <c r="G345" s="40"/>
      <c r="H345" s="41"/>
    </row>
    <row r="346" spans="1:8" s="2" customFormat="1" ht="16.8" customHeight="1">
      <c r="A346" s="40"/>
      <c r="B346" s="41"/>
      <c r="C346" s="238" t="s">
        <v>3</v>
      </c>
      <c r="D346" s="238" t="s">
        <v>655</v>
      </c>
      <c r="E346" s="21" t="s">
        <v>3</v>
      </c>
      <c r="F346" s="239">
        <v>17.978</v>
      </c>
      <c r="G346" s="40"/>
      <c r="H346" s="41"/>
    </row>
    <row r="347" spans="1:8" s="2" customFormat="1" ht="16.8" customHeight="1">
      <c r="A347" s="40"/>
      <c r="B347" s="41"/>
      <c r="C347" s="238" t="s">
        <v>3</v>
      </c>
      <c r="D347" s="238" t="s">
        <v>824</v>
      </c>
      <c r="E347" s="21" t="s">
        <v>3</v>
      </c>
      <c r="F347" s="239">
        <v>0</v>
      </c>
      <c r="G347" s="40"/>
      <c r="H347" s="41"/>
    </row>
    <row r="348" spans="1:8" s="2" customFormat="1" ht="16.8" customHeight="1">
      <c r="A348" s="40"/>
      <c r="B348" s="41"/>
      <c r="C348" s="238" t="s">
        <v>3</v>
      </c>
      <c r="D348" s="238" t="s">
        <v>825</v>
      </c>
      <c r="E348" s="21" t="s">
        <v>3</v>
      </c>
      <c r="F348" s="239">
        <v>-6.379</v>
      </c>
      <c r="G348" s="40"/>
      <c r="H348" s="41"/>
    </row>
    <row r="349" spans="1:8" s="2" customFormat="1" ht="16.8" customHeight="1">
      <c r="A349" s="40"/>
      <c r="B349" s="41"/>
      <c r="C349" s="238" t="s">
        <v>3</v>
      </c>
      <c r="D349" s="238" t="s">
        <v>826</v>
      </c>
      <c r="E349" s="21" t="s">
        <v>3</v>
      </c>
      <c r="F349" s="239">
        <v>-29.343</v>
      </c>
      <c r="G349" s="40"/>
      <c r="H349" s="41"/>
    </row>
    <row r="350" spans="1:8" s="2" customFormat="1" ht="16.8" customHeight="1">
      <c r="A350" s="40"/>
      <c r="B350" s="41"/>
      <c r="C350" s="238" t="s">
        <v>827</v>
      </c>
      <c r="D350" s="238" t="s">
        <v>148</v>
      </c>
      <c r="E350" s="21" t="s">
        <v>3</v>
      </c>
      <c r="F350" s="239">
        <v>2.35000000000001</v>
      </c>
      <c r="G350" s="40"/>
      <c r="H350" s="41"/>
    </row>
    <row r="351" spans="1:8" s="2" customFormat="1" ht="16.8" customHeight="1">
      <c r="A351" s="40"/>
      <c r="B351" s="41"/>
      <c r="C351" s="234" t="s">
        <v>659</v>
      </c>
      <c r="D351" s="235" t="s">
        <v>660</v>
      </c>
      <c r="E351" s="236" t="s">
        <v>139</v>
      </c>
      <c r="F351" s="237">
        <v>2.35000000000001</v>
      </c>
      <c r="G351" s="40"/>
      <c r="H351" s="41"/>
    </row>
    <row r="352" spans="1:8" s="2" customFormat="1" ht="16.8" customHeight="1">
      <c r="A352" s="40"/>
      <c r="B352" s="41"/>
      <c r="C352" s="238" t="s">
        <v>3</v>
      </c>
      <c r="D352" s="238" t="s">
        <v>821</v>
      </c>
      <c r="E352" s="21" t="s">
        <v>3</v>
      </c>
      <c r="F352" s="239">
        <v>0</v>
      </c>
      <c r="G352" s="40"/>
      <c r="H352" s="41"/>
    </row>
    <row r="353" spans="1:8" s="2" customFormat="1" ht="16.8" customHeight="1">
      <c r="A353" s="40"/>
      <c r="B353" s="41"/>
      <c r="C353" s="238" t="s">
        <v>3</v>
      </c>
      <c r="D353" s="238" t="s">
        <v>822</v>
      </c>
      <c r="E353" s="21" t="s">
        <v>3</v>
      </c>
      <c r="F353" s="239">
        <v>0</v>
      </c>
      <c r="G353" s="40"/>
      <c r="H353" s="41"/>
    </row>
    <row r="354" spans="1:8" s="2" customFormat="1" ht="16.8" customHeight="1">
      <c r="A354" s="40"/>
      <c r="B354" s="41"/>
      <c r="C354" s="238" t="s">
        <v>3</v>
      </c>
      <c r="D354" s="238" t="s">
        <v>823</v>
      </c>
      <c r="E354" s="21" t="s">
        <v>3</v>
      </c>
      <c r="F354" s="239">
        <v>0</v>
      </c>
      <c r="G354" s="40"/>
      <c r="H354" s="41"/>
    </row>
    <row r="355" spans="1:8" s="2" customFormat="1" ht="16.8" customHeight="1">
      <c r="A355" s="40"/>
      <c r="B355" s="41"/>
      <c r="C355" s="238" t="s">
        <v>3</v>
      </c>
      <c r="D355" s="238" t="s">
        <v>652</v>
      </c>
      <c r="E355" s="21" t="s">
        <v>3</v>
      </c>
      <c r="F355" s="239">
        <v>20.094</v>
      </c>
      <c r="G355" s="40"/>
      <c r="H355" s="41"/>
    </row>
    <row r="356" spans="1:8" s="2" customFormat="1" ht="16.8" customHeight="1">
      <c r="A356" s="40"/>
      <c r="B356" s="41"/>
      <c r="C356" s="238" t="s">
        <v>3</v>
      </c>
      <c r="D356" s="238" t="s">
        <v>655</v>
      </c>
      <c r="E356" s="21" t="s">
        <v>3</v>
      </c>
      <c r="F356" s="239">
        <v>17.978</v>
      </c>
      <c r="G356" s="40"/>
      <c r="H356" s="41"/>
    </row>
    <row r="357" spans="1:8" s="2" customFormat="1" ht="16.8" customHeight="1">
      <c r="A357" s="40"/>
      <c r="B357" s="41"/>
      <c r="C357" s="238" t="s">
        <v>3</v>
      </c>
      <c r="D357" s="238" t="s">
        <v>824</v>
      </c>
      <c r="E357" s="21" t="s">
        <v>3</v>
      </c>
      <c r="F357" s="239">
        <v>0</v>
      </c>
      <c r="G357" s="40"/>
      <c r="H357" s="41"/>
    </row>
    <row r="358" spans="1:8" s="2" customFormat="1" ht="16.8" customHeight="1">
      <c r="A358" s="40"/>
      <c r="B358" s="41"/>
      <c r="C358" s="238" t="s">
        <v>3</v>
      </c>
      <c r="D358" s="238" t="s">
        <v>825</v>
      </c>
      <c r="E358" s="21" t="s">
        <v>3</v>
      </c>
      <c r="F358" s="239">
        <v>-6.379</v>
      </c>
      <c r="G358" s="40"/>
      <c r="H358" s="41"/>
    </row>
    <row r="359" spans="1:8" s="2" customFormat="1" ht="16.8" customHeight="1">
      <c r="A359" s="40"/>
      <c r="B359" s="41"/>
      <c r="C359" s="238" t="s">
        <v>3</v>
      </c>
      <c r="D359" s="238" t="s">
        <v>826</v>
      </c>
      <c r="E359" s="21" t="s">
        <v>3</v>
      </c>
      <c r="F359" s="239">
        <v>-29.343</v>
      </c>
      <c r="G359" s="40"/>
      <c r="H359" s="41"/>
    </row>
    <row r="360" spans="1:8" s="2" customFormat="1" ht="16.8" customHeight="1">
      <c r="A360" s="40"/>
      <c r="B360" s="41"/>
      <c r="C360" s="238" t="s">
        <v>659</v>
      </c>
      <c r="D360" s="238" t="s">
        <v>732</v>
      </c>
      <c r="E360" s="21" t="s">
        <v>3</v>
      </c>
      <c r="F360" s="239">
        <v>2.35000000000001</v>
      </c>
      <c r="G360" s="40"/>
      <c r="H360" s="41"/>
    </row>
    <row r="361" spans="1:8" s="2" customFormat="1" ht="16.8" customHeight="1">
      <c r="A361" s="40"/>
      <c r="B361" s="41"/>
      <c r="C361" s="240" t="s">
        <v>1309</v>
      </c>
      <c r="D361" s="40"/>
      <c r="E361" s="40"/>
      <c r="F361" s="40"/>
      <c r="G361" s="40"/>
      <c r="H361" s="41"/>
    </row>
    <row r="362" spans="1:8" s="2" customFormat="1" ht="16.8" customHeight="1">
      <c r="A362" s="40"/>
      <c r="B362" s="41"/>
      <c r="C362" s="238" t="s">
        <v>171</v>
      </c>
      <c r="D362" s="238" t="s">
        <v>1346</v>
      </c>
      <c r="E362" s="21" t="s">
        <v>139</v>
      </c>
      <c r="F362" s="239">
        <v>2.35</v>
      </c>
      <c r="G362" s="40"/>
      <c r="H362" s="41"/>
    </row>
    <row r="363" spans="1:8" s="2" customFormat="1" ht="12">
      <c r="A363" s="40"/>
      <c r="B363" s="41"/>
      <c r="C363" s="238" t="s">
        <v>790</v>
      </c>
      <c r="D363" s="238" t="s">
        <v>1351</v>
      </c>
      <c r="E363" s="21" t="s">
        <v>139</v>
      </c>
      <c r="F363" s="239">
        <v>40.422</v>
      </c>
      <c r="G363" s="40"/>
      <c r="H363" s="41"/>
    </row>
    <row r="364" spans="1:8" s="2" customFormat="1" ht="16.8" customHeight="1">
      <c r="A364" s="40"/>
      <c r="B364" s="41"/>
      <c r="C364" s="238" t="s">
        <v>803</v>
      </c>
      <c r="D364" s="238" t="s">
        <v>1348</v>
      </c>
      <c r="E364" s="21" t="s">
        <v>139</v>
      </c>
      <c r="F364" s="239">
        <v>38.072</v>
      </c>
      <c r="G364" s="40"/>
      <c r="H364" s="41"/>
    </row>
    <row r="365" spans="1:8" s="2" customFormat="1" ht="16.8" customHeight="1">
      <c r="A365" s="40"/>
      <c r="B365" s="41"/>
      <c r="C365" s="234" t="s">
        <v>662</v>
      </c>
      <c r="D365" s="235" t="s">
        <v>663</v>
      </c>
      <c r="E365" s="236" t="s">
        <v>317</v>
      </c>
      <c r="F365" s="237">
        <v>0.16</v>
      </c>
      <c r="G365" s="40"/>
      <c r="H365" s="41"/>
    </row>
    <row r="366" spans="1:8" s="2" customFormat="1" ht="16.8" customHeight="1">
      <c r="A366" s="40"/>
      <c r="B366" s="41"/>
      <c r="C366" s="238" t="s">
        <v>662</v>
      </c>
      <c r="D366" s="238" t="s">
        <v>710</v>
      </c>
      <c r="E366" s="21" t="s">
        <v>3</v>
      </c>
      <c r="F366" s="239">
        <v>0.16</v>
      </c>
      <c r="G366" s="40"/>
      <c r="H366" s="41"/>
    </row>
    <row r="367" spans="1:8" s="2" customFormat="1" ht="16.8" customHeight="1">
      <c r="A367" s="40"/>
      <c r="B367" s="41"/>
      <c r="C367" s="240" t="s">
        <v>1309</v>
      </c>
      <c r="D367" s="40"/>
      <c r="E367" s="40"/>
      <c r="F367" s="40"/>
      <c r="G367" s="40"/>
      <c r="H367" s="41"/>
    </row>
    <row r="368" spans="1:8" s="2" customFormat="1" ht="16.8" customHeight="1">
      <c r="A368" s="40"/>
      <c r="B368" s="41"/>
      <c r="C368" s="238" t="s">
        <v>672</v>
      </c>
      <c r="D368" s="238" t="s">
        <v>673</v>
      </c>
      <c r="E368" s="21" t="s">
        <v>3</v>
      </c>
      <c r="F368" s="239">
        <v>0</v>
      </c>
      <c r="G368" s="40"/>
      <c r="H368" s="41"/>
    </row>
    <row r="369" spans="1:8" s="2" customFormat="1" ht="16.8" customHeight="1">
      <c r="A369" s="40"/>
      <c r="B369" s="41"/>
      <c r="C369" s="238" t="s">
        <v>830</v>
      </c>
      <c r="D369" s="238" t="s">
        <v>1333</v>
      </c>
      <c r="E369" s="21" t="s">
        <v>139</v>
      </c>
      <c r="F369" s="239">
        <v>29.343</v>
      </c>
      <c r="G369" s="40"/>
      <c r="H369" s="41"/>
    </row>
    <row r="370" spans="1:8" s="2" customFormat="1" ht="16.8" customHeight="1">
      <c r="A370" s="40"/>
      <c r="B370" s="41"/>
      <c r="C370" s="234" t="s">
        <v>665</v>
      </c>
      <c r="D370" s="235" t="s">
        <v>666</v>
      </c>
      <c r="E370" s="236" t="s">
        <v>317</v>
      </c>
      <c r="F370" s="237">
        <v>0.15</v>
      </c>
      <c r="G370" s="40"/>
      <c r="H370" s="41"/>
    </row>
    <row r="371" spans="1:8" s="2" customFormat="1" ht="16.8" customHeight="1">
      <c r="A371" s="40"/>
      <c r="B371" s="41"/>
      <c r="C371" s="238" t="s">
        <v>665</v>
      </c>
      <c r="D371" s="238" t="s">
        <v>708</v>
      </c>
      <c r="E371" s="21" t="s">
        <v>3</v>
      </c>
      <c r="F371" s="239">
        <v>0.15</v>
      </c>
      <c r="G371" s="40"/>
      <c r="H371" s="41"/>
    </row>
    <row r="372" spans="1:8" s="2" customFormat="1" ht="16.8" customHeight="1">
      <c r="A372" s="40"/>
      <c r="B372" s="41"/>
      <c r="C372" s="240" t="s">
        <v>1309</v>
      </c>
      <c r="D372" s="40"/>
      <c r="E372" s="40"/>
      <c r="F372" s="40"/>
      <c r="G372" s="40"/>
      <c r="H372" s="41"/>
    </row>
    <row r="373" spans="1:8" s="2" customFormat="1" ht="16.8" customHeight="1">
      <c r="A373" s="40"/>
      <c r="B373" s="41"/>
      <c r="C373" s="238" t="s">
        <v>672</v>
      </c>
      <c r="D373" s="238" t="s">
        <v>673</v>
      </c>
      <c r="E373" s="21" t="s">
        <v>3</v>
      </c>
      <c r="F373" s="239">
        <v>0</v>
      </c>
      <c r="G373" s="40"/>
      <c r="H373" s="41"/>
    </row>
    <row r="374" spans="1:8" s="2" customFormat="1" ht="7.4" customHeight="1">
      <c r="A374" s="40"/>
      <c r="B374" s="57"/>
      <c r="C374" s="58"/>
      <c r="D374" s="58"/>
      <c r="E374" s="58"/>
      <c r="F374" s="58"/>
      <c r="G374" s="58"/>
      <c r="H374" s="41"/>
    </row>
    <row r="375" spans="1:8" s="2" customFormat="1" ht="12">
      <c r="A375" s="40"/>
      <c r="B375" s="40"/>
      <c r="C375" s="40"/>
      <c r="D375" s="40"/>
      <c r="E375" s="40"/>
      <c r="F375" s="40"/>
      <c r="G375" s="40"/>
      <c r="H375" s="40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7" customFormat="1" ht="45" customHeight="1">
      <c r="B3" s="245"/>
      <c r="C3" s="246" t="s">
        <v>1354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1355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1356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1357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1358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1359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1360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1361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1362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1363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1364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81</v>
      </c>
      <c r="F18" s="252" t="s">
        <v>1365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1366</v>
      </c>
      <c r="F19" s="252" t="s">
        <v>1367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1368</v>
      </c>
      <c r="F20" s="252" t="s">
        <v>1369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1370</v>
      </c>
      <c r="F21" s="252" t="s">
        <v>1371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1372</v>
      </c>
      <c r="F22" s="252" t="s">
        <v>1373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1374</v>
      </c>
      <c r="F23" s="252" t="s">
        <v>1375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1376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1377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1378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1379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1380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1381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1382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1383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1384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120</v>
      </c>
      <c r="F36" s="252"/>
      <c r="G36" s="252" t="s">
        <v>1385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1386</v>
      </c>
      <c r="F37" s="252"/>
      <c r="G37" s="252" t="s">
        <v>1387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55</v>
      </c>
      <c r="F38" s="252"/>
      <c r="G38" s="252" t="s">
        <v>1388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56</v>
      </c>
      <c r="F39" s="252"/>
      <c r="G39" s="252" t="s">
        <v>1389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121</v>
      </c>
      <c r="F40" s="252"/>
      <c r="G40" s="252" t="s">
        <v>1390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122</v>
      </c>
      <c r="F41" s="252"/>
      <c r="G41" s="252" t="s">
        <v>1391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1392</v>
      </c>
      <c r="F42" s="252"/>
      <c r="G42" s="252" t="s">
        <v>1393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1394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1395</v>
      </c>
      <c r="F44" s="252"/>
      <c r="G44" s="252" t="s">
        <v>1396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124</v>
      </c>
      <c r="F45" s="252"/>
      <c r="G45" s="252" t="s">
        <v>1397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1398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1399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1400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1401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1402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1403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1404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1405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1406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1407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1408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1409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1410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1411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1412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1413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1414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1415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1416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1417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1418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1419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1420</v>
      </c>
      <c r="D76" s="270"/>
      <c r="E76" s="270"/>
      <c r="F76" s="270" t="s">
        <v>1421</v>
      </c>
      <c r="G76" s="271"/>
      <c r="H76" s="270" t="s">
        <v>56</v>
      </c>
      <c r="I76" s="270" t="s">
        <v>59</v>
      </c>
      <c r="J76" s="270" t="s">
        <v>1422</v>
      </c>
      <c r="K76" s="269"/>
    </row>
    <row r="77" spans="2:11" s="1" customFormat="1" ht="17.25" customHeight="1">
      <c r="B77" s="267"/>
      <c r="C77" s="272" t="s">
        <v>1423</v>
      </c>
      <c r="D77" s="272"/>
      <c r="E77" s="272"/>
      <c r="F77" s="273" t="s">
        <v>1424</v>
      </c>
      <c r="G77" s="274"/>
      <c r="H77" s="272"/>
      <c r="I77" s="272"/>
      <c r="J77" s="272" t="s">
        <v>1425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55</v>
      </c>
      <c r="D79" s="277"/>
      <c r="E79" s="277"/>
      <c r="F79" s="278" t="s">
        <v>1426</v>
      </c>
      <c r="G79" s="279"/>
      <c r="H79" s="255" t="s">
        <v>1427</v>
      </c>
      <c r="I79" s="255" t="s">
        <v>1428</v>
      </c>
      <c r="J79" s="255">
        <v>20</v>
      </c>
      <c r="K79" s="269"/>
    </row>
    <row r="80" spans="2:11" s="1" customFormat="1" ht="15" customHeight="1">
      <c r="B80" s="267"/>
      <c r="C80" s="255" t="s">
        <v>1429</v>
      </c>
      <c r="D80" s="255"/>
      <c r="E80" s="255"/>
      <c r="F80" s="278" t="s">
        <v>1426</v>
      </c>
      <c r="G80" s="279"/>
      <c r="H80" s="255" t="s">
        <v>1430</v>
      </c>
      <c r="I80" s="255" t="s">
        <v>1428</v>
      </c>
      <c r="J80" s="255">
        <v>120</v>
      </c>
      <c r="K80" s="269"/>
    </row>
    <row r="81" spans="2:11" s="1" customFormat="1" ht="15" customHeight="1">
      <c r="B81" s="280"/>
      <c r="C81" s="255" t="s">
        <v>1431</v>
      </c>
      <c r="D81" s="255"/>
      <c r="E81" s="255"/>
      <c r="F81" s="278" t="s">
        <v>1432</v>
      </c>
      <c r="G81" s="279"/>
      <c r="H81" s="255" t="s">
        <v>1433</v>
      </c>
      <c r="I81" s="255" t="s">
        <v>1428</v>
      </c>
      <c r="J81" s="255">
        <v>50</v>
      </c>
      <c r="K81" s="269"/>
    </row>
    <row r="82" spans="2:11" s="1" customFormat="1" ht="15" customHeight="1">
      <c r="B82" s="280"/>
      <c r="C82" s="255" t="s">
        <v>1434</v>
      </c>
      <c r="D82" s="255"/>
      <c r="E82" s="255"/>
      <c r="F82" s="278" t="s">
        <v>1426</v>
      </c>
      <c r="G82" s="279"/>
      <c r="H82" s="255" t="s">
        <v>1435</v>
      </c>
      <c r="I82" s="255" t="s">
        <v>1436</v>
      </c>
      <c r="J82" s="255"/>
      <c r="K82" s="269"/>
    </row>
    <row r="83" spans="2:11" s="1" customFormat="1" ht="15" customHeight="1">
      <c r="B83" s="280"/>
      <c r="C83" s="281" t="s">
        <v>1437</v>
      </c>
      <c r="D83" s="281"/>
      <c r="E83" s="281"/>
      <c r="F83" s="282" t="s">
        <v>1432</v>
      </c>
      <c r="G83" s="281"/>
      <c r="H83" s="281" t="s">
        <v>1438</v>
      </c>
      <c r="I83" s="281" t="s">
        <v>1428</v>
      </c>
      <c r="J83" s="281">
        <v>15</v>
      </c>
      <c r="K83" s="269"/>
    </row>
    <row r="84" spans="2:11" s="1" customFormat="1" ht="15" customHeight="1">
      <c r="B84" s="280"/>
      <c r="C84" s="281" t="s">
        <v>1439</v>
      </c>
      <c r="D84" s="281"/>
      <c r="E84" s="281"/>
      <c r="F84" s="282" t="s">
        <v>1432</v>
      </c>
      <c r="G84" s="281"/>
      <c r="H84" s="281" t="s">
        <v>1440</v>
      </c>
      <c r="I84" s="281" t="s">
        <v>1428</v>
      </c>
      <c r="J84" s="281">
        <v>15</v>
      </c>
      <c r="K84" s="269"/>
    </row>
    <row r="85" spans="2:11" s="1" customFormat="1" ht="15" customHeight="1">
      <c r="B85" s="280"/>
      <c r="C85" s="281" t="s">
        <v>1441</v>
      </c>
      <c r="D85" s="281"/>
      <c r="E85" s="281"/>
      <c r="F85" s="282" t="s">
        <v>1432</v>
      </c>
      <c r="G85" s="281"/>
      <c r="H85" s="281" t="s">
        <v>1442</v>
      </c>
      <c r="I85" s="281" t="s">
        <v>1428</v>
      </c>
      <c r="J85" s="281">
        <v>20</v>
      </c>
      <c r="K85" s="269"/>
    </row>
    <row r="86" spans="2:11" s="1" customFormat="1" ht="15" customHeight="1">
      <c r="B86" s="280"/>
      <c r="C86" s="281" t="s">
        <v>1443</v>
      </c>
      <c r="D86" s="281"/>
      <c r="E86" s="281"/>
      <c r="F86" s="282" t="s">
        <v>1432</v>
      </c>
      <c r="G86" s="281"/>
      <c r="H86" s="281" t="s">
        <v>1444</v>
      </c>
      <c r="I86" s="281" t="s">
        <v>1428</v>
      </c>
      <c r="J86" s="281">
        <v>20</v>
      </c>
      <c r="K86" s="269"/>
    </row>
    <row r="87" spans="2:11" s="1" customFormat="1" ht="15" customHeight="1">
      <c r="B87" s="280"/>
      <c r="C87" s="255" t="s">
        <v>1445</v>
      </c>
      <c r="D87" s="255"/>
      <c r="E87" s="255"/>
      <c r="F87" s="278" t="s">
        <v>1432</v>
      </c>
      <c r="G87" s="279"/>
      <c r="H87" s="255" t="s">
        <v>1446</v>
      </c>
      <c r="I87" s="255" t="s">
        <v>1428</v>
      </c>
      <c r="J87" s="255">
        <v>50</v>
      </c>
      <c r="K87" s="269"/>
    </row>
    <row r="88" spans="2:11" s="1" customFormat="1" ht="15" customHeight="1">
      <c r="B88" s="280"/>
      <c r="C88" s="255" t="s">
        <v>1447</v>
      </c>
      <c r="D88" s="255"/>
      <c r="E88" s="255"/>
      <c r="F88" s="278" t="s">
        <v>1432</v>
      </c>
      <c r="G88" s="279"/>
      <c r="H88" s="255" t="s">
        <v>1448</v>
      </c>
      <c r="I88" s="255" t="s">
        <v>1428</v>
      </c>
      <c r="J88" s="255">
        <v>20</v>
      </c>
      <c r="K88" s="269"/>
    </row>
    <row r="89" spans="2:11" s="1" customFormat="1" ht="15" customHeight="1">
      <c r="B89" s="280"/>
      <c r="C89" s="255" t="s">
        <v>1449</v>
      </c>
      <c r="D89" s="255"/>
      <c r="E89" s="255"/>
      <c r="F89" s="278" t="s">
        <v>1432</v>
      </c>
      <c r="G89" s="279"/>
      <c r="H89" s="255" t="s">
        <v>1450</v>
      </c>
      <c r="I89" s="255" t="s">
        <v>1428</v>
      </c>
      <c r="J89" s="255">
        <v>20</v>
      </c>
      <c r="K89" s="269"/>
    </row>
    <row r="90" spans="2:11" s="1" customFormat="1" ht="15" customHeight="1">
      <c r="B90" s="280"/>
      <c r="C90" s="255" t="s">
        <v>1451</v>
      </c>
      <c r="D90" s="255"/>
      <c r="E90" s="255"/>
      <c r="F90" s="278" t="s">
        <v>1432</v>
      </c>
      <c r="G90" s="279"/>
      <c r="H90" s="255" t="s">
        <v>1452</v>
      </c>
      <c r="I90" s="255" t="s">
        <v>1428</v>
      </c>
      <c r="J90" s="255">
        <v>50</v>
      </c>
      <c r="K90" s="269"/>
    </row>
    <row r="91" spans="2:11" s="1" customFormat="1" ht="15" customHeight="1">
      <c r="B91" s="280"/>
      <c r="C91" s="255" t="s">
        <v>1453</v>
      </c>
      <c r="D91" s="255"/>
      <c r="E91" s="255"/>
      <c r="F91" s="278" t="s">
        <v>1432</v>
      </c>
      <c r="G91" s="279"/>
      <c r="H91" s="255" t="s">
        <v>1453</v>
      </c>
      <c r="I91" s="255" t="s">
        <v>1428</v>
      </c>
      <c r="J91" s="255">
        <v>50</v>
      </c>
      <c r="K91" s="269"/>
    </row>
    <row r="92" spans="2:11" s="1" customFormat="1" ht="15" customHeight="1">
      <c r="B92" s="280"/>
      <c r="C92" s="255" t="s">
        <v>1454</v>
      </c>
      <c r="D92" s="255"/>
      <c r="E92" s="255"/>
      <c r="F92" s="278" t="s">
        <v>1432</v>
      </c>
      <c r="G92" s="279"/>
      <c r="H92" s="255" t="s">
        <v>1455</v>
      </c>
      <c r="I92" s="255" t="s">
        <v>1428</v>
      </c>
      <c r="J92" s="255">
        <v>255</v>
      </c>
      <c r="K92" s="269"/>
    </row>
    <row r="93" spans="2:11" s="1" customFormat="1" ht="15" customHeight="1">
      <c r="B93" s="280"/>
      <c r="C93" s="255" t="s">
        <v>1456</v>
      </c>
      <c r="D93" s="255"/>
      <c r="E93" s="255"/>
      <c r="F93" s="278" t="s">
        <v>1426</v>
      </c>
      <c r="G93" s="279"/>
      <c r="H93" s="255" t="s">
        <v>1457</v>
      </c>
      <c r="I93" s="255" t="s">
        <v>1458</v>
      </c>
      <c r="J93" s="255"/>
      <c r="K93" s="269"/>
    </row>
    <row r="94" spans="2:11" s="1" customFormat="1" ht="15" customHeight="1">
      <c r="B94" s="280"/>
      <c r="C94" s="255" t="s">
        <v>1459</v>
      </c>
      <c r="D94" s="255"/>
      <c r="E94" s="255"/>
      <c r="F94" s="278" t="s">
        <v>1426</v>
      </c>
      <c r="G94" s="279"/>
      <c r="H94" s="255" t="s">
        <v>1460</v>
      </c>
      <c r="I94" s="255" t="s">
        <v>1461</v>
      </c>
      <c r="J94" s="255"/>
      <c r="K94" s="269"/>
    </row>
    <row r="95" spans="2:11" s="1" customFormat="1" ht="15" customHeight="1">
      <c r="B95" s="280"/>
      <c r="C95" s="255" t="s">
        <v>1462</v>
      </c>
      <c r="D95" s="255"/>
      <c r="E95" s="255"/>
      <c r="F95" s="278" t="s">
        <v>1426</v>
      </c>
      <c r="G95" s="279"/>
      <c r="H95" s="255" t="s">
        <v>1462</v>
      </c>
      <c r="I95" s="255" t="s">
        <v>1461</v>
      </c>
      <c r="J95" s="255"/>
      <c r="K95" s="269"/>
    </row>
    <row r="96" spans="2:11" s="1" customFormat="1" ht="15" customHeight="1">
      <c r="B96" s="280"/>
      <c r="C96" s="255" t="s">
        <v>40</v>
      </c>
      <c r="D96" s="255"/>
      <c r="E96" s="255"/>
      <c r="F96" s="278" t="s">
        <v>1426</v>
      </c>
      <c r="G96" s="279"/>
      <c r="H96" s="255" t="s">
        <v>1463</v>
      </c>
      <c r="I96" s="255" t="s">
        <v>1461</v>
      </c>
      <c r="J96" s="255"/>
      <c r="K96" s="269"/>
    </row>
    <row r="97" spans="2:11" s="1" customFormat="1" ht="15" customHeight="1">
      <c r="B97" s="280"/>
      <c r="C97" s="255" t="s">
        <v>50</v>
      </c>
      <c r="D97" s="255"/>
      <c r="E97" s="255"/>
      <c r="F97" s="278" t="s">
        <v>1426</v>
      </c>
      <c r="G97" s="279"/>
      <c r="H97" s="255" t="s">
        <v>1464</v>
      </c>
      <c r="I97" s="255" t="s">
        <v>1461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1465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1420</v>
      </c>
      <c r="D103" s="270"/>
      <c r="E103" s="270"/>
      <c r="F103" s="270" t="s">
        <v>1421</v>
      </c>
      <c r="G103" s="271"/>
      <c r="H103" s="270" t="s">
        <v>56</v>
      </c>
      <c r="I103" s="270" t="s">
        <v>59</v>
      </c>
      <c r="J103" s="270" t="s">
        <v>1422</v>
      </c>
      <c r="K103" s="269"/>
    </row>
    <row r="104" spans="2:11" s="1" customFormat="1" ht="17.25" customHeight="1">
      <c r="B104" s="267"/>
      <c r="C104" s="272" t="s">
        <v>1423</v>
      </c>
      <c r="D104" s="272"/>
      <c r="E104" s="272"/>
      <c r="F104" s="273" t="s">
        <v>1424</v>
      </c>
      <c r="G104" s="274"/>
      <c r="H104" s="272"/>
      <c r="I104" s="272"/>
      <c r="J104" s="272" t="s">
        <v>1425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55</v>
      </c>
      <c r="D106" s="277"/>
      <c r="E106" s="277"/>
      <c r="F106" s="278" t="s">
        <v>1426</v>
      </c>
      <c r="G106" s="255"/>
      <c r="H106" s="255" t="s">
        <v>1466</v>
      </c>
      <c r="I106" s="255" t="s">
        <v>1428</v>
      </c>
      <c r="J106" s="255">
        <v>20</v>
      </c>
      <c r="K106" s="269"/>
    </row>
    <row r="107" spans="2:11" s="1" customFormat="1" ht="15" customHeight="1">
      <c r="B107" s="267"/>
      <c r="C107" s="255" t="s">
        <v>1429</v>
      </c>
      <c r="D107" s="255"/>
      <c r="E107" s="255"/>
      <c r="F107" s="278" t="s">
        <v>1426</v>
      </c>
      <c r="G107" s="255"/>
      <c r="H107" s="255" t="s">
        <v>1466</v>
      </c>
      <c r="I107" s="255" t="s">
        <v>1428</v>
      </c>
      <c r="J107" s="255">
        <v>120</v>
      </c>
      <c r="K107" s="269"/>
    </row>
    <row r="108" spans="2:11" s="1" customFormat="1" ht="15" customHeight="1">
      <c r="B108" s="280"/>
      <c r="C108" s="255" t="s">
        <v>1431</v>
      </c>
      <c r="D108" s="255"/>
      <c r="E108" s="255"/>
      <c r="F108" s="278" t="s">
        <v>1432</v>
      </c>
      <c r="G108" s="255"/>
      <c r="H108" s="255" t="s">
        <v>1466</v>
      </c>
      <c r="I108" s="255" t="s">
        <v>1428</v>
      </c>
      <c r="J108" s="255">
        <v>50</v>
      </c>
      <c r="K108" s="269"/>
    </row>
    <row r="109" spans="2:11" s="1" customFormat="1" ht="15" customHeight="1">
      <c r="B109" s="280"/>
      <c r="C109" s="255" t="s">
        <v>1434</v>
      </c>
      <c r="D109" s="255"/>
      <c r="E109" s="255"/>
      <c r="F109" s="278" t="s">
        <v>1426</v>
      </c>
      <c r="G109" s="255"/>
      <c r="H109" s="255" t="s">
        <v>1466</v>
      </c>
      <c r="I109" s="255" t="s">
        <v>1436</v>
      </c>
      <c r="J109" s="255"/>
      <c r="K109" s="269"/>
    </row>
    <row r="110" spans="2:11" s="1" customFormat="1" ht="15" customHeight="1">
      <c r="B110" s="280"/>
      <c r="C110" s="255" t="s">
        <v>1445</v>
      </c>
      <c r="D110" s="255"/>
      <c r="E110" s="255"/>
      <c r="F110" s="278" t="s">
        <v>1432</v>
      </c>
      <c r="G110" s="255"/>
      <c r="H110" s="255" t="s">
        <v>1466</v>
      </c>
      <c r="I110" s="255" t="s">
        <v>1428</v>
      </c>
      <c r="J110" s="255">
        <v>50</v>
      </c>
      <c r="K110" s="269"/>
    </row>
    <row r="111" spans="2:11" s="1" customFormat="1" ht="15" customHeight="1">
      <c r="B111" s="280"/>
      <c r="C111" s="255" t="s">
        <v>1453</v>
      </c>
      <c r="D111" s="255"/>
      <c r="E111" s="255"/>
      <c r="F111" s="278" t="s">
        <v>1432</v>
      </c>
      <c r="G111" s="255"/>
      <c r="H111" s="255" t="s">
        <v>1466</v>
      </c>
      <c r="I111" s="255" t="s">
        <v>1428</v>
      </c>
      <c r="J111" s="255">
        <v>50</v>
      </c>
      <c r="K111" s="269"/>
    </row>
    <row r="112" spans="2:11" s="1" customFormat="1" ht="15" customHeight="1">
      <c r="B112" s="280"/>
      <c r="C112" s="255" t="s">
        <v>1451</v>
      </c>
      <c r="D112" s="255"/>
      <c r="E112" s="255"/>
      <c r="F112" s="278" t="s">
        <v>1432</v>
      </c>
      <c r="G112" s="255"/>
      <c r="H112" s="255" t="s">
        <v>1466</v>
      </c>
      <c r="I112" s="255" t="s">
        <v>1428</v>
      </c>
      <c r="J112" s="255">
        <v>50</v>
      </c>
      <c r="K112" s="269"/>
    </row>
    <row r="113" spans="2:11" s="1" customFormat="1" ht="15" customHeight="1">
      <c r="B113" s="280"/>
      <c r="C113" s="255" t="s">
        <v>55</v>
      </c>
      <c r="D113" s="255"/>
      <c r="E113" s="255"/>
      <c r="F113" s="278" t="s">
        <v>1426</v>
      </c>
      <c r="G113" s="255"/>
      <c r="H113" s="255" t="s">
        <v>1467</v>
      </c>
      <c r="I113" s="255" t="s">
        <v>1428</v>
      </c>
      <c r="J113" s="255">
        <v>20</v>
      </c>
      <c r="K113" s="269"/>
    </row>
    <row r="114" spans="2:11" s="1" customFormat="1" ht="15" customHeight="1">
      <c r="B114" s="280"/>
      <c r="C114" s="255" t="s">
        <v>1468</v>
      </c>
      <c r="D114" s="255"/>
      <c r="E114" s="255"/>
      <c r="F114" s="278" t="s">
        <v>1426</v>
      </c>
      <c r="G114" s="255"/>
      <c r="H114" s="255" t="s">
        <v>1469</v>
      </c>
      <c r="I114" s="255" t="s">
        <v>1428</v>
      </c>
      <c r="J114" s="255">
        <v>120</v>
      </c>
      <c r="K114" s="269"/>
    </row>
    <row r="115" spans="2:11" s="1" customFormat="1" ht="15" customHeight="1">
      <c r="B115" s="280"/>
      <c r="C115" s="255" t="s">
        <v>40</v>
      </c>
      <c r="D115" s="255"/>
      <c r="E115" s="255"/>
      <c r="F115" s="278" t="s">
        <v>1426</v>
      </c>
      <c r="G115" s="255"/>
      <c r="H115" s="255" t="s">
        <v>1470</v>
      </c>
      <c r="I115" s="255" t="s">
        <v>1461</v>
      </c>
      <c r="J115" s="255"/>
      <c r="K115" s="269"/>
    </row>
    <row r="116" spans="2:11" s="1" customFormat="1" ht="15" customHeight="1">
      <c r="B116" s="280"/>
      <c r="C116" s="255" t="s">
        <v>50</v>
      </c>
      <c r="D116" s="255"/>
      <c r="E116" s="255"/>
      <c r="F116" s="278" t="s">
        <v>1426</v>
      </c>
      <c r="G116" s="255"/>
      <c r="H116" s="255" t="s">
        <v>1471</v>
      </c>
      <c r="I116" s="255" t="s">
        <v>1461</v>
      </c>
      <c r="J116" s="255"/>
      <c r="K116" s="269"/>
    </row>
    <row r="117" spans="2:11" s="1" customFormat="1" ht="15" customHeight="1">
      <c r="B117" s="280"/>
      <c r="C117" s="255" t="s">
        <v>59</v>
      </c>
      <c r="D117" s="255"/>
      <c r="E117" s="255"/>
      <c r="F117" s="278" t="s">
        <v>1426</v>
      </c>
      <c r="G117" s="255"/>
      <c r="H117" s="255" t="s">
        <v>1472</v>
      </c>
      <c r="I117" s="255" t="s">
        <v>1473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1474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1420</v>
      </c>
      <c r="D123" s="270"/>
      <c r="E123" s="270"/>
      <c r="F123" s="270" t="s">
        <v>1421</v>
      </c>
      <c r="G123" s="271"/>
      <c r="H123" s="270" t="s">
        <v>56</v>
      </c>
      <c r="I123" s="270" t="s">
        <v>59</v>
      </c>
      <c r="J123" s="270" t="s">
        <v>1422</v>
      </c>
      <c r="K123" s="299"/>
    </row>
    <row r="124" spans="2:11" s="1" customFormat="1" ht="17.25" customHeight="1">
      <c r="B124" s="298"/>
      <c r="C124" s="272" t="s">
        <v>1423</v>
      </c>
      <c r="D124" s="272"/>
      <c r="E124" s="272"/>
      <c r="F124" s="273" t="s">
        <v>1424</v>
      </c>
      <c r="G124" s="274"/>
      <c r="H124" s="272"/>
      <c r="I124" s="272"/>
      <c r="J124" s="272" t="s">
        <v>1425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1429</v>
      </c>
      <c r="D126" s="277"/>
      <c r="E126" s="277"/>
      <c r="F126" s="278" t="s">
        <v>1426</v>
      </c>
      <c r="G126" s="255"/>
      <c r="H126" s="255" t="s">
        <v>1466</v>
      </c>
      <c r="I126" s="255" t="s">
        <v>1428</v>
      </c>
      <c r="J126" s="255">
        <v>120</v>
      </c>
      <c r="K126" s="303"/>
    </row>
    <row r="127" spans="2:11" s="1" customFormat="1" ht="15" customHeight="1">
      <c r="B127" s="300"/>
      <c r="C127" s="255" t="s">
        <v>1475</v>
      </c>
      <c r="D127" s="255"/>
      <c r="E127" s="255"/>
      <c r="F127" s="278" t="s">
        <v>1426</v>
      </c>
      <c r="G127" s="255"/>
      <c r="H127" s="255" t="s">
        <v>1476</v>
      </c>
      <c r="I127" s="255" t="s">
        <v>1428</v>
      </c>
      <c r="J127" s="255" t="s">
        <v>1477</v>
      </c>
      <c r="K127" s="303"/>
    </row>
    <row r="128" spans="2:11" s="1" customFormat="1" ht="15" customHeight="1">
      <c r="B128" s="300"/>
      <c r="C128" s="255" t="s">
        <v>1374</v>
      </c>
      <c r="D128" s="255"/>
      <c r="E128" s="255"/>
      <c r="F128" s="278" t="s">
        <v>1426</v>
      </c>
      <c r="G128" s="255"/>
      <c r="H128" s="255" t="s">
        <v>1478</v>
      </c>
      <c r="I128" s="255" t="s">
        <v>1428</v>
      </c>
      <c r="J128" s="255" t="s">
        <v>1477</v>
      </c>
      <c r="K128" s="303"/>
    </row>
    <row r="129" spans="2:11" s="1" customFormat="1" ht="15" customHeight="1">
      <c r="B129" s="300"/>
      <c r="C129" s="255" t="s">
        <v>1437</v>
      </c>
      <c r="D129" s="255"/>
      <c r="E129" s="255"/>
      <c r="F129" s="278" t="s">
        <v>1432</v>
      </c>
      <c r="G129" s="255"/>
      <c r="H129" s="255" t="s">
        <v>1438</v>
      </c>
      <c r="I129" s="255" t="s">
        <v>1428</v>
      </c>
      <c r="J129" s="255">
        <v>15</v>
      </c>
      <c r="K129" s="303"/>
    </row>
    <row r="130" spans="2:11" s="1" customFormat="1" ht="15" customHeight="1">
      <c r="B130" s="300"/>
      <c r="C130" s="281" t="s">
        <v>1439</v>
      </c>
      <c r="D130" s="281"/>
      <c r="E130" s="281"/>
      <c r="F130" s="282" t="s">
        <v>1432</v>
      </c>
      <c r="G130" s="281"/>
      <c r="H130" s="281" t="s">
        <v>1440</v>
      </c>
      <c r="I130" s="281" t="s">
        <v>1428</v>
      </c>
      <c r="J130" s="281">
        <v>15</v>
      </c>
      <c r="K130" s="303"/>
    </row>
    <row r="131" spans="2:11" s="1" customFormat="1" ht="15" customHeight="1">
      <c r="B131" s="300"/>
      <c r="C131" s="281" t="s">
        <v>1441</v>
      </c>
      <c r="D131" s="281"/>
      <c r="E131" s="281"/>
      <c r="F131" s="282" t="s">
        <v>1432</v>
      </c>
      <c r="G131" s="281"/>
      <c r="H131" s="281" t="s">
        <v>1442</v>
      </c>
      <c r="I131" s="281" t="s">
        <v>1428</v>
      </c>
      <c r="J131" s="281">
        <v>20</v>
      </c>
      <c r="K131" s="303"/>
    </row>
    <row r="132" spans="2:11" s="1" customFormat="1" ht="15" customHeight="1">
      <c r="B132" s="300"/>
      <c r="C132" s="281" t="s">
        <v>1443</v>
      </c>
      <c r="D132" s="281"/>
      <c r="E132" s="281"/>
      <c r="F132" s="282" t="s">
        <v>1432</v>
      </c>
      <c r="G132" s="281"/>
      <c r="H132" s="281" t="s">
        <v>1444</v>
      </c>
      <c r="I132" s="281" t="s">
        <v>1428</v>
      </c>
      <c r="J132" s="281">
        <v>20</v>
      </c>
      <c r="K132" s="303"/>
    </row>
    <row r="133" spans="2:11" s="1" customFormat="1" ht="15" customHeight="1">
      <c r="B133" s="300"/>
      <c r="C133" s="255" t="s">
        <v>1431</v>
      </c>
      <c r="D133" s="255"/>
      <c r="E133" s="255"/>
      <c r="F133" s="278" t="s">
        <v>1432</v>
      </c>
      <c r="G133" s="255"/>
      <c r="H133" s="255" t="s">
        <v>1466</v>
      </c>
      <c r="I133" s="255" t="s">
        <v>1428</v>
      </c>
      <c r="J133" s="255">
        <v>50</v>
      </c>
      <c r="K133" s="303"/>
    </row>
    <row r="134" spans="2:11" s="1" customFormat="1" ht="15" customHeight="1">
      <c r="B134" s="300"/>
      <c r="C134" s="255" t="s">
        <v>1445</v>
      </c>
      <c r="D134" s="255"/>
      <c r="E134" s="255"/>
      <c r="F134" s="278" t="s">
        <v>1432</v>
      </c>
      <c r="G134" s="255"/>
      <c r="H134" s="255" t="s">
        <v>1466</v>
      </c>
      <c r="I134" s="255" t="s">
        <v>1428</v>
      </c>
      <c r="J134" s="255">
        <v>50</v>
      </c>
      <c r="K134" s="303"/>
    </row>
    <row r="135" spans="2:11" s="1" customFormat="1" ht="15" customHeight="1">
      <c r="B135" s="300"/>
      <c r="C135" s="255" t="s">
        <v>1451</v>
      </c>
      <c r="D135" s="255"/>
      <c r="E135" s="255"/>
      <c r="F135" s="278" t="s">
        <v>1432</v>
      </c>
      <c r="G135" s="255"/>
      <c r="H135" s="255" t="s">
        <v>1466</v>
      </c>
      <c r="I135" s="255" t="s">
        <v>1428</v>
      </c>
      <c r="J135" s="255">
        <v>50</v>
      </c>
      <c r="K135" s="303"/>
    </row>
    <row r="136" spans="2:11" s="1" customFormat="1" ht="15" customHeight="1">
      <c r="B136" s="300"/>
      <c r="C136" s="255" t="s">
        <v>1453</v>
      </c>
      <c r="D136" s="255"/>
      <c r="E136" s="255"/>
      <c r="F136" s="278" t="s">
        <v>1432</v>
      </c>
      <c r="G136" s="255"/>
      <c r="H136" s="255" t="s">
        <v>1466</v>
      </c>
      <c r="I136" s="255" t="s">
        <v>1428</v>
      </c>
      <c r="J136" s="255">
        <v>50</v>
      </c>
      <c r="K136" s="303"/>
    </row>
    <row r="137" spans="2:11" s="1" customFormat="1" ht="15" customHeight="1">
      <c r="B137" s="300"/>
      <c r="C137" s="255" t="s">
        <v>1454</v>
      </c>
      <c r="D137" s="255"/>
      <c r="E137" s="255"/>
      <c r="F137" s="278" t="s">
        <v>1432</v>
      </c>
      <c r="G137" s="255"/>
      <c r="H137" s="255" t="s">
        <v>1479</v>
      </c>
      <c r="I137" s="255" t="s">
        <v>1428</v>
      </c>
      <c r="J137" s="255">
        <v>255</v>
      </c>
      <c r="K137" s="303"/>
    </row>
    <row r="138" spans="2:11" s="1" customFormat="1" ht="15" customHeight="1">
      <c r="B138" s="300"/>
      <c r="C138" s="255" t="s">
        <v>1456</v>
      </c>
      <c r="D138" s="255"/>
      <c r="E138" s="255"/>
      <c r="F138" s="278" t="s">
        <v>1426</v>
      </c>
      <c r="G138" s="255"/>
      <c r="H138" s="255" t="s">
        <v>1480</v>
      </c>
      <c r="I138" s="255" t="s">
        <v>1458</v>
      </c>
      <c r="J138" s="255"/>
      <c r="K138" s="303"/>
    </row>
    <row r="139" spans="2:11" s="1" customFormat="1" ht="15" customHeight="1">
      <c r="B139" s="300"/>
      <c r="C139" s="255" t="s">
        <v>1459</v>
      </c>
      <c r="D139" s="255"/>
      <c r="E139" s="255"/>
      <c r="F139" s="278" t="s">
        <v>1426</v>
      </c>
      <c r="G139" s="255"/>
      <c r="H139" s="255" t="s">
        <v>1481</v>
      </c>
      <c r="I139" s="255" t="s">
        <v>1461</v>
      </c>
      <c r="J139" s="255"/>
      <c r="K139" s="303"/>
    </row>
    <row r="140" spans="2:11" s="1" customFormat="1" ht="15" customHeight="1">
      <c r="B140" s="300"/>
      <c r="C140" s="255" t="s">
        <v>1462</v>
      </c>
      <c r="D140" s="255"/>
      <c r="E140" s="255"/>
      <c r="F140" s="278" t="s">
        <v>1426</v>
      </c>
      <c r="G140" s="255"/>
      <c r="H140" s="255" t="s">
        <v>1462</v>
      </c>
      <c r="I140" s="255" t="s">
        <v>1461</v>
      </c>
      <c r="J140" s="255"/>
      <c r="K140" s="303"/>
    </row>
    <row r="141" spans="2:11" s="1" customFormat="1" ht="15" customHeight="1">
      <c r="B141" s="300"/>
      <c r="C141" s="255" t="s">
        <v>40</v>
      </c>
      <c r="D141" s="255"/>
      <c r="E141" s="255"/>
      <c r="F141" s="278" t="s">
        <v>1426</v>
      </c>
      <c r="G141" s="255"/>
      <c r="H141" s="255" t="s">
        <v>1482</v>
      </c>
      <c r="I141" s="255" t="s">
        <v>1461</v>
      </c>
      <c r="J141" s="255"/>
      <c r="K141" s="303"/>
    </row>
    <row r="142" spans="2:11" s="1" customFormat="1" ht="15" customHeight="1">
      <c r="B142" s="300"/>
      <c r="C142" s="255" t="s">
        <v>1483</v>
      </c>
      <c r="D142" s="255"/>
      <c r="E142" s="255"/>
      <c r="F142" s="278" t="s">
        <v>1426</v>
      </c>
      <c r="G142" s="255"/>
      <c r="H142" s="255" t="s">
        <v>1484</v>
      </c>
      <c r="I142" s="255" t="s">
        <v>1461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1485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1420</v>
      </c>
      <c r="D148" s="270"/>
      <c r="E148" s="270"/>
      <c r="F148" s="270" t="s">
        <v>1421</v>
      </c>
      <c r="G148" s="271"/>
      <c r="H148" s="270" t="s">
        <v>56</v>
      </c>
      <c r="I148" s="270" t="s">
        <v>59</v>
      </c>
      <c r="J148" s="270" t="s">
        <v>1422</v>
      </c>
      <c r="K148" s="269"/>
    </row>
    <row r="149" spans="2:11" s="1" customFormat="1" ht="17.25" customHeight="1">
      <c r="B149" s="267"/>
      <c r="C149" s="272" t="s">
        <v>1423</v>
      </c>
      <c r="D149" s="272"/>
      <c r="E149" s="272"/>
      <c r="F149" s="273" t="s">
        <v>1424</v>
      </c>
      <c r="G149" s="274"/>
      <c r="H149" s="272"/>
      <c r="I149" s="272"/>
      <c r="J149" s="272" t="s">
        <v>1425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1429</v>
      </c>
      <c r="D151" s="255"/>
      <c r="E151" s="255"/>
      <c r="F151" s="308" t="s">
        <v>1426</v>
      </c>
      <c r="G151" s="255"/>
      <c r="H151" s="307" t="s">
        <v>1466</v>
      </c>
      <c r="I151" s="307" t="s">
        <v>1428</v>
      </c>
      <c r="J151" s="307">
        <v>120</v>
      </c>
      <c r="K151" s="303"/>
    </row>
    <row r="152" spans="2:11" s="1" customFormat="1" ht="15" customHeight="1">
      <c r="B152" s="280"/>
      <c r="C152" s="307" t="s">
        <v>1475</v>
      </c>
      <c r="D152" s="255"/>
      <c r="E152" s="255"/>
      <c r="F152" s="308" t="s">
        <v>1426</v>
      </c>
      <c r="G152" s="255"/>
      <c r="H152" s="307" t="s">
        <v>1486</v>
      </c>
      <c r="I152" s="307" t="s">
        <v>1428</v>
      </c>
      <c r="J152" s="307" t="s">
        <v>1477</v>
      </c>
      <c r="K152" s="303"/>
    </row>
    <row r="153" spans="2:11" s="1" customFormat="1" ht="15" customHeight="1">
      <c r="B153" s="280"/>
      <c r="C153" s="307" t="s">
        <v>1374</v>
      </c>
      <c r="D153" s="255"/>
      <c r="E153" s="255"/>
      <c r="F153" s="308" t="s">
        <v>1426</v>
      </c>
      <c r="G153" s="255"/>
      <c r="H153" s="307" t="s">
        <v>1487</v>
      </c>
      <c r="I153" s="307" t="s">
        <v>1428</v>
      </c>
      <c r="J153" s="307" t="s">
        <v>1477</v>
      </c>
      <c r="K153" s="303"/>
    </row>
    <row r="154" spans="2:11" s="1" customFormat="1" ht="15" customHeight="1">
      <c r="B154" s="280"/>
      <c r="C154" s="307" t="s">
        <v>1431</v>
      </c>
      <c r="D154" s="255"/>
      <c r="E154" s="255"/>
      <c r="F154" s="308" t="s">
        <v>1432</v>
      </c>
      <c r="G154" s="255"/>
      <c r="H154" s="307" t="s">
        <v>1466</v>
      </c>
      <c r="I154" s="307" t="s">
        <v>1428</v>
      </c>
      <c r="J154" s="307">
        <v>50</v>
      </c>
      <c r="K154" s="303"/>
    </row>
    <row r="155" spans="2:11" s="1" customFormat="1" ht="15" customHeight="1">
      <c r="B155" s="280"/>
      <c r="C155" s="307" t="s">
        <v>1434</v>
      </c>
      <c r="D155" s="255"/>
      <c r="E155" s="255"/>
      <c r="F155" s="308" t="s">
        <v>1426</v>
      </c>
      <c r="G155" s="255"/>
      <c r="H155" s="307" t="s">
        <v>1466</v>
      </c>
      <c r="I155" s="307" t="s">
        <v>1436</v>
      </c>
      <c r="J155" s="307"/>
      <c r="K155" s="303"/>
    </row>
    <row r="156" spans="2:11" s="1" customFormat="1" ht="15" customHeight="1">
      <c r="B156" s="280"/>
      <c r="C156" s="307" t="s">
        <v>1445</v>
      </c>
      <c r="D156" s="255"/>
      <c r="E156" s="255"/>
      <c r="F156" s="308" t="s">
        <v>1432</v>
      </c>
      <c r="G156" s="255"/>
      <c r="H156" s="307" t="s">
        <v>1466</v>
      </c>
      <c r="I156" s="307" t="s">
        <v>1428</v>
      </c>
      <c r="J156" s="307">
        <v>50</v>
      </c>
      <c r="K156" s="303"/>
    </row>
    <row r="157" spans="2:11" s="1" customFormat="1" ht="15" customHeight="1">
      <c r="B157" s="280"/>
      <c r="C157" s="307" t="s">
        <v>1453</v>
      </c>
      <c r="D157" s="255"/>
      <c r="E157" s="255"/>
      <c r="F157" s="308" t="s">
        <v>1432</v>
      </c>
      <c r="G157" s="255"/>
      <c r="H157" s="307" t="s">
        <v>1466</v>
      </c>
      <c r="I157" s="307" t="s">
        <v>1428</v>
      </c>
      <c r="J157" s="307">
        <v>50</v>
      </c>
      <c r="K157" s="303"/>
    </row>
    <row r="158" spans="2:11" s="1" customFormat="1" ht="15" customHeight="1">
      <c r="B158" s="280"/>
      <c r="C158" s="307" t="s">
        <v>1451</v>
      </c>
      <c r="D158" s="255"/>
      <c r="E158" s="255"/>
      <c r="F158" s="308" t="s">
        <v>1432</v>
      </c>
      <c r="G158" s="255"/>
      <c r="H158" s="307" t="s">
        <v>1466</v>
      </c>
      <c r="I158" s="307" t="s">
        <v>1428</v>
      </c>
      <c r="J158" s="307">
        <v>50</v>
      </c>
      <c r="K158" s="303"/>
    </row>
    <row r="159" spans="2:11" s="1" customFormat="1" ht="15" customHeight="1">
      <c r="B159" s="280"/>
      <c r="C159" s="307" t="s">
        <v>99</v>
      </c>
      <c r="D159" s="255"/>
      <c r="E159" s="255"/>
      <c r="F159" s="308" t="s">
        <v>1426</v>
      </c>
      <c r="G159" s="255"/>
      <c r="H159" s="307" t="s">
        <v>1488</v>
      </c>
      <c r="I159" s="307" t="s">
        <v>1428</v>
      </c>
      <c r="J159" s="307" t="s">
        <v>1489</v>
      </c>
      <c r="K159" s="303"/>
    </row>
    <row r="160" spans="2:11" s="1" customFormat="1" ht="15" customHeight="1">
      <c r="B160" s="280"/>
      <c r="C160" s="307" t="s">
        <v>1490</v>
      </c>
      <c r="D160" s="255"/>
      <c r="E160" s="255"/>
      <c r="F160" s="308" t="s">
        <v>1426</v>
      </c>
      <c r="G160" s="255"/>
      <c r="H160" s="307" t="s">
        <v>1491</v>
      </c>
      <c r="I160" s="307" t="s">
        <v>1461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1492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1420</v>
      </c>
      <c r="D166" s="270"/>
      <c r="E166" s="270"/>
      <c r="F166" s="270" t="s">
        <v>1421</v>
      </c>
      <c r="G166" s="312"/>
      <c r="H166" s="313" t="s">
        <v>56</v>
      </c>
      <c r="I166" s="313" t="s">
        <v>59</v>
      </c>
      <c r="J166" s="270" t="s">
        <v>1422</v>
      </c>
      <c r="K166" s="247"/>
    </row>
    <row r="167" spans="2:11" s="1" customFormat="1" ht="17.25" customHeight="1">
      <c r="B167" s="248"/>
      <c r="C167" s="272" t="s">
        <v>1423</v>
      </c>
      <c r="D167" s="272"/>
      <c r="E167" s="272"/>
      <c r="F167" s="273" t="s">
        <v>1424</v>
      </c>
      <c r="G167" s="314"/>
      <c r="H167" s="315"/>
      <c r="I167" s="315"/>
      <c r="J167" s="272" t="s">
        <v>1425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1429</v>
      </c>
      <c r="D169" s="255"/>
      <c r="E169" s="255"/>
      <c r="F169" s="278" t="s">
        <v>1426</v>
      </c>
      <c r="G169" s="255"/>
      <c r="H169" s="255" t="s">
        <v>1466</v>
      </c>
      <c r="I169" s="255" t="s">
        <v>1428</v>
      </c>
      <c r="J169" s="255">
        <v>120</v>
      </c>
      <c r="K169" s="303"/>
    </row>
    <row r="170" spans="2:11" s="1" customFormat="1" ht="15" customHeight="1">
      <c r="B170" s="280"/>
      <c r="C170" s="255" t="s">
        <v>1475</v>
      </c>
      <c r="D170" s="255"/>
      <c r="E170" s="255"/>
      <c r="F170" s="278" t="s">
        <v>1426</v>
      </c>
      <c r="G170" s="255"/>
      <c r="H170" s="255" t="s">
        <v>1476</v>
      </c>
      <c r="I170" s="255" t="s">
        <v>1428</v>
      </c>
      <c r="J170" s="255" t="s">
        <v>1477</v>
      </c>
      <c r="K170" s="303"/>
    </row>
    <row r="171" spans="2:11" s="1" customFormat="1" ht="15" customHeight="1">
      <c r="B171" s="280"/>
      <c r="C171" s="255" t="s">
        <v>1374</v>
      </c>
      <c r="D171" s="255"/>
      <c r="E171" s="255"/>
      <c r="F171" s="278" t="s">
        <v>1426</v>
      </c>
      <c r="G171" s="255"/>
      <c r="H171" s="255" t="s">
        <v>1493</v>
      </c>
      <c r="I171" s="255" t="s">
        <v>1428</v>
      </c>
      <c r="J171" s="255" t="s">
        <v>1477</v>
      </c>
      <c r="K171" s="303"/>
    </row>
    <row r="172" spans="2:11" s="1" customFormat="1" ht="15" customHeight="1">
      <c r="B172" s="280"/>
      <c r="C172" s="255" t="s">
        <v>1431</v>
      </c>
      <c r="D172" s="255"/>
      <c r="E172" s="255"/>
      <c r="F172" s="278" t="s">
        <v>1432</v>
      </c>
      <c r="G172" s="255"/>
      <c r="H172" s="255" t="s">
        <v>1493</v>
      </c>
      <c r="I172" s="255" t="s">
        <v>1428</v>
      </c>
      <c r="J172" s="255">
        <v>50</v>
      </c>
      <c r="K172" s="303"/>
    </row>
    <row r="173" spans="2:11" s="1" customFormat="1" ht="15" customHeight="1">
      <c r="B173" s="280"/>
      <c r="C173" s="255" t="s">
        <v>1434</v>
      </c>
      <c r="D173" s="255"/>
      <c r="E173" s="255"/>
      <c r="F173" s="278" t="s">
        <v>1426</v>
      </c>
      <c r="G173" s="255"/>
      <c r="H173" s="255" t="s">
        <v>1493</v>
      </c>
      <c r="I173" s="255" t="s">
        <v>1436</v>
      </c>
      <c r="J173" s="255"/>
      <c r="K173" s="303"/>
    </row>
    <row r="174" spans="2:11" s="1" customFormat="1" ht="15" customHeight="1">
      <c r="B174" s="280"/>
      <c r="C174" s="255" t="s">
        <v>1445</v>
      </c>
      <c r="D174" s="255"/>
      <c r="E174" s="255"/>
      <c r="F174" s="278" t="s">
        <v>1432</v>
      </c>
      <c r="G174" s="255"/>
      <c r="H174" s="255" t="s">
        <v>1493</v>
      </c>
      <c r="I174" s="255" t="s">
        <v>1428</v>
      </c>
      <c r="J174" s="255">
        <v>50</v>
      </c>
      <c r="K174" s="303"/>
    </row>
    <row r="175" spans="2:11" s="1" customFormat="1" ht="15" customHeight="1">
      <c r="B175" s="280"/>
      <c r="C175" s="255" t="s">
        <v>1453</v>
      </c>
      <c r="D175" s="255"/>
      <c r="E175" s="255"/>
      <c r="F175" s="278" t="s">
        <v>1432</v>
      </c>
      <c r="G175" s="255"/>
      <c r="H175" s="255" t="s">
        <v>1493</v>
      </c>
      <c r="I175" s="255" t="s">
        <v>1428</v>
      </c>
      <c r="J175" s="255">
        <v>50</v>
      </c>
      <c r="K175" s="303"/>
    </row>
    <row r="176" spans="2:11" s="1" customFormat="1" ht="15" customHeight="1">
      <c r="B176" s="280"/>
      <c r="C176" s="255" t="s">
        <v>1451</v>
      </c>
      <c r="D176" s="255"/>
      <c r="E176" s="255"/>
      <c r="F176" s="278" t="s">
        <v>1432</v>
      </c>
      <c r="G176" s="255"/>
      <c r="H176" s="255" t="s">
        <v>1493</v>
      </c>
      <c r="I176" s="255" t="s">
        <v>1428</v>
      </c>
      <c r="J176" s="255">
        <v>50</v>
      </c>
      <c r="K176" s="303"/>
    </row>
    <row r="177" spans="2:11" s="1" customFormat="1" ht="15" customHeight="1">
      <c r="B177" s="280"/>
      <c r="C177" s="255" t="s">
        <v>120</v>
      </c>
      <c r="D177" s="255"/>
      <c r="E177" s="255"/>
      <c r="F177" s="278" t="s">
        <v>1426</v>
      </c>
      <c r="G177" s="255"/>
      <c r="H177" s="255" t="s">
        <v>1494</v>
      </c>
      <c r="I177" s="255" t="s">
        <v>1495</v>
      </c>
      <c r="J177" s="255"/>
      <c r="K177" s="303"/>
    </row>
    <row r="178" spans="2:11" s="1" customFormat="1" ht="15" customHeight="1">
      <c r="B178" s="280"/>
      <c r="C178" s="255" t="s">
        <v>59</v>
      </c>
      <c r="D178" s="255"/>
      <c r="E178" s="255"/>
      <c r="F178" s="278" t="s">
        <v>1426</v>
      </c>
      <c r="G178" s="255"/>
      <c r="H178" s="255" t="s">
        <v>1496</v>
      </c>
      <c r="I178" s="255" t="s">
        <v>1497</v>
      </c>
      <c r="J178" s="255">
        <v>1</v>
      </c>
      <c r="K178" s="303"/>
    </row>
    <row r="179" spans="2:11" s="1" customFormat="1" ht="15" customHeight="1">
      <c r="B179" s="280"/>
      <c r="C179" s="255" t="s">
        <v>55</v>
      </c>
      <c r="D179" s="255"/>
      <c r="E179" s="255"/>
      <c r="F179" s="278" t="s">
        <v>1426</v>
      </c>
      <c r="G179" s="255"/>
      <c r="H179" s="255" t="s">
        <v>1498</v>
      </c>
      <c r="I179" s="255" t="s">
        <v>1428</v>
      </c>
      <c r="J179" s="255">
        <v>20</v>
      </c>
      <c r="K179" s="303"/>
    </row>
    <row r="180" spans="2:11" s="1" customFormat="1" ht="15" customHeight="1">
      <c r="B180" s="280"/>
      <c r="C180" s="255" t="s">
        <v>56</v>
      </c>
      <c r="D180" s="255"/>
      <c r="E180" s="255"/>
      <c r="F180" s="278" t="s">
        <v>1426</v>
      </c>
      <c r="G180" s="255"/>
      <c r="H180" s="255" t="s">
        <v>1499</v>
      </c>
      <c r="I180" s="255" t="s">
        <v>1428</v>
      </c>
      <c r="J180" s="255">
        <v>255</v>
      </c>
      <c r="K180" s="303"/>
    </row>
    <row r="181" spans="2:11" s="1" customFormat="1" ht="15" customHeight="1">
      <c r="B181" s="280"/>
      <c r="C181" s="255" t="s">
        <v>121</v>
      </c>
      <c r="D181" s="255"/>
      <c r="E181" s="255"/>
      <c r="F181" s="278" t="s">
        <v>1426</v>
      </c>
      <c r="G181" s="255"/>
      <c r="H181" s="255" t="s">
        <v>1390</v>
      </c>
      <c r="I181" s="255" t="s">
        <v>1428</v>
      </c>
      <c r="J181" s="255">
        <v>10</v>
      </c>
      <c r="K181" s="303"/>
    </row>
    <row r="182" spans="2:11" s="1" customFormat="1" ht="15" customHeight="1">
      <c r="B182" s="280"/>
      <c r="C182" s="255" t="s">
        <v>122</v>
      </c>
      <c r="D182" s="255"/>
      <c r="E182" s="255"/>
      <c r="F182" s="278" t="s">
        <v>1426</v>
      </c>
      <c r="G182" s="255"/>
      <c r="H182" s="255" t="s">
        <v>1500</v>
      </c>
      <c r="I182" s="255" t="s">
        <v>1461</v>
      </c>
      <c r="J182" s="255"/>
      <c r="K182" s="303"/>
    </row>
    <row r="183" spans="2:11" s="1" customFormat="1" ht="15" customHeight="1">
      <c r="B183" s="280"/>
      <c r="C183" s="255" t="s">
        <v>1501</v>
      </c>
      <c r="D183" s="255"/>
      <c r="E183" s="255"/>
      <c r="F183" s="278" t="s">
        <v>1426</v>
      </c>
      <c r="G183" s="255"/>
      <c r="H183" s="255" t="s">
        <v>1502</v>
      </c>
      <c r="I183" s="255" t="s">
        <v>1461</v>
      </c>
      <c r="J183" s="255"/>
      <c r="K183" s="303"/>
    </row>
    <row r="184" spans="2:11" s="1" customFormat="1" ht="15" customHeight="1">
      <c r="B184" s="280"/>
      <c r="C184" s="255" t="s">
        <v>1490</v>
      </c>
      <c r="D184" s="255"/>
      <c r="E184" s="255"/>
      <c r="F184" s="278" t="s">
        <v>1426</v>
      </c>
      <c r="G184" s="255"/>
      <c r="H184" s="255" t="s">
        <v>1503</v>
      </c>
      <c r="I184" s="255" t="s">
        <v>1461</v>
      </c>
      <c r="J184" s="255"/>
      <c r="K184" s="303"/>
    </row>
    <row r="185" spans="2:11" s="1" customFormat="1" ht="15" customHeight="1">
      <c r="B185" s="280"/>
      <c r="C185" s="255" t="s">
        <v>124</v>
      </c>
      <c r="D185" s="255"/>
      <c r="E185" s="255"/>
      <c r="F185" s="278" t="s">
        <v>1432</v>
      </c>
      <c r="G185" s="255"/>
      <c r="H185" s="255" t="s">
        <v>1504</v>
      </c>
      <c r="I185" s="255" t="s">
        <v>1428</v>
      </c>
      <c r="J185" s="255">
        <v>50</v>
      </c>
      <c r="K185" s="303"/>
    </row>
    <row r="186" spans="2:11" s="1" customFormat="1" ht="15" customHeight="1">
      <c r="B186" s="280"/>
      <c r="C186" s="255" t="s">
        <v>1505</v>
      </c>
      <c r="D186" s="255"/>
      <c r="E186" s="255"/>
      <c r="F186" s="278" t="s">
        <v>1432</v>
      </c>
      <c r="G186" s="255"/>
      <c r="H186" s="255" t="s">
        <v>1506</v>
      </c>
      <c r="I186" s="255" t="s">
        <v>1507</v>
      </c>
      <c r="J186" s="255"/>
      <c r="K186" s="303"/>
    </row>
    <row r="187" spans="2:11" s="1" customFormat="1" ht="15" customHeight="1">
      <c r="B187" s="280"/>
      <c r="C187" s="255" t="s">
        <v>1508</v>
      </c>
      <c r="D187" s="255"/>
      <c r="E187" s="255"/>
      <c r="F187" s="278" t="s">
        <v>1432</v>
      </c>
      <c r="G187" s="255"/>
      <c r="H187" s="255" t="s">
        <v>1509</v>
      </c>
      <c r="I187" s="255" t="s">
        <v>1507</v>
      </c>
      <c r="J187" s="255"/>
      <c r="K187" s="303"/>
    </row>
    <row r="188" spans="2:11" s="1" customFormat="1" ht="15" customHeight="1">
      <c r="B188" s="280"/>
      <c r="C188" s="255" t="s">
        <v>1510</v>
      </c>
      <c r="D188" s="255"/>
      <c r="E188" s="255"/>
      <c r="F188" s="278" t="s">
        <v>1432</v>
      </c>
      <c r="G188" s="255"/>
      <c r="H188" s="255" t="s">
        <v>1511</v>
      </c>
      <c r="I188" s="255" t="s">
        <v>1507</v>
      </c>
      <c r="J188" s="255"/>
      <c r="K188" s="303"/>
    </row>
    <row r="189" spans="2:11" s="1" customFormat="1" ht="15" customHeight="1">
      <c r="B189" s="280"/>
      <c r="C189" s="316" t="s">
        <v>1512</v>
      </c>
      <c r="D189" s="255"/>
      <c r="E189" s="255"/>
      <c r="F189" s="278" t="s">
        <v>1432</v>
      </c>
      <c r="G189" s="255"/>
      <c r="H189" s="255" t="s">
        <v>1513</v>
      </c>
      <c r="I189" s="255" t="s">
        <v>1514</v>
      </c>
      <c r="J189" s="317" t="s">
        <v>1515</v>
      </c>
      <c r="K189" s="303"/>
    </row>
    <row r="190" spans="2:11" s="18" customFormat="1" ht="15" customHeight="1">
      <c r="B190" s="318"/>
      <c r="C190" s="319" t="s">
        <v>1516</v>
      </c>
      <c r="D190" s="320"/>
      <c r="E190" s="320"/>
      <c r="F190" s="321" t="s">
        <v>1432</v>
      </c>
      <c r="G190" s="320"/>
      <c r="H190" s="320" t="s">
        <v>1517</v>
      </c>
      <c r="I190" s="320" t="s">
        <v>1514</v>
      </c>
      <c r="J190" s="322" t="s">
        <v>1515</v>
      </c>
      <c r="K190" s="323"/>
    </row>
    <row r="191" spans="2:11" s="1" customFormat="1" ht="15" customHeight="1">
      <c r="B191" s="280"/>
      <c r="C191" s="316" t="s">
        <v>44</v>
      </c>
      <c r="D191" s="255"/>
      <c r="E191" s="255"/>
      <c r="F191" s="278" t="s">
        <v>1426</v>
      </c>
      <c r="G191" s="255"/>
      <c r="H191" s="252" t="s">
        <v>1518</v>
      </c>
      <c r="I191" s="255" t="s">
        <v>1519</v>
      </c>
      <c r="J191" s="255"/>
      <c r="K191" s="303"/>
    </row>
    <row r="192" spans="2:11" s="1" customFormat="1" ht="15" customHeight="1">
      <c r="B192" s="280"/>
      <c r="C192" s="316" t="s">
        <v>1520</v>
      </c>
      <c r="D192" s="255"/>
      <c r="E192" s="255"/>
      <c r="F192" s="278" t="s">
        <v>1426</v>
      </c>
      <c r="G192" s="255"/>
      <c r="H192" s="255" t="s">
        <v>1521</v>
      </c>
      <c r="I192" s="255" t="s">
        <v>1461</v>
      </c>
      <c r="J192" s="255"/>
      <c r="K192" s="303"/>
    </row>
    <row r="193" spans="2:11" s="1" customFormat="1" ht="15" customHeight="1">
      <c r="B193" s="280"/>
      <c r="C193" s="316" t="s">
        <v>1522</v>
      </c>
      <c r="D193" s="255"/>
      <c r="E193" s="255"/>
      <c r="F193" s="278" t="s">
        <v>1426</v>
      </c>
      <c r="G193" s="255"/>
      <c r="H193" s="255" t="s">
        <v>1523</v>
      </c>
      <c r="I193" s="255" t="s">
        <v>1461</v>
      </c>
      <c r="J193" s="255"/>
      <c r="K193" s="303"/>
    </row>
    <row r="194" spans="2:11" s="1" customFormat="1" ht="15" customHeight="1">
      <c r="B194" s="280"/>
      <c r="C194" s="316" t="s">
        <v>1524</v>
      </c>
      <c r="D194" s="255"/>
      <c r="E194" s="255"/>
      <c r="F194" s="278" t="s">
        <v>1432</v>
      </c>
      <c r="G194" s="255"/>
      <c r="H194" s="255" t="s">
        <v>1525</v>
      </c>
      <c r="I194" s="255" t="s">
        <v>1461</v>
      </c>
      <c r="J194" s="255"/>
      <c r="K194" s="303"/>
    </row>
    <row r="195" spans="2:11" s="1" customFormat="1" ht="15" customHeight="1">
      <c r="B195" s="309"/>
      <c r="C195" s="324"/>
      <c r="D195" s="289"/>
      <c r="E195" s="289"/>
      <c r="F195" s="289"/>
      <c r="G195" s="289"/>
      <c r="H195" s="289"/>
      <c r="I195" s="289"/>
      <c r="J195" s="289"/>
      <c r="K195" s="310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91"/>
      <c r="C197" s="301"/>
      <c r="D197" s="301"/>
      <c r="E197" s="301"/>
      <c r="F197" s="311"/>
      <c r="G197" s="301"/>
      <c r="H197" s="301"/>
      <c r="I197" s="301"/>
      <c r="J197" s="301"/>
      <c r="K197" s="291"/>
    </row>
    <row r="198" spans="2:11" s="1" customFormat="1" ht="18.75" customHeight="1"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</row>
    <row r="199" spans="2:11" s="1" customFormat="1" ht="13.5">
      <c r="B199" s="242"/>
      <c r="C199" s="243"/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1">
      <c r="B200" s="245"/>
      <c r="C200" s="246" t="s">
        <v>1526</v>
      </c>
      <c r="D200" s="246"/>
      <c r="E200" s="246"/>
      <c r="F200" s="246"/>
      <c r="G200" s="246"/>
      <c r="H200" s="246"/>
      <c r="I200" s="246"/>
      <c r="J200" s="246"/>
      <c r="K200" s="247"/>
    </row>
    <row r="201" spans="2:11" s="1" customFormat="1" ht="25.5" customHeight="1">
      <c r="B201" s="245"/>
      <c r="C201" s="325" t="s">
        <v>1527</v>
      </c>
      <c r="D201" s="325"/>
      <c r="E201" s="325"/>
      <c r="F201" s="325" t="s">
        <v>1528</v>
      </c>
      <c r="G201" s="326"/>
      <c r="H201" s="325" t="s">
        <v>1529</v>
      </c>
      <c r="I201" s="325"/>
      <c r="J201" s="325"/>
      <c r="K201" s="247"/>
    </row>
    <row r="202" spans="2:11" s="1" customFormat="1" ht="5.25" customHeight="1">
      <c r="B202" s="280"/>
      <c r="C202" s="275"/>
      <c r="D202" s="275"/>
      <c r="E202" s="275"/>
      <c r="F202" s="275"/>
      <c r="G202" s="301"/>
      <c r="H202" s="275"/>
      <c r="I202" s="275"/>
      <c r="J202" s="275"/>
      <c r="K202" s="303"/>
    </row>
    <row r="203" spans="2:11" s="1" customFormat="1" ht="15" customHeight="1">
      <c r="B203" s="280"/>
      <c r="C203" s="255" t="s">
        <v>1519</v>
      </c>
      <c r="D203" s="255"/>
      <c r="E203" s="255"/>
      <c r="F203" s="278" t="s">
        <v>45</v>
      </c>
      <c r="G203" s="255"/>
      <c r="H203" s="255" t="s">
        <v>1530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46</v>
      </c>
      <c r="G204" s="255"/>
      <c r="H204" s="255" t="s">
        <v>1531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49</v>
      </c>
      <c r="G205" s="255"/>
      <c r="H205" s="255" t="s">
        <v>1532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47</v>
      </c>
      <c r="G206" s="255"/>
      <c r="H206" s="255" t="s">
        <v>1533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 t="s">
        <v>48</v>
      </c>
      <c r="G207" s="255"/>
      <c r="H207" s="255" t="s">
        <v>1534</v>
      </c>
      <c r="I207" s="255"/>
      <c r="J207" s="255"/>
      <c r="K207" s="303"/>
    </row>
    <row r="208" spans="2:11" s="1" customFormat="1" ht="15" customHeight="1">
      <c r="B208" s="280"/>
      <c r="C208" s="255"/>
      <c r="D208" s="255"/>
      <c r="E208" s="255"/>
      <c r="F208" s="278"/>
      <c r="G208" s="255"/>
      <c r="H208" s="255"/>
      <c r="I208" s="255"/>
      <c r="J208" s="255"/>
      <c r="K208" s="303"/>
    </row>
    <row r="209" spans="2:11" s="1" customFormat="1" ht="15" customHeight="1">
      <c r="B209" s="280"/>
      <c r="C209" s="255" t="s">
        <v>1473</v>
      </c>
      <c r="D209" s="255"/>
      <c r="E209" s="255"/>
      <c r="F209" s="278" t="s">
        <v>81</v>
      </c>
      <c r="G209" s="255"/>
      <c r="H209" s="255" t="s">
        <v>1535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1368</v>
      </c>
      <c r="G210" s="255"/>
      <c r="H210" s="255" t="s">
        <v>1369</v>
      </c>
      <c r="I210" s="255"/>
      <c r="J210" s="255"/>
      <c r="K210" s="303"/>
    </row>
    <row r="211" spans="2:11" s="1" customFormat="1" ht="15" customHeight="1">
      <c r="B211" s="280"/>
      <c r="C211" s="255"/>
      <c r="D211" s="255"/>
      <c r="E211" s="255"/>
      <c r="F211" s="278" t="s">
        <v>1366</v>
      </c>
      <c r="G211" s="255"/>
      <c r="H211" s="255" t="s">
        <v>1536</v>
      </c>
      <c r="I211" s="255"/>
      <c r="J211" s="255"/>
      <c r="K211" s="303"/>
    </row>
    <row r="212" spans="2:11" s="1" customFormat="1" ht="15" customHeight="1">
      <c r="B212" s="327"/>
      <c r="C212" s="255"/>
      <c r="D212" s="255"/>
      <c r="E212" s="255"/>
      <c r="F212" s="278" t="s">
        <v>1370</v>
      </c>
      <c r="G212" s="316"/>
      <c r="H212" s="307" t="s">
        <v>1371</v>
      </c>
      <c r="I212" s="307"/>
      <c r="J212" s="307"/>
      <c r="K212" s="328"/>
    </row>
    <row r="213" spans="2:11" s="1" customFormat="1" ht="15" customHeight="1">
      <c r="B213" s="327"/>
      <c r="C213" s="255"/>
      <c r="D213" s="255"/>
      <c r="E213" s="255"/>
      <c r="F213" s="278" t="s">
        <v>1372</v>
      </c>
      <c r="G213" s="316"/>
      <c r="H213" s="307" t="s">
        <v>1129</v>
      </c>
      <c r="I213" s="307"/>
      <c r="J213" s="307"/>
      <c r="K213" s="328"/>
    </row>
    <row r="214" spans="2:11" s="1" customFormat="1" ht="15" customHeight="1">
      <c r="B214" s="327"/>
      <c r="C214" s="255"/>
      <c r="D214" s="255"/>
      <c r="E214" s="255"/>
      <c r="F214" s="278"/>
      <c r="G214" s="316"/>
      <c r="H214" s="307"/>
      <c r="I214" s="307"/>
      <c r="J214" s="307"/>
      <c r="K214" s="328"/>
    </row>
    <row r="215" spans="2:11" s="1" customFormat="1" ht="15" customHeight="1">
      <c r="B215" s="327"/>
      <c r="C215" s="255" t="s">
        <v>1497</v>
      </c>
      <c r="D215" s="255"/>
      <c r="E215" s="255"/>
      <c r="F215" s="278">
        <v>1</v>
      </c>
      <c r="G215" s="316"/>
      <c r="H215" s="307" t="s">
        <v>1537</v>
      </c>
      <c r="I215" s="307"/>
      <c r="J215" s="307"/>
      <c r="K215" s="328"/>
    </row>
    <row r="216" spans="2:11" s="1" customFormat="1" ht="15" customHeight="1">
      <c r="B216" s="327"/>
      <c r="C216" s="255"/>
      <c r="D216" s="255"/>
      <c r="E216" s="255"/>
      <c r="F216" s="278">
        <v>2</v>
      </c>
      <c r="G216" s="316"/>
      <c r="H216" s="307" t="s">
        <v>1538</v>
      </c>
      <c r="I216" s="307"/>
      <c r="J216" s="307"/>
      <c r="K216" s="328"/>
    </row>
    <row r="217" spans="2:11" s="1" customFormat="1" ht="15" customHeight="1">
      <c r="B217" s="327"/>
      <c r="C217" s="255"/>
      <c r="D217" s="255"/>
      <c r="E217" s="255"/>
      <c r="F217" s="278">
        <v>3</v>
      </c>
      <c r="G217" s="316"/>
      <c r="H217" s="307" t="s">
        <v>1539</v>
      </c>
      <c r="I217" s="307"/>
      <c r="J217" s="307"/>
      <c r="K217" s="328"/>
    </row>
    <row r="218" spans="2:11" s="1" customFormat="1" ht="15" customHeight="1">
      <c r="B218" s="327"/>
      <c r="C218" s="255"/>
      <c r="D218" s="255"/>
      <c r="E218" s="255"/>
      <c r="F218" s="278">
        <v>4</v>
      </c>
      <c r="G218" s="316"/>
      <c r="H218" s="307" t="s">
        <v>1540</v>
      </c>
      <c r="I218" s="307"/>
      <c r="J218" s="307"/>
      <c r="K218" s="328"/>
    </row>
    <row r="219" spans="2:11" s="1" customFormat="1" ht="12.75" customHeight="1">
      <c r="B219" s="329"/>
      <c r="C219" s="330"/>
      <c r="D219" s="330"/>
      <c r="E219" s="330"/>
      <c r="F219" s="330"/>
      <c r="G219" s="330"/>
      <c r="H219" s="330"/>
      <c r="I219" s="330"/>
      <c r="J219" s="330"/>
      <c r="K219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2024-02-29T09:43:22Z</dcterms:created>
  <dcterms:modified xsi:type="dcterms:W3CDTF">2024-02-29T09:43:29Z</dcterms:modified>
  <cp:category/>
  <cp:version/>
  <cp:contentType/>
  <cp:contentStatus/>
</cp:coreProperties>
</file>