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10" activeTab="0"/>
  </bookViews>
  <sheets>
    <sheet name="Rekapitulace s náklady" sheetId="1" r:id="rId1"/>
    <sheet name="SO 000.1" sheetId="2" r:id="rId2"/>
    <sheet name="SO 000.2" sheetId="3" r:id="rId3"/>
    <sheet name="SO 000.3" sheetId="4" r:id="rId4"/>
    <sheet name="SO 101" sheetId="5" r:id="rId5"/>
    <sheet name="SO 102" sheetId="6" r:id="rId6"/>
  </sheets>
  <definedNames/>
  <calcPr fullCalcOnLoad="1"/>
</workbook>
</file>

<file path=xl/sharedStrings.xml><?xml version="1.0" encoding="utf-8"?>
<sst xmlns="http://schemas.openxmlformats.org/spreadsheetml/2006/main" count="1375" uniqueCount="524">
  <si>
    <t>Objekt</t>
  </si>
  <si>
    <t>Popis</t>
  </si>
  <si>
    <t>DPH</t>
  </si>
  <si>
    <t>Aspe</t>
  </si>
  <si>
    <t>Firma: Prime-com s.r.o.</t>
  </si>
  <si>
    <t>Příloha k formuláři pro ocenění nabídky</t>
  </si>
  <si>
    <t>Stavba</t>
  </si>
  <si>
    <t>číslo a název SO</t>
  </si>
  <si>
    <t>číslo a název rozpočtu:</t>
  </si>
  <si>
    <t>20PC10</t>
  </si>
  <si>
    <t>II/195 průtah Vlkanov - aktualizace 2024</t>
  </si>
  <si>
    <t>SO 000.1</t>
  </si>
  <si>
    <t>Vedlejší a všeobecné náklady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</si>
  <si>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</si>
  <si>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</si>
  <si>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</si>
  <si>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</si>
  <si>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</si>
  <si>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</si>
  <si>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</si>
  <si>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</si>
  <si>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</si>
  <si>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</si>
  <si>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</si>
  <si>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</si>
  <si>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</si>
  <si>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</si>
  <si>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</si>
  <si>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</si>
  <si>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</si>
  <si>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</si>
  <si>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</si>
  <si>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</si>
  <si>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014102</t>
  </si>
  <si>
    <t>POPLATKY ZA SKLÁDKU
Oprava objízdné trasy, čerpání položky na základě souhlasu TDS
Čerpání na základě skutečného množství</t>
  </si>
  <si>
    <t xml:space="preserve">T         </t>
  </si>
  <si>
    <t>Odhad
čištění krajnic od nánosů (z pol. č. 12922.1): 490*0,1*2,0=98,000 [A]
čištění příkopů od nánosů (z pol. č. 12931): 300*0,15*2,0=90,000 [B]
odkop pro plošné opravy podkladních vrstev vozovky (z pol. č. 11313): 10*2,2=22,000 [C]
Celkem: A+B+C=210,000 [D]
sypanina, kamenivo: 1 m3 = 2 t
beton, asf. beton: 1 m3 = 2,2-2,5 t
dřevo: 1 m3 = 0,7 t
plast: 1 m3 = 0,7 t</t>
  </si>
  <si>
    <t>zahrnuje veškeré poplatky provozovateli skládky související s uložením odpadu na skládce.</t>
  </si>
  <si>
    <t>02990</t>
  </si>
  <si>
    <t/>
  </si>
  <si>
    <t>OSTATNÍ POŽADAVKY - INFORMAČNÍ TABULE
Osazení omluvných a informačních tabulí dle požadavků SÚS PK, p.o.</t>
  </si>
  <si>
    <t xml:space="preserve">KPL       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</si>
  <si>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</si>
  <si>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03350</t>
  </si>
  <si>
    <t>SLUŽBY ZAJIŠŤUJÍCÍ REGUL, PŘEVED A OCHRANU VEŘEJ DOPRAVY
Položka zahrnuje průměrnou sazbu za každý jeden den používání veškerých zařízení (přechodné DZ vč. VDZ, zneplatnění stávajících DZ, řízení dopravy pracovníky příslušně poučenými apod.) v rámci všech opatření (včetně MTŽ a DMTŽ) každý jeden den po celou dobu trvání stavby. 
Retroreflexní materiál min. třídy RA2 dle ČSN EN 12899-1  
Jednotlivá opatření viz PD. 
Položka zahrnuje povinnou kontrolu veškerých zařízení min. 1x denně po celou dobu trvání přechodné úpravy a bezprostřední napravení případných nedostatků oproti rozhodnutí kompetentního orgánu a všem legislativním požadavkům jakož i požadavkům zadavatele.</t>
  </si>
  <si>
    <t xml:space="preserve">DEN       </t>
  </si>
  <si>
    <t>zahrnuje objednatelem povolené náklady na služby pro zhotovitele</t>
  </si>
  <si>
    <t>SLUŽBY ZAJIŠŤUJÍCÍ REGUL, PŘEVED A OCHRANU VEŘEJ DOPRAVY
Zajištění všech potřebných stanovení přechodné úpravy provozu a povolení uzavírky na předmětné úseky komunikace od příslušného silničního správního úřadu/úřadů včetně projednání s dotčenými orgány</t>
  </si>
  <si>
    <t>Zemní práce</t>
  </si>
  <si>
    <t>11313</t>
  </si>
  <si>
    <t>ODSTRANĚNÍ KRYTU ZPEVNĚNÝCH PLOCH S ASFALTOVÝM POJIVEM
Odkop v místech plošných oprav podkladních vrstev vozovky,
oprava objízdné trasy, čerpání položky na základě souhlasu TDS</t>
  </si>
  <si>
    <t xml:space="preserve">M3        </t>
  </si>
  <si>
    <t>plošné vysprávky v podkladních asf. stmelených vrstvách (odhad): 200*0,05=10,000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</si>
  <si>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</si>
  <si>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</t>
  </si>
  <si>
    <t>FRÉZOVÁNÍ ZPEVNĚNÝCH PLOCH ASFALTOVÝCH
Oprava objízdné trasy, včetně odvozu na deponii SÚS PK v Cihlářské ul. v Domažlicích, čerpání položky na základě souhlasu TDS</t>
  </si>
  <si>
    <t>Odhad
silnice III/19522: 290*4,5*0,1=130,500 [A]
ostatní lokality na objízdné trase: 200*4,5*0,1=90,000 [B]
Celkem: A+B=220,500 [C]</t>
  </si>
  <si>
    <t>113763</t>
  </si>
  <si>
    <t>FRÉZOVÁNÍ DRÁŽKY PRŮŘEZU DO 300MM2 V ASFALTOVÉ VOZOVCE
Řezání spar na styku asf. vrstev v ZÚ a KÚ, navazujících úseků PK,
položka zahrnuje i skládku vzhledem k malému množství bouraného materiálu,
Oprava objízdné trasy, čerpání položky na základě souhlasu TDS</t>
  </si>
  <si>
    <t xml:space="preserve">M         </t>
  </si>
  <si>
    <t>Odhad
ZÚ, KÚ: 4,5+4,5+4,5=13,500 [A]
navazující úseky PK: 20+13=33,000 [B]
Celkem: A+B=46,500 [C]</t>
  </si>
  <si>
    <t>Položka zahrnuje veškerou manipulaci s vybouranou sutí a s vybouranými hmotami vč. uložení na skládku.</t>
  </si>
  <si>
    <t>12922</t>
  </si>
  <si>
    <t>ČIŠTĚNÍ KRAJNIC OD NÁNOSU TL. DO 100MM
Seříznutí krajnice po odfrézování stávajících konstrukčních vrstev včetně odvozu materiálu na skládku,
Oprava objízdné trasy, čerpání položky na základě souhlasu TDS</t>
  </si>
  <si>
    <t xml:space="preserve">M2        </t>
  </si>
  <si>
    <t>Odhad
povrch nezpevněné krajnice: ((290+200)*0,5)*2=490,000 [A]</t>
  </si>
  <si>
    <t>Součástí položky je vodorovná a svislá doprava, přemístění, přeložení, manipulace s materiálem a uložení na skládku.
 Nezahrnuje poplatek za skládku, který se vykazuje v položce 0141** (s výjimkou malého množství  materiálu, kde je možné poplatek zahrnout do jednotkové ceny položky – tento fakt musí být uveden v doplňujícím textu k položce)</t>
  </si>
  <si>
    <t>12931</t>
  </si>
  <si>
    <t>ČIŠTĚNÍ PŘÍKOPŮ OD NÁNOSU DO 0,25M3/M
Včetně odvozu materiálu na skládku,
Oprava objízdné trasy, čerpání položky na základě souhlasu TDS</t>
  </si>
  <si>
    <t>Odhad
300=300,000 [A]</t>
  </si>
  <si>
    <t>Komunikace</t>
  </si>
  <si>
    <t>56960</t>
  </si>
  <si>
    <t>ZPEVNĚNÍ KRAJNIC Z RECYKLOVANÉHO MATERIÁLU
Rozprostření R-MAT fr. 0/22 a zhutnění v prostoru nezp. krajnice, bude použit materiál z pol.č. 11372,
Oprava objízdné trasy, čerpání položky na základě souhlasu TDS</t>
  </si>
  <si>
    <t>Odhad
povrch nezpevněné krajnice: ((290+200)*0,5*0,07)*2=34,300 [A]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</si>
  <si>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</si>
  <si>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572123</t>
  </si>
  <si>
    <t>INFILTRAČNÍ POSTŘIK Z EMULZE DO 1,0KG/M2
PI-E, 1,0 kg/m2
Oprava objízdné trasy, čerpání položky na základě souhlasu TDS</t>
  </si>
  <si>
    <t>Odhad
silnice III/19522: 290*4,5*1,02=1 331,100 [A]
ostatní lokality na objízdné trase: 200*4,5*1,02=918,000 [B]
Celkem: A+B=2 249,100 [C]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</si>
  <si>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</si>
  <si>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572211</t>
  </si>
  <si>
    <t xml:space="preserve">SPOJOVACÍ POSTŘIK Z ASFALTU DO 0,5KG/M2
PS-E, 0,3 kg/m2
Oprava objízdné trasy, čerpání položky na základě souhlasu TDS
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</si>
  <si>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</si>
  <si>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574A33</t>
  </si>
  <si>
    <t>ASFALTOVÝ BETON PRO OBRUSNÉ VRSTVY ACO 11 TL. 40MM
ACO 11 50/70, tl. 40 mm
Oprava objízdné trasy, čerpání položky na základě souhlasu TDS</t>
  </si>
  <si>
    <t>Odhad
silnice III/19522: 290*4,5=1 305,000 [A]
ostatní lokality na objízdné trase: 200*4,5=900,000 [B]
Celkem: A+B=2 205,000 [C]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</si>
  <si>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</si>
  <si>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574E46</t>
  </si>
  <si>
    <t>ASFALTOVÝ BETON PRO PODKLADNÍ VRSTVY ACP 16+, 16S TL. 50MM
ACP 16+ 50/70, tl. 50 mm
Oprava objízdné trasy, čerpání položky na základě souhlasu TDS</t>
  </si>
  <si>
    <t>plošné vysprávky v podkladních asf. stmelených vrstvách (odhad): 200=200,000 [A]</t>
  </si>
  <si>
    <t>574E56</t>
  </si>
  <si>
    <t>ASFALTOVÝ BETON PRO PODKLADNÍ VRSTVY ACP 16+, 16S TL. 60MM
ACP 16+ 50/70, tl. 60 mm
Oprava objízdné trasy, čerpání položky na základě souhlasu TDS</t>
  </si>
  <si>
    <t>57792A</t>
  </si>
  <si>
    <t>VÝSPRAVA VÝTLUKŮ SMĚSÍ ACO TL. DO 50MM
ACO 11 50/70, tl. 50 mm,
Oprava objízdné trasy, čerpání položky na základě souhlasu TDS</t>
  </si>
  <si>
    <t>Odhad
200=200,000 [A]</t>
  </si>
  <si>
    <t>- odfrézování nebo jiné odstranění poškozených vozovkových vrstev
- zaříznutí hran
- vyčištění
- nátěr
- dodání a výplň předepsanou zhutněnou balenou asfaltovou směsí
- asfaltová zálivka</t>
  </si>
  <si>
    <t>58910</t>
  </si>
  <si>
    <t>VÝPLŇ SPAR ASFALTEM
Zalití pracovní spáry v ZÚ, KÚ a navazujících PK,
Oprava objízdné trasy, čerpání položky na základě souhlasu TDS</t>
  </si>
  <si>
    <t>položka zahrnuje:
- dodávku předepsaného materiálu
- vyčištění a výplň spar tímto materiálem</t>
  </si>
  <si>
    <t>Ostatní konstrukce a práce</t>
  </si>
  <si>
    <t>9</t>
  </si>
  <si>
    <t>915111</t>
  </si>
  <si>
    <t xml:space="preserve">VODOROVNÉ DOPRAVNÍ ZNAČENÍ BARVOU HLADKÉ - DODÁVKA A POKLÁDKA
Obnova vodorovného dopravního značení,
Oprava objízdné trasy, čerpání položky na základě souhlasu TDS
</t>
  </si>
  <si>
    <t>Odhad
silnice III/19522: 290*0,125+257*0,125+33*0,25=76,625 [A]
ostatní lokality na objízdné trase: 200*0,125*2=50,000 [B]
Celkem: A+B=126,625 [C]</t>
  </si>
  <si>
    <t>položka zahrnuje:
- dodání a pokládku nátěrového materiálu (měří se pouze natíraná plocha)
- předznačení a reflexní úpravu</t>
  </si>
  <si>
    <t>915221</t>
  </si>
  <si>
    <t>VODOR DOPRAV ZNAČ PLASTEM STRUKTURÁLNÍ NEHLUČNÉ - DOD A POKLÁDKA
Obnova vodorovného dopravního značení,
Oprava objízdné trasy, čerpání položky na základě souhlasu TDS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</si>
  <si>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</si>
  <si>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</si>
  <si>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</si>
  <si>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</si>
  <si>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</si>
  <si>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</si>
  <si>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</si>
  <si>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000.2</t>
  </si>
  <si>
    <t>POPLATKY ZA SKLÁDKU
Oprava objízdné trasy MK Šitboř, čerpání položky na základě souhlasu TDS
Čerpání na základě skutečného množství</t>
  </si>
  <si>
    <t>Odhad
čištění krajnic od nánosů (z pol. č. 12922.2): 70*0,1*2,0=14,000 [A]
sypanina, kamenivo: 1 m3 = 2 t
beton, asf. beton: 1 m3 = 2,2-2,5 t
dřevo: 1 m3 = 0,7 t
plast: 1 m3 = 0,7 t</t>
  </si>
  <si>
    <t>FRÉZOVÁNÍ ZPEVNĚNÝCH PLOCH ASFALTOVÝCH
Oprava objízdné trasy MK Šitboř, včetně odvozu na místo určené obcí Vlkanov v době výstavby (do 10 km), čerpání položky na základě souhlasu TDS</t>
  </si>
  <si>
    <t>Odhad
MK na Šitboř: 70*4,0*0,1=28,000 [A]</t>
  </si>
  <si>
    <t>FRÉZOVÁNÍ DRÁŽKY PRŮŘEZU DO 300MM2 V ASFALTOVÉ VOZOVCE
Řezání spar na styku asf. vrstev v KÚ,
položka zahrnuje i skládku vzhledem k malému množství bouraného materiálu,
Oprava objízdné trasy MK na Šitboř, čerpání položky na základě souhlasu TDS</t>
  </si>
  <si>
    <t>Odhad
KÚ: 4,0=4,000 [A]</t>
  </si>
  <si>
    <t>ČIŠTĚNÍ KRAJNIC OD NÁNOSU TL. DO 100MM
Seříznutí krajnice po odfrézování stávajících konstrukčních vrstev včetně odvozu materiálu na skládku,
Oprava objízdné trasy MK Šitboř, čerpání položky na základě souhlasu TDS</t>
  </si>
  <si>
    <t>Odhad
povrch nezpevněné krajnice: (70*0,5)*2=70,000 [A]</t>
  </si>
  <si>
    <t>ZPEVNĚNÍ KRAJNIC Z RECYKLOVANÉHO MATERIÁLU
Rozprostření R-MAT fr. 0/22 a zhutnění v prostoru nezp. krajnice, bude použit materiál z pol.č. 11372,
Oprava objízdné trasy MK Šitboř, čerpání položky na základě souhlasu TDS</t>
  </si>
  <si>
    <t>Odhad
povrch nezpevněné krajnice: (70*0,5*0,07)*2=4,900 [A]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</si>
  <si>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</si>
  <si>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INFILTRAČNÍ POSTŘIK Z EMULZE DO 1,0KG/M2
PI-E, 1,0 kg/m2
Oprava objízdné trasy MK Šitboř, čerpání položky na základě souhlasu TDS</t>
  </si>
  <si>
    <t>Odhad
MK na Šitboř: 70*4,0*1,02=285,600 [A]</t>
  </si>
  <si>
    <t>SPOJOVACÍ POSTŘIK Z ASFALTU DO 0,5KG/M2
PS-E, 0,3 kg/m2
Oprava objízdné trasy MK Šitboř, čerpání položky na základě souhlasu TDS</t>
  </si>
  <si>
    <t>ASFALTOVÝ BETON PRO OBRUSNÉ VRSTVY ACO 11 TL. 40MM
ACO 11 50/70, tl. 40 mm
Oprava objízdné trasy MK Šitboř, čerpání položky na základě souhlasu TDS</t>
  </si>
  <si>
    <t>Odhad
MK na Šitboř: 70*4,0=280,000 [A]</t>
  </si>
  <si>
    <t>ASFALTOVÝ BETON PRO PODKLADNÍ VRSTVY ACP 16+, 16S TL. 60MM
ACP 16+ 50/70, tl. 60 mm
Oprava objízdné trasy MK Šitboř, čerpání položky na základě souhlasu TDS</t>
  </si>
  <si>
    <t>VÝPLŇ SPAR ASFALTEM
Zalití pracovní spáry v KÚ,
Oprava objízdné trasy MK Šitboř, čerpání položky na základě souhlasu TDS</t>
  </si>
  <si>
    <t>VODOROVNÉ DOPRAVNÍ ZNAČENÍ BARVOU HLADKÉ - DODÁVKA A POKLÁDKA
Obnova vodorovného dopravního značení,
Oprava objízdné trasy MK Šitboř, čerpání položky na základě souhlasu TDS</t>
  </si>
  <si>
    <t>Odhad
MK na Šitboř: 70*0,125*2=17,500 [A]</t>
  </si>
  <si>
    <t>VODOR DOPRAV ZNAČ PLASTEM STRUKTURÁLNÍ NEHLUČNÉ - DOD A POKLÁDKA
Obnova vodorovného dopravního značení,
Oprava objízdné trasy MK Šitboř, čerpání položky na základě souhlasu TDS</t>
  </si>
  <si>
    <t>SO 000.3</t>
  </si>
  <si>
    <t>02710</t>
  </si>
  <si>
    <t xml:space="preserve">POMOC PRÁCE ZŘÍZ NEBO ZAJIŠŤ OBJÍŽĎKY A PŘÍSTUP CESTY
Pasport objízdné trasy před zahájením výstavby a po dokončení stavby a převedení dopravy zpět na silnici II/195. </t>
  </si>
  <si>
    <t>zahrnuje veškeré náklady spojené s objednatelem požadovanými zařízeními</t>
  </si>
  <si>
    <t>02910</t>
  </si>
  <si>
    <t>OSTATNÍ POŽADAVKY - ZEMĚMĚŘIČSKÁ MĚŘENÍ
Zaměření skutečného provedení stavby</t>
  </si>
  <si>
    <t>zahrnuje veškeré náklady spojené s objednatelem požadovanými pracemi,
- pro stanovení orientační investorské ceny určete jednotkovou cenu jako 1% odhadované
ceny stavby</t>
  </si>
  <si>
    <t>02944</t>
  </si>
  <si>
    <t>OSTAT POŽADAVKY - DOKUMENTACE SKUTEČ PROVEDENÍ V DIGIT FORMĚ
Vyhotovení dokumentace skutečného provedení stavby (DSPS);
v počtu 4 paré v tištěné formě + 2 x digitální forma (CD)</t>
  </si>
  <si>
    <t>zahrnuje veškeré náklady spojené s objednatelem požadovanými pracemi</t>
  </si>
  <si>
    <t>02945</t>
  </si>
  <si>
    <t>OSTAT POŽADAVKY - GEOMETRICKÝ PLÁN</t>
  </si>
  <si>
    <t>položka zahrnuje:       
- přípravu podkladů, vyhotovení žádosti pro vklad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</si>
  <si>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02946</t>
  </si>
  <si>
    <t>OSTAT POŽADAVKY - FOTODOKUMENTACE
Fotografie 9*13 cm - album fotek z průbehu stavby</t>
  </si>
  <si>
    <t>položka zahrnuje:
- fotodokumentaci zadavatelem požadovaného děje a konstrukcí v požadovaných časových intervalech
- zadavatelem specifikované výstupy (fotografie v papírovém a digitálním formátu) v požadovaném počtu</t>
  </si>
  <si>
    <t>03100</t>
  </si>
  <si>
    <t>ZAŘÍZENÍ STAVENIŠTĚ - ZŘÍZENÍ, PROVOZ, DEMONTÁŽ</t>
  </si>
  <si>
    <t>Odhad</t>
  </si>
  <si>
    <t>zahrnuje objednatelem povolené náklady na pořízení (event. pronájem), provozování, udržování a likvidaci zhotovitelova zařízení</t>
  </si>
  <si>
    <t>03730</t>
  </si>
  <si>
    <t>POMOC PRÁCE ZAJIŠŤ NEBO ZŘÍZ OCHRANU INŽENÝRSKÝCH SÍTÍ</t>
  </si>
  <si>
    <t>zahrnuje objednatelem povolené náklady na požadovaná zařízení zhotovitele</t>
  </si>
  <si>
    <t>SO 101</t>
  </si>
  <si>
    <t>Silnice II/195</t>
  </si>
  <si>
    <t>POPLATKY ZA SKLÁDKU</t>
  </si>
  <si>
    <t>Odměřeno ze situace
odkop nestmelených vrstev vozovky (z pol. č. 113328.1): (1100,275-91,549)*2,0=2 017,452 [A]
bet. obruby (z pol. č. 11352): 57*0,060=3,420 [B]
bourání propustku (z pol. č. 966357): 16*0,445=7,120 [C]
sejmutí travního drnu (z pol. č. 11130): (1362,2*0,05)*2,0=136,220 [D]
hloubení jam (z pol. č. 131738): 10,004*2,0=20,008 [E]
výkop pro uložení podélné drenáže (z pol. č. 212645): (483,6*0,15)*2,0=145,080 [F]
materiál pro uložení přípojek UV (z pol. č. 87433.1): (78*0,3*0,6)*2,0=28,080 [G]
materiál pro uložení přípojky zachycení pramene (z pol. č. 87433.2): (8*0,3*0,6)*2,0=2,880 [H]
bourání UV (z pol. č. 96687): 4*0,2=0,800 [I]
čištění příkopů od nánosů (z pol. č. 12931): (31,8*0,15)*2,0=9,540 [J]
bourání konstrukcí ze ŽB (z pol. č. 96616): 3,6*2,4=8,640 [K]
odkopávky (z pol. č. 12273): 27,752*2,0=55,504 [L]
odstranění krytu s asfaltovým pojivem (z pol. č. 11313): 429,75*2,2=945,450 [M]
Celkem: A+B+C+D+E+F+G+H+I+J+K+L+M=3 380,194 [N]
sypanina, kamenivo: 1 m3 = 2,0 t
beton, asf. beton: 1 m3 = 2,2 t
dřevo: 1 m3 = 0,7 t
plast: 1 m3 = 0,7 t</t>
  </si>
  <si>
    <t>POPLATKY ZA SKLÁDKU
Sanace podkladních vrstev, se souhlasem TDS</t>
  </si>
  <si>
    <t>sypanina, kamenivo: 1 m3 = 2,0 t
odkop pro sanaci, nestmelené vrstvy vozovky (viz pol. č.: 113328.2): (1298,088+241,78)*2,0=3 079,736 [A]</t>
  </si>
  <si>
    <t>11130</t>
  </si>
  <si>
    <t>SEJMUTÍ DRNU
Sejmutí travního drnu v místech rozšíření silničního tělesa, otevřených příkopů a v místech nové trasy sil. II/195</t>
  </si>
  <si>
    <t>Odměřeno ze situace</t>
  </si>
  <si>
    <t>včetně vodorovné dopravy  a uložení na skládku</t>
  </si>
  <si>
    <t>ODSTRANĚNÍ KRYTU ZPEVNĚNÝCH PLOCH S ASFALTOVÝM POJIVEM
Odkop konstrukčních vrstev vozovky z penetračního makadamu, dle diagnostického průzkumu se ve stávající konstrukci vozovky nachází cca 100 mm penetračního makadamu</t>
  </si>
  <si>
    <t>Odměřeno ze situace
4297,5*0,1=429,750 [A]</t>
  </si>
  <si>
    <t>113328</t>
  </si>
  <si>
    <t>ODSTRAN PODKL ZPEVNĚNÝCH PLOCH Z KAMENIVA NESTMEL, ODVOZ DO 20KM
Odstranění nestmelených konstrukčních vrstev v místech, kde dochází ke kompletní rekonstrukci vozovky, část materiálu bude použit na zasypání otevřených příkopů viz pol. č. 17411 (včetně přesunu na deponii), zbytek materiálu bude odvezen na skládku stavebních hmot</t>
  </si>
  <si>
    <t>Odměřeno ze situace
vozovka: 4001*1,1*0,25=1 100,275 [A]
objem materiálu použitého v pol. č. 17411: 67,429 m3</t>
  </si>
  <si>
    <t>ODSTRAN PODKL ZPEVNĚNÝCH PLOCH Z KAMENIVA NESTMEL, ODVOZ DO 20KM
Sanace podloží, se souhlasem TDS</t>
  </si>
  <si>
    <t>Odměřeno ze situace
aktivní zóna vozovky v celé ploše: (4001*1,1)*0,25=1 100,275 [A]
nevhodná zemina v úseku km 0,350 - 0,410: (439,6*1,1)*0,5=241,780 [B]
Celkem: A+B=1 342,055 [C]</t>
  </si>
  <si>
    <t>11352</t>
  </si>
  <si>
    <t>ODSTRANĚNÍ CHODNÍKOVÝCH A SILNIČNÍCH OBRUBNÍKŮ BETONOVÝCH</t>
  </si>
  <si>
    <t xml:space="preserve">Odměřeno ze situace
silniční obruby u stávajících nástupišť zastávek BUS: 57=57,000 [A]
 </t>
  </si>
  <si>
    <t>FRÉZOVÁNÍ ZPEVNĚNÝCH PLOCH ASFALTOVÝCH
Včetně odvozu na deponii SÚS PK v Cihlářské ul. v Domažlicích. Včetně nákladů na několikanásobné nájezdy stavebních strojů v rámci dílčích fází výstavby.</t>
  </si>
  <si>
    <t>Vozovka: 4297,5*0,12=515,700 [A]
Pro účely pol. č. 56360 a 56960 lze opětovně použít celkem 47,647 m3 r-materiálu (v požadované kvalitě).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</si>
  <si>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
jednotkové ceny bourání – tento fakt musí být uveden v doplňujícím textu k položce).</t>
  </si>
  <si>
    <t>FRÉZOVÁNÍ DRÁŽKY PRŮŘEZU DO 300MM2 V ASFALTOVÉ VOZOVCE
Řezání spar na styku asf. vrstev v ZÚ, KÚ, navazujících úseků PK,
položka zahrnuje i skládku vzhledem k malému množství bouraného materiálu</t>
  </si>
  <si>
    <t>Odměřeno ze situace
ZÚ, KÚ: 5,2+5,8=11,000 [A]
navazující PK: 4,25=4,250 [B]
Celkem: A+B=15,250 [C]</t>
  </si>
  <si>
    <t>12273</t>
  </si>
  <si>
    <t>ODKOPÁVKY A PROKOPÁVKY OBECNÉ TŘ. I
Odkop zeminy v místech rekonstrukce propustku v km 0,312</t>
  </si>
  <si>
    <t>Odměřeno ze situace
8*2,68*0,4+(8*3,26*0,95-2*8*0,35)=27,752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</si>
  <si>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</si>
  <si>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ČIŠTĚNÍ PŘÍKOPŮ OD NÁNOSU DO 0,25M3/M
Včetně odvozu materiálu na skládku</t>
  </si>
  <si>
    <t>Odměřeno ze situace
31,8=31,800 [A]</t>
  </si>
  <si>
    <t>131738</t>
  </si>
  <si>
    <t>HLOUBENÍ JAM ZAPAŽ I NEPAŽ TŘ. I, ODVOZ DO 20KM
Odkop pro osazení UV a prostoru pro zachycení pramene, včetně odvozu na skládku stavebních hmot</t>
  </si>
  <si>
    <t>Odměřeno ze situace
uliční vpusti: 14*0,7*0,7*1,4=9,604 [A]
jáma pro zachycení pramene: 1*1*0,4=0,400 [B]
Celkem: A+B=10,004 [C]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</si>
  <si>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</si>
  <si>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13273</t>
  </si>
  <si>
    <t>HLOUBENÍ RÝH ŠÍŘ DO 2M PAŽ I NEPAŽ TŘ. I
Odkop pro zřízení přípojek UV</t>
  </si>
  <si>
    <t>Odměřeno ze situace
přípojky UV: 78*0,3*0,6=14,040 [A]
přípojka zachycení pramene: 8*0,3*0,6=1,440 [B]
Celkem: A+B=15,480 [C]</t>
  </si>
  <si>
    <t>17411</t>
  </si>
  <si>
    <t>ZÁSYP JAM A RÝH ZEMINOU SE ZHUTNĚNÍM
Zásyp po osazení kanalizačních vpustí a kanalizačních přípojek, bude použit vhodný materiál získaný z demontáže nestmelených konstrukčních vrstev (pol. č. 113328.1)</t>
  </si>
  <si>
    <t>Odměřeno ze situace
zásyp po demontáži UV: 4*(1,5*0,5*0,5)=1,500 [A]
zásyp otevřených příkopů podél silnice II/195: (70+42)*0,5=56,000 [B]
zásyp rýh po přípojkách UV: (78*0,3*0,6)-(78*3,14*0,15*0,15)=8,529 [C]
dodatečný zásyp po osazení nových UV: 14*0,1=1,400 [D]
zásyp v okolí trub propustku v km 0,311: 12,0*2,01=24,120 [E]
Celkem: A+B+C+D+E=91,549 [F]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</si>
  <si>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</si>
  <si>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</si>
  <si>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</si>
  <si>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Odměřeno ze situace
vozovka: 4001*1,1=4 401,100 [A]</t>
  </si>
  <si>
    <t>položka zahrnuje úpravu pláně včetně vyrovnání výškových rozdílů. Míru zhutnění určuje projekt.</t>
  </si>
  <si>
    <t>18231</t>
  </si>
  <si>
    <t>ROZPROSTŘENÍ ORNICE V ROVINĚ V TL DO 0,10M
Bude použita ornice z pol. č. 121101 (SO 104 - Obytná zóna)</t>
  </si>
  <si>
    <t>položka zahrnuje:
nutné přemístění ornice z dočasných skládek vzdálených do 50m
rozprostření ornice v předepsané tloušťce v rovině a ve svahu do 1:5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</si>
  <si>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</si>
  <si>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</si>
  <si>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</si>
  <si>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18600</t>
  </si>
  <si>
    <t>ZALÉVÁNÍ VODOU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</si>
  <si>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</si>
  <si>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</si>
  <si>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212645</t>
  </si>
  <si>
    <t>TRATIVODY KOMPL Z TRUB Z PLAST HM DN DO 200MM, RÝHA TŘ I
Podélná drenáž včetně výkopů, dodání drenážních trubek a zásypu předepsaným materiálem (blíže v D.101.4 - Vzorové příčné řezy).</t>
  </si>
  <si>
    <t>Odměřeno ze situace
tuhá drenážní trubka DN 100 SN 8, perforace 220°: 483,6=483,600 [A]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</si>
  <si>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</si>
  <si>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21451</t>
  </si>
  <si>
    <t>SANAČNÍ VRSTVY Z LOMOVÉHO KAMENE
Sanace podloží násypu, se souhlsem TDS, v úseku km 0,350 - 0,410 (osa 101), lomový káměn o mocnosti cca 0,5 m</t>
  </si>
  <si>
    <t>Odměřeno ze situace
(439,6*1,1)*0,5=241,780 [A]</t>
  </si>
  <si>
    <t>položka zahrnuje zahrnuje dodávku lomového kamen předepsané kvality, včetně mimostaveništní a vnitrostaveništní dopravy, rozprostření se zhutněním
není-li v zadávací dokumentaci uvedeno jinak, jedná se o nakupovaný materiál</t>
  </si>
  <si>
    <t>21452</t>
  </si>
  <si>
    <t>SANAČNÍ VRSTVY Z KAMENIVA DRCENÉHO
Sanace podloží, se souhlsem TDS, PDK 0/125 tl. 0,25 m</t>
  </si>
  <si>
    <t>Odhad
((4001-439,6)*1,1)*0,25=979,385 [A]</t>
  </si>
  <si>
    <t>položka zahrnuje dodávku předepsaného kameniva, mimostaveništní a vnitrostaveništní dopravu a jeho uložení
není-li v zadávací dokumentaci uvedeno jinak, jedná se o nakupovaný materiál</t>
  </si>
  <si>
    <t>21461B</t>
  </si>
  <si>
    <t xml:space="preserve">SEPARAČNÍ GEOTEXTILIE DO 200G/M2
Filtrační geotextilie z polypropylenu v podélné drenáži, plošná hmotnost 100 g/m2 </t>
  </si>
  <si>
    <t>Odměřeno ze situace
podélná drenáž: 461,5*1,4=646,100 [A]</t>
  </si>
  <si>
    <t>Položka zahrnuje:
- dodávku předepsané geotextilie
- úpravu, očištění a ochranu podkladu
- přichycení k podkladu, případně zatížení
- úpravy spojů a zajištění okrajů
- úpravy pro odvodnění
- nutné přesahy
- mimostaveništní a vnitrostaveništní dopravu</t>
  </si>
  <si>
    <t>21461D</t>
  </si>
  <si>
    <t>SEPARAČNÍ GEOTEXTILIE DO 400G/M2
Netkaná geotextilie z polypropylenu, plošná hmotnost min. 300 g/m2, pevnost v tahu min. 20 kN, mechanická odolnost proti protržení - CBR min. 3,0 kN
použití při nesplnění filtračního kriteria, se souhlasem TDS</t>
  </si>
  <si>
    <t>Vodorovné konstrukce</t>
  </si>
  <si>
    <t>451325</t>
  </si>
  <si>
    <t>PODKL A VÝPLŇ VRSTVY ZE ŽELEZOBET DO C30/37
Propustek v km 0,311, betonové prvky</t>
  </si>
  <si>
    <t>Odměřeno ze situace
podklad pro trouby, beton C20/25-XF3:: 11,65*0,2*2,68+(0,4*0,4*2,68)*2=7,102 [A]
bet. prahy na vtoku a výtoku, beton C30/37-XF4:: 0,25*0,9*(2,4+2,25)=1,046 [B]
Celkem: A+B=8,148 [C]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</si>
  <si>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</si>
  <si>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46111A</t>
  </si>
  <si>
    <t>PATKY Z DÍLCŮ BETON DO C20/25
Propustek v km 0,311, betonové patky</t>
  </si>
  <si>
    <t>Odměřeno ze situace
beton C20/25-XF3: 0,29*12,0=3,480 [A]</t>
  </si>
  <si>
    <t>položka zahrnuje:
- nutné zemní práce (hloubení rýh a pod.)
- dodání dílce požadovaného tvaru a vlastností, jeho skladování, doprava a osazení do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okamžiku,
- další práce dané případně specifikací k příslušnému prefabrik. dílci (úprava pohledových ploch, příp. rubových ploch, osazení měřících zařízení, zkoušení a měření dílců a pod.).</t>
  </si>
  <si>
    <t>465512</t>
  </si>
  <si>
    <t>DLAŽBY Z LOMOVÉHO KAMENE NA MC
Obklad kamenem do betonu na vtoku a výtoku propustku v km 0,311 a vyústění přípojky v místech zachycení pramene, včetně lože z betonu C20/25n-XF3</t>
  </si>
  <si>
    <t>Odměřeno ze situace
vtok a výtok propustku v km 0,311: (7,18+6,51)*0,15=2,054 [A]
odláždění vyústění přípojky zachycení pramene: 0,5*0,15=0,075 [B]
zpevnění krajnice a svahu v km 0,281 vlevo: 1,1*0,15=0,165 [C]
Celkem: A+B+C=2,294 [D]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</si>
  <si>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</t>
  </si>
  <si>
    <t>56313</t>
  </si>
  <si>
    <t>VOZOVKOVÉ VRSTVY Z MECHANICKY ZPEVNĚNÉHO KAMENIVA TL. DO 150MM
MZK 0/32, tl. 150 mm</t>
  </si>
  <si>
    <t>Odměřeno ze situace
4001*1,05=4 201,050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</si>
  <si>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</si>
  <si>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56330</t>
  </si>
  <si>
    <t>VOZOVKOVÉ VRSTVY ZE ŠTĚRKODRTI
Zachycení pramene, ŠDa 0/32</t>
  </si>
  <si>
    <t>Odměřeno ze situace
0,5=0,500 [A]</t>
  </si>
  <si>
    <t>56334</t>
  </si>
  <si>
    <t>VOZOVKOVÉ VRSTVY ZE ŠTĚRKODRTI TL. DO 200MM
ŠDa 0/32, tl. 200 mm</t>
  </si>
  <si>
    <t>Odměřeno ze situace
4001*1,1=4 401,100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</si>
  <si>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</si>
  <si>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56340</t>
  </si>
  <si>
    <t>VOZOVKOVÉ VRSTVY ZE ŠTĚRKOPÍSKU
Zachycení pramene, ŠP 0/4</t>
  </si>
  <si>
    <t>Odměřeno ze situace
1*1*0,05+0,25=0,300 [A]</t>
  </si>
  <si>
    <t>VOZOVKOVÉ VRSTVY ZE ŠTĚRKOPÍSKU
Propustek v km 0,311, Štěrkopískový podsyp tl. 200 mm</t>
  </si>
  <si>
    <t>Odměřeno ze situace
11,65*2,68*0,2=6,244 [A]</t>
  </si>
  <si>
    <t>56360</t>
  </si>
  <si>
    <t>VOZOVKOVÉ VRSTVY Z RECYKLOVANÉHO MATERIÁLU
Rozprostření R-MAT včetně zhutnění v místech sjezdu v km 0,275</t>
  </si>
  <si>
    <t>Odměřeno ze situace
27,6*0,2=5,520 [A]</t>
  </si>
  <si>
    <t>ZPEVNĚNÍ KRAJNIC Z RECYKLOVANÉHO MATERIÁLU
Rozprostření R-MAT fr. 0/22 a zhutnění v prostoru nezp. krajnice a jádra krajnice v místech kompletní rekonstrukce vozovky</t>
  </si>
  <si>
    <t>Odměřeno ze situace
povrch nezpevněné krajnice: 130,07*0,1=13,007 [A]
jádro krajnice: 145,6*0,2=29,120 [B]
Celkem: A+B=42,127 [C]</t>
  </si>
  <si>
    <t>INFILTRAČNÍ POSTŘIK Z EMULZE DO 1,0KG/M2
PI-E, 1,0 kg/m2</t>
  </si>
  <si>
    <t>572214</t>
  </si>
  <si>
    <t>SPOJOVACÍ POSTŘIK Z MODIFIK EMULZE DO 0,5KG/M2
PS-E, 0,3 kg/m2</t>
  </si>
  <si>
    <t>574A34</t>
  </si>
  <si>
    <t>ASFALTOVÝ BETON PRO OBRUSNÉ VRSTVY ACO 11+, 11S TL. 40MM
ACO 11+ 50/70, tl. 40 mm</t>
  </si>
  <si>
    <t>574E78</t>
  </si>
  <si>
    <t xml:space="preserve">ASFALTOVÝ BETON PRO PODKLADNÍ VRSTVY ACP 22+, 22S TL. 80MM
ACP 22S 50/70, tl. 80 mm
</t>
  </si>
  <si>
    <t>587205</t>
  </si>
  <si>
    <t>PŘEDLÁŽDĚNÍ KRYTU Z BETONOVÝCH DLAŽDIC
Rozebrání a přeskládání bet. dlažby - výšková úprava chodníku v km 0,451 - 0,505</t>
  </si>
  <si>
    <t>- pod pojmem *předláždění* se rozumí rozebrání stávající dlažby a pokládka dlažby ze stávajícího dlažebního materiálu (bez dodávky nového)
- zahrnuje nezbytnou manipulaci s tímto materiálem (nakládání, doprava, složení, očištění)
- dodání a rozprostření materiálu pro lože a jeho tloušťku předepsanou dokumentací a pro předepsanou výplň spar
- eventuelní doplnění plochy s použitím nového materiálu se vykazuje v položce č.582</t>
  </si>
  <si>
    <t>VÝPLŇ SPAR ASFALTEM
Zalití spáry na styku obrusné vrstvy asfaltového souvrství a silniční obruby</t>
  </si>
  <si>
    <t>Úpravy povrchů, podlahy, výplně otvorů</t>
  </si>
  <si>
    <t>62745</t>
  </si>
  <si>
    <t>SPÁROVÁNÍ STARÉHO ZDIVA CEMENTOVOU MALTOU
Propustek v km 0,311, spárování maltou M25-XF4 na ploše odláždění lomovým kamenem</t>
  </si>
  <si>
    <t>Odměřeno ze situace
7,18+6,51=13,690 [A]</t>
  </si>
  <si>
    <t>položka zahrnuje:
dodávku veškerého materiálu potřebného pro předepsanou úpravu v předepsané kvalitě
vyčištění spar (vyškrábání), vypláchnutí spar vodou, očištění povrchu
spárování
odklizení suti a přebytečného materiálu
potřebná lešení</t>
  </si>
  <si>
    <t xml:space="preserve">Potrubí    </t>
  </si>
  <si>
    <t>82457</t>
  </si>
  <si>
    <t>POTRUBÍ Z TRUB ŽELEZOBETONOVÝCH DN DO 500MM
Propustek v km 0,311 včetně seříznutí do sklonu 1:1,5</t>
  </si>
  <si>
    <t>Odměřeno ze situace
2*12,0=24,000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</si>
  <si>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</si>
  <si>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87433</t>
  </si>
  <si>
    <t>POTRUBÍ Z TRUB PLASTOVÝCH ODPADNÍCH DN DO 150MM
Přípojka uliční vpusti včetně prvků na úpravu směru - materiál PVC DN 150, kruhová tuhost SN8</t>
  </si>
  <si>
    <t>Odměřeno ze situace
DN 150: 78=78,000 [B]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</si>
  <si>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</si>
  <si>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POTRUBÍ Z TRUB PLASTOVÝCH ODPADNÍCH DN DO 150MM
Přípojka zachycení pramene - materiál PVC DN 110, kruhová tuhost SN8</t>
  </si>
  <si>
    <t>89712</t>
  </si>
  <si>
    <t>VPUSŤ KANALIZAČNÍ ULIČNÍ KOMPLETNÍ Z BETONOVÝCH DÍLCŮ
Uliční vpusť betonová - mříže litinové s pantem, specifikace UV viz D.101.1 - Technická zpráva a D.101.4 - Vzorové příčné řezy</t>
  </si>
  <si>
    <t xml:space="preserve">KUS       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</si>
  <si>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</si>
  <si>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89742</t>
  </si>
  <si>
    <t>VPUSŤ CHODNÍKOVÁ Z BETON DÍLCŮ
UV4, podobrubníková vpust</t>
  </si>
  <si>
    <t>položka zahrnuje:
dodávku a osazení předepsaného dílce včetně mříže
předepsané podkladní konstrukce</t>
  </si>
  <si>
    <t>89914</t>
  </si>
  <si>
    <t>ŠACHTOVÉ BETONOVÉ SKRUŽE SAMOSTATNÉ
Zachycení pramene, betonová skruž výšky 0,295 m</t>
  </si>
  <si>
    <t>- Položka zahrnuje veškerý materiál, výrobky a polotovary, včetně mimostaveništní a vnitrostaveništní dopravy (rovněž přesuny), včetně naložení a složení,případně s uložením.</t>
  </si>
  <si>
    <t>89921</t>
  </si>
  <si>
    <t>VÝŠKOVÁ ÚPRAVA POKLOPŮ</t>
  </si>
  <si>
    <t>- položka výškové úpravy zahrnuje všechny nutné práce a materiály pro zvýšení nebo snížení zařízení (včetně nutné úpravy stávajícího povrchu vozovky nebo chodníku).</t>
  </si>
  <si>
    <t>89923</t>
  </si>
  <si>
    <t>VÝŠKOVÁ ÚPRAVA KRYCÍCH HRNCŮ</t>
  </si>
  <si>
    <t>Potrubí</t>
  </si>
  <si>
    <t>91297</t>
  </si>
  <si>
    <t>DOPRAVNÍ ZRCADLO
Dopravní zrcadlo v úpravě bez nutnosti přívodu energie, které se nejíní a nerosí se. Dopravní zrcadlo umístěné v km 0,180, průměru optiky 600 mm, včetně sloupku a prací spojených s instalací</t>
  </si>
  <si>
    <t>položka zahrnuje:
- dodání a osazení zrcadla včetně nutných zemních prací
- předepsaná povrchová úprava
- vnitrostaveništní a mimostaveništní doprava
- odrazky plastové nebo z retroreflexní fólie.</t>
  </si>
  <si>
    <t>DOPRAVNÍ ZRCADLO
Dopravní zrcadlo v úpravě bez nutnosti přívodu energie, které se nejíní a nerosí se. Dopravní zrcadla v prostoru stykové křižovatky sil. II/195 a III/19522, průměru optiky 800 mm, včetně sloupku a prací spojených s instalací</t>
  </si>
  <si>
    <t>914131</t>
  </si>
  <si>
    <t xml:space="preserve">DOPRAVNÍ ZNAČKY ZÁKLADNÍ VELIKOSTI OCELOVÉ FÓLIE TŘ 2 - DODÁVKA A MONTÁŽ
Dopravní značky; svislé značky IJ4b budou realizovány v grafické úpravě označníku Plzeňského kraje
</t>
  </si>
  <si>
    <t>položka zahrnuje:
- dodávku a montáž značek v požadovaném provedení</t>
  </si>
  <si>
    <t>914133</t>
  </si>
  <si>
    <t>DOPRAVNÍ ZNAČKY ZÁKLADNÍ VELIKOSTI OCELOVÉ FÓLIE TŘ 2 - DEMONTÁŽ
Demontáž včetně přesunu deponii SÚS PK - Cihlářská ul., Domažlice</t>
  </si>
  <si>
    <t>Položka zahrnuje odstranění, demontáž a odklizení materiálu s odvozem na předepsané místo</t>
  </si>
  <si>
    <t>914913</t>
  </si>
  <si>
    <t xml:space="preserve">SLOUPKY A STOJKY DZ Z OCEL TRUBEK ZABETON DEMONTÁŽ
Včetně přesunu na deponii SÚS PK - Cihlářská ul., Domažlice
</t>
  </si>
  <si>
    <t>914921</t>
  </si>
  <si>
    <t>SLOUPKY A STOJKY DOPRAVNÍCH ZNAČEK Z OCEL TRUBEK DO PATKY - DODÁVKA A MONTÁŽ</t>
  </si>
  <si>
    <t>položka zahrnuje:
- sloupky a upevňovací zařízení včetně jejich osazení (betonová patka, zemní práce)</t>
  </si>
  <si>
    <t>VODOROVNÉ DOPRAVNÍ ZNAČENÍ BARVOU HLADKÉ - DODÁVKA A POKLÁDKA</t>
  </si>
  <si>
    <t>položka zahrnuje:
- dodání a pokládku nátěrového materiálu (měří se pouze natíraná plocha)
- předznačení a reflexní úpravu</t>
  </si>
  <si>
    <t>VODOROVNÉ DOPRAVNÍ ZNAČENÍ BARVOU HLADKÉ - DODÁVKA A POKLÁDKA
Žlutá klikatá čára v místech vjezdových a výjezdových klínech zastávek BUS</t>
  </si>
  <si>
    <t>VODOR DOPRAV ZNAČ PLASTEM STRUKTURÁLNÍ NEHLUČNÉ - DOD A POKLÁDKA</t>
  </si>
  <si>
    <t>VODOR DOPRAV ZNAČ PLASTEM STRUKTURÁLNÍ NEHLUČNÉ - DOD A POKLÁDKA
Žlutá klikatá čára v místech vjezdových a výjezdových klínech zastávek BUS</t>
  </si>
  <si>
    <t>91552</t>
  </si>
  <si>
    <t>VODOR DOPRAV ZNAČ - PÍSMENA
Označení zastávek BUS</t>
  </si>
  <si>
    <t>položka zahrnuje:
- dodání a pokládku nátěrového materiálu
- předznačení a reflexní úpravu</t>
  </si>
  <si>
    <t>917224</t>
  </si>
  <si>
    <t>SILNIČNÍ A CHODNÍKOVÉ OBRUBY Z BETONOVÝCH OBRUBNÍKŮ ŠÍŘ 150MM
Silniční bet. obrubník 150/250(150)/1000 mm</t>
  </si>
  <si>
    <t>Odměřeno ze situace
bet. obrubník 150/150/1000 mm: 9=9,000 [A]
bet. obrubník 150/250/1000 mm: 355,15=355,150 [B]
Celkem: A+B=364,150 [C]</t>
  </si>
  <si>
    <t>Položka zahrnuje:
dodání a pokládku betonových obrubníků o rozměrech předepsaných zadávací dokumentací
betonové lože i boční betonovou opěrku.</t>
  </si>
  <si>
    <t>91781</t>
  </si>
  <si>
    <t>VÝŠKOVÁ ÚPRAVA OBRUBNÍKŮ BETONOVÝCH
Výšková úprava silničních a záhonových obrub v místech výškové úpravy chodníku v km 0,451 - 0,505</t>
  </si>
  <si>
    <t>Odměřeno ze situace
záhonové obruby: 53,6=53,600 [A]
silniční obruby: 53,6=53,600 [B]
Celkem: A+B=107,200 [C]</t>
  </si>
  <si>
    <t>Položka výšková úprava obrub zahrnuje jejich vytrhání, očištění, manipulaci, nové betonové lože a osazení. Případné nutné doplnění novými obrubami se uvede v položkách 9172 až 9177.</t>
  </si>
  <si>
    <t>935212</t>
  </si>
  <si>
    <t>PŘÍKOPOVÉ ŽLABY Z BETON TVÁRNIC ŠÍŘ DO 600MM DO BETONU TL 100MM
Odvodňovací betonová tvarovka 669/158/330 mm, včetně zatmelení polyuretanovým tmelem</t>
  </si>
  <si>
    <t>položka zahrnuje:
- dodávku a uložení příkopových tvárnic předepsaného rozměru a kvality
- dodání a rozprostření lože z předepsaného materiálu v předepsané kvalitěa v předepsané tloušťce
- veškerou manipulaci s materiálem, vnitrostaveništní i mimostaveništní dopravu
- ukončení, patky, spárování
- měří se v metrech běžných délky osy žlabu</t>
  </si>
  <si>
    <t>96616</t>
  </si>
  <si>
    <t>BOURÁNÍ KONSTRUKCÍ ZE ŽELEZOBETONU
Vybourání ŽB čel propustku v km 0,312</t>
  </si>
  <si>
    <t>Odměřeno ze situace
km 0,312: 2*0,4*3,0*1,5=3,600 [A]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</si>
  <si>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</si>
  <si>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966357</t>
  </si>
  <si>
    <t>BOURÁNÍ PROPUSTŮ Z TRUB DN DO 500MM
Demontáž trub propustku v km 0,312, včetně odvozu materiálu na skládku stavebních materiálů</t>
  </si>
  <si>
    <t>Odměřeno ze situace
propustek v km 0,312: 2*8,0=16,000 [A]</t>
  </si>
  <si>
    <t>položka zahrnuje:
- odstranění trub včetně případného obetonování a lože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
- nezahrnuje bourání čel, vtokových a výtokových jímek, odstranění zábradlí</t>
  </si>
  <si>
    <t>96687</t>
  </si>
  <si>
    <t>VYBOURÁNÍ ULIČNÍCH VPUSTÍ KOMPLETNÍCH
Odkup kovových prvků uličních vpustí zhotovitelem stavby</t>
  </si>
  <si>
    <t>Odměřeno ze situace
odhadovaná hmotnost materiálu pro odkup: 4*0,105=0,420 T</t>
  </si>
  <si>
    <t>položka zahrnuje:
- kompletní bourací práce včetně nezbytného rozsahu zemních prací,
- veškerou manipulaci s vybouranou sutí a hmotami včetně uložení na skládku,
- veškeré další práce plynoucí z technologického předpisu a z platných předpisů,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</si>
  <si>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97611</t>
  </si>
  <si>
    <t xml:space="preserve">VYBOURÁNÍ DROBNÝCH PŘEDMĚTŮ Z BETON DÍLCŮ
Zachycení pramene, vyfrézování otvoru pro přípojku DN 110 do bet. skruže 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</si>
  <si>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</si>
  <si>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SO 102</t>
  </si>
  <si>
    <t>Komunikace pro chodce a místní komunikace</t>
  </si>
  <si>
    <t>Odměřeno ze situace
sejmutí travního drnu: (2149,6*0,05)*2=214,960 [A]
vybourání části kcí kamenných (z pol. č. 96712, 96713): (0,5+1,35)*2,5=4,625 [B]
směs asf. bet. a nestmelených vrstev (z pol. č. 11313): 41,6*2,2=91,520 [C]
oplocení (z pol. č. 966842): 24*1,5*0,0008=0,029 [D]
betonové sloupky oplocení (z pol. č. 966842): 1,26*2,5=3,150 [E]
demontáž mříží UV (z pol. č. 96718): 0,64=0,640 [F]
hloubení jam (z pol. č. 131738): 6,006*2,0=12,012 [G]
hloubení rýh (z pol. č. 13273): 18,790*2,0=37,580 [H]
nestmelené kamenivo (z pol. č. 113328): (195,083-71,314)*2,0=247,538 [I]
zřízení svahových stupňů (z pol. č. 126738): 107,5*2,0=215,000 [J]
silniční bet. obruby (z pol. č. 11352): 4,5*0,060=0,270 [K]
bourání UV (z pol. č. 96687): 1*0,2=0,200 [L]
Celkem: A+B+C+D+E+F+G+H+I+J+K+L=827,524 [M]
sypanina, kamenivo: 1 m3 = 2 t
beton, asf. beton: 1 m3 = 2,2-2,5 t
dřevo: 1 m3 = 0,7 t
plast: 1 m3 = 0,7 t</t>
  </si>
  <si>
    <t>SEJMUTÍ DRNU</t>
  </si>
  <si>
    <t>11223</t>
  </si>
  <si>
    <t>ODSTRANĚNÍ PAŘEZŮ D PŘES 0,9M
Vyzískaný materiál bude odkoupen zhotovitelem stavby na místě</t>
  </si>
  <si>
    <t>Odstranění pařezů se měří v [ks] vytrhaných nebo vykopaných pařezů, průměr pařezu je uvažován dle stromu ve výšce 1,3m nad terénem, u stávajícího pařezu se stanoví jako změřený průměr vynásobený  koeficientem 1/1,38.
Položka zahrnuje zejména:
- vytrhání nebo vykopání pařezů
- veškeré zemní práce spojené s odstraněním pařezů
- dopravu a uložení pařezů, případně další práce s nimi dle pokynů zadávací dokumentace
- zásyp jam po pařezech.</t>
  </si>
  <si>
    <t>ODSTRANĚNÍ KRYTU ZPEVNĚNÝCH PLOCH S ASFALTOVÝM POJIVEM
Odkop konstrukčních vrstev chodníku a vozovky z penetračního makadamu</t>
  </si>
  <si>
    <t>Odměřeno ze situace
odkop stávající konstrukce vozovky: 416*0,1=41,600 [A]</t>
  </si>
  <si>
    <t>113161</t>
  </si>
  <si>
    <t>ODSTRANĚNÍ KRYTU ZPEVNĚNÝCH PLOCH ZE SILNIČNÍCH DÍLCŮ, ODVOZ DO 1KM
Odstranění bet. dlažby pro realizaci signálního a varovného pásu v km 0,552, dlažba bude převezena na místo, které určí zástupce obce v době výstavby</t>
  </si>
  <si>
    <t>Odměřeno ze situace
2,2*0,06=0,132 [A]</t>
  </si>
  <si>
    <t>ODSTRAN PODKL ZPEVNĚNÝCH PLOCH Z KAMENIVA NESTMEL, ODVOZ DO 20KM</t>
  </si>
  <si>
    <t>Odměřeno ze situace
416,0*0,06+503,6*0,19+275,7*0,27=195,083 [A]
Na zásyp přípojek UV a přípojek dešťových svodů bude opětovně použito: 66,379 m3</t>
  </si>
  <si>
    <t>ODSTRANĚNÍ CHODNÍKOVÝCH A SILNIČNÍCH OBRUBNÍKŮ BETONOVÝCH
Odstranění bet. obrub v místech výškové úpravy chodníku v km 0,552, včetně odvozu na skládku stavebních materiálů</t>
  </si>
  <si>
    <t>Odměřeno ze situace
silniční bet. obruby: 4,5=4,500 [A]</t>
  </si>
  <si>
    <t>11372D</t>
  </si>
  <si>
    <t>FRÉZOVÁNÍ ZPEVNĚNÝCH PLOCH ASFALT DROBNÝCH OPRAV A PLOŠ ROZPADŮ DO 2000M2
Včetně odvozu na deponii, materiál bude použit v rámci pol. č. 56360 a 56960, přebytečný materiál bude použit pro položky v rámci SO 103</t>
  </si>
  <si>
    <t>Odhad:
frézování stávající vozovky: 416*0,08=33,280 [A]</t>
  </si>
  <si>
    <t>126738</t>
  </si>
  <si>
    <t>ZŘÍZENÍ STUPŇŮ V PODLOŽÍ NÁSYPŮ TŘ. I, ODVOZ DO 20KM
Zřízení svahových stupňů pro rozšíření zemního tělesa v km 0,005 - 0,030 (osa 115) a 0,220 - 0,250 (osa 101)</t>
  </si>
  <si>
    <t>Odměřeno z příčných řezů
25*2,5+30*1,5=107,500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</si>
  <si>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</si>
  <si>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HLOUBENÍ JAM ZAPAŽ I NEPAŽ TŘ. I, ODVOZ DO 20KM
Odkop pro osazení UV a horské vpusti, včetně odvozu na skládku stavebních hmot</t>
  </si>
  <si>
    <t>Odměřeno ze situace
uliční vpusti: 1*0,7*0,7*1,4=0,686 [A]
horské vpusti: 1,9*1,4*2,0=5,320 [B]
Celkem: A+B=6,006 [C]</t>
  </si>
  <si>
    <t>HLOUBENÍ RÝH ŠÍŘ DO 2M PAŽ I NEPAŽ TŘ. I
Odkop pro zřízení přípojek UV a dešťových svodů</t>
  </si>
  <si>
    <t>Odměřeno ze situace
přípojky UV: 11*0,3*0,8=2,640 [A]
přípojky dešťových svodů: 20*0,3*0,8=4,800 [B]
přípojka DN 300 včetně stávajícího potrubí: 22,7*0,5*1,0=11,350 [C]
Celkem: A+B+C=18,790 [D]</t>
  </si>
  <si>
    <t>17130</t>
  </si>
  <si>
    <t>ULOŽENÍ SYPANINY DO NÁSYPŮ V AKTIVNÍ ZÓNĚ SE ZHUTNĚNÍM
Násypové těleso v ose 115 a rozšíření zemního tělesa chodníku km 0,210 - 0,250 (osa 101)</t>
  </si>
  <si>
    <t>Odměřeno z příčných řezů
35*2,9+40*1,8=173,500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</si>
  <si>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</si>
  <si>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ZÁSYP JAM A RÝH ZEMINOU SE ZHUTNĚNÍM
Zásyp po osazení kanalizační vpusti a kanalizační přípojky, bude použit materiál získaný z demontáže nestmelených konstrukčních vrstev (pol. č. 113328)</t>
  </si>
  <si>
    <t>Odměřeno ze situace
dodatečný zásyp UV, HV: 2*0,2=0,400 [A]
zásyp rýhy po přípojkách dešťových svodů: (321,1*0,3*0,8)-(321,1*3,14*0,11*0,11)=64,864 [B]
zásyp rýh po přípojkách UV: (4,3*0,3*1,1)-(4,3*3,14*0,15*0,15)=1,115 [C]
zásyp po potrubí DN 300: (22,7*0,5*1,0)-(22,7*3,14*0,3*0,3)=4,935 [D]
Celkem: A+B+C+D=71,314 [E]</t>
  </si>
  <si>
    <t>Odměřeno ze situace
(388+949,8+386,28+56,9+23,3+27+12)*1,1=2 027,608 [A]</t>
  </si>
  <si>
    <t>Svislé konstrukce</t>
  </si>
  <si>
    <t>33817C</t>
  </si>
  <si>
    <t>SLOUPKY PLOTOVÉ Z DÍLCŮ KOVOVÝCH DO BETONOVÝCH PATEK
Sloupky délky 200 cm, průměru 38 mm včetně zemních prací pro vyhloubení základu pro bet. patku a patky samotné z betonu</t>
  </si>
  <si>
    <t xml:space="preserve">KS        </t>
  </si>
  <si>
    <t>Odměřeno ze situace
sloupky nové: 11=11,000 [A]</t>
  </si>
  <si>
    <t>- dodání a osazení předepsaného sloupku včetně PKO
- případnou betonovou patku z předepsané třídy betonu
- nutné zemní práce</t>
  </si>
  <si>
    <t>33817D</t>
  </si>
  <si>
    <t>VZPĚRY PLOTOVÉ Z DÍLCŮ KOVOVÝCH DO BETONOVÝCH PATEK
Vzpěry délky 175 cm, průměru 38 mm včetně zemních prací pro vyhloubení základu pro bet. patku a patky samotné z betonu</t>
  </si>
  <si>
    <t>- dodání a osazení předepsané vzpěry včetně PKO
- případnou betonovou patku z předepsané třídy betonu
- nutné zemní práce</t>
  </si>
  <si>
    <t>348173</t>
  </si>
  <si>
    <t>ZÁBRADLÍ Z DÍLCŮ KOVOVÝCH ŽÁROVĚ ZINK PONOREM S NÁTĚREM
Zábradlí se svislou výplní u propsutku v km 0,311 (osa 101), včetně osazení,
odhadovaná hmotnost 42 kg/m</t>
  </si>
  <si>
    <t xml:space="preserve">KG        </t>
  </si>
  <si>
    <t>Odměřeno ze situace
6,8*42=285,600 [A]</t>
  </si>
  <si>
    <t>- dílenská dokumentace, včetně technologického předpisu spojování,
- dodání  materiálu  v požadované kvalitě a výroba konstrukce (včetně  pomůcek,  přípravků a prostředků pro výrobu) bez ohledu na náročnost a její hmotnost,
- dodání spojovacího materiálu,
- zřízení  montážních  a  dilatačních  spojů,  spar, včetně potřebných úprav, vložek, opracování, očištění a ošetření,
- podpěr. konstr. a lešení všech druhů pro montáž konstrukcí i doplňkových, včetně požadovaných otvorů, ochranných a bezpečnostních opatření a základů pro tyto konstrukce a lešení,
- montáž konstrukce na staveništi, včetně montážních prostředků a pomůcek a zednických výpomocí,                              
- výplň, těsnění a tmelení spar a spojů,
- všechny druhy ocelového kotvení,
- dílenskou přejímku a montážní prohlídku, včetně požadovaných dokladů,
- zřízení kotevních otvorů nebo jam, nejsou-li částí jiné konstrukce,
- osazení kotvení nebo přímo částí konstrukce do podpůrné konstrukce nebo do zeminy,
- výplň kotevních otvorů  (příp.  podlití  patních  desek) maltou,  betonem  nebo  jinou speciální hmotou, vyplnění jam zeminou,
- veškeré druhy protikorozní ochrany a nátěry konstrukcí,
- zvláštní spojovací prostředky, rozebíratelnost konstrukce,
- ochranná opatření před účinky bludných proudů
- ochranu před přepětím.</t>
  </si>
  <si>
    <t>PODKL A VÝPLŇ VRSTVY ZE ŽELEZOBET DO C30/37
Horská vpust (osa 115), betonové prahy, beton C30/37-XF4</t>
  </si>
  <si>
    <t>Odměřeno ze situace
bet. prahy na vtoku a výtoku, beton C30/37-XF4:: 0,25*0,9*(1,27+1,50)=0,623 [A]</t>
  </si>
  <si>
    <t>DLAŽBY Z LOMOVÉHO KAMENE NA MC</t>
  </si>
  <si>
    <t>Odměřeno ze situace
zpevnění krajnice a svahu: (5,9+5,9+1,46+7,4+8,35)*0,2=5,802 [A]
vyústění drenáže a přípojek uličních vpustí: (2,4+2,4)*0,2=0,960 [B]
dlažba kolem horské vpusti (osa 115): 5,5*0,2=1,100 [C]
Celkem: A+B+C=7,862 [D]</t>
  </si>
  <si>
    <t>Odměřeno ze situace
388*1,05=407,400 [A]</t>
  </si>
  <si>
    <t>VOZOVKOVÉ VRSTVY ZE ŠTĚRKODRTI
Horská vpust (osa 115), podsyp ze štěrkodrti fr. 16/32, tl. 100 mm</t>
  </si>
  <si>
    <t>Odměřeno ze situace
5,5*0,10=0,550 [A]</t>
  </si>
  <si>
    <t>56333</t>
  </si>
  <si>
    <t>VOZOVKOVÉ VRSTVY ZE ŠTĚRKODRTI TL. DO 150MM
ŠDb 0/32, tl. 150 mm</t>
  </si>
  <si>
    <t>Odměřeno ze situace
konstrukce chodníku: 949,6*1,1=1 044,560 [A]</t>
  </si>
  <si>
    <t>Odměřeno ze situace
konstrukce vozovky: 388*1,1=426,800 [A]
konstrukce vjezdu: 386,28*1,1=424,908 [B]
Celkem: A+B=851,708 [C]</t>
  </si>
  <si>
    <t>56335</t>
  </si>
  <si>
    <t>VOZOVKOVÉ VRSTVY ZE ŠTĚRKODRTI TL. DO 250MM
ŠDa 0/32, tl. 250 mm</t>
  </si>
  <si>
    <t>Odměřeno ze situace
konstrukce parkovacího stání: 56,9*1,1=62,590 [A]</t>
  </si>
  <si>
    <t>VOZOVKOVÉ VRSTVY Z RECYKLOVANÉHO MATERIÁLU
Rozprostření R-MAT včetně zhutnění v místech rozšíření nezpevněné krajnice u osy 115, bude použit materiál z pol. č. 11372D</t>
  </si>
  <si>
    <t>Odměřeno ze situace
31*0,25=7,750 [A]</t>
  </si>
  <si>
    <t>ZPEVNĚNÍ KRAJNIC Z RECYKLOVANÉHO MATERIÁLU
Rozprostření R-MAT fr. 0/22 a zhutnění v prostoru nezp. krajnice a jádra krajnice, bude použit materiál z pol. č. 11372D</t>
  </si>
  <si>
    <t>Odměřeno ze situace
povrch nezpevněné krajnice: 45,7*0,1=4,570 [A]
jádro krajnice: 61,5*0,15=9,225 [B]
Celkem: A+B=13,795 [C]</t>
  </si>
  <si>
    <t>572213</t>
  </si>
  <si>
    <t>SPOJOVACÍ POSTŘIK Z EMULZE DO 0,5KG/M2
PS-E, 0,30 kg/m2</t>
  </si>
  <si>
    <t>ASFALTOVÝ BETON PRO PODKLADNÍ VRSTVY ACP 22+, 22S TL. 80MM
ACP 22S 50/70, tl. 80 mm</t>
  </si>
  <si>
    <t>Odměřeno ze situace
388*1,02=395,760 [A]</t>
  </si>
  <si>
    <t>58251</t>
  </si>
  <si>
    <t>DLÁŽDĚNÉ KRYTY Z BETONOVÝCH DLAŽDIC DO LOŽE Z KAMENIVA
Kontrastní pás podél nástupní hrany zastávek BUS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</si>
  <si>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</si>
  <si>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DLÁŽDĚNÉ KRYTY Z BETONOVÝCH DLAŽDIC DO LOŽE Z KAMENIVA
Betonová dlažba tvar cihla o rozměrech 100/60/200 mm (š/v/d) v šedém barevném provedení</t>
  </si>
  <si>
    <t>DLÁŽDĚNÉ KRYTY Z BETONOVÝCH DLAŽDIC DO LOŽE Z KAMENIVA
Betonová dlažba tvar cihla o rozměrech 100/80/200 mm (š/v/d) v šedém barevném provedení, v místech vjezdů</t>
  </si>
  <si>
    <t>DLÁŽDĚNÉ KRYTY Z BETONOVÝCH DLAŽDIC DO LOŽE Z KAMENIVA
Betonová dlažba - vodopropustná o rozměrech 80/170/170 mm v místech park. stání, v šedém barevném provedením, včetně výplňového kameniva spar fr. 2/5 mm,
pro oddělení jednotlivých stání bude použita jedna řada odlišné barvy - červené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</si>
  <si>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</si>
  <si>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58261A</t>
  </si>
  <si>
    <t>KRYTY Z BETON DLAŽDIC SE ZÁMKEM BAREV RELIÉF TL 60MM DO LOŽE Z KAM
Varovné a signální pásy - nepojížděné, barva červená, tvar cihla</t>
  </si>
  <si>
    <t>58261B</t>
  </si>
  <si>
    <t>KRYTY Z BETON DLAŽDIC SE ZÁMKEM BAREV RELIÉF TL 80MM DO LOŽE Z KAM
Varovné a signální pásy - pojížděné, barva červená, tvar cihla</t>
  </si>
  <si>
    <t>PŘEDLÁŽDĚNÍ KRYTU Z BETONOVÝCH DLAŽDIC
Rozebrání a přeskládání bet. dlažby - výšková úprava chodníku v km 0,552</t>
  </si>
  <si>
    <t>SPÁROVÁNÍ STARÉHO ZDIVA CEMENTOVOU MALTOU
Horská vpust (osa 115), spárování maltou M25-XF4 na ploše odláždění lomovým kamenem</t>
  </si>
  <si>
    <t>Přidružená stavební výroba</t>
  </si>
  <si>
    <t>72124</t>
  </si>
  <si>
    <t>LAPAČE STŘEŠNÍCH SPLAVENIN</t>
  </si>
  <si>
    <t xml:space="preserve">Odměřeno ze situace
</t>
  </si>
  <si>
    <t>- výrobní dokumentaci (včetně technologického předpisu)
- dodání veškerého instalačního a  pomocného  materiálu  (trouby,  trubky,  armatury,  tvarové  kusy,  spojovací a těsnící materiál a pod.), podpěrných, závěsných, upevňovacích prvků, včetně potřebných úprav
- zednické výpomoci, jako je vysekávání kapes a rýh, jejich vyplnění a začištění
- úprava podkladu a osazení podpěr, osazení a očištění podkladu a podpěr
- zřízení plně funkční instalace, kompletní soustavy, podle příslušného technologického předpisu
- zřízení instalace i jednotlivých částí po etapách, včetně pracovních spar a spojů
- úprava a příprava prostupů, okolí podpěr, zaústění a napojení a upevnění odpadních výustek
- úprava, očištění a ošetření prostoru kolem instalace</t>
  </si>
  <si>
    <t>767911</t>
  </si>
  <si>
    <t>OPLOCENÍ Z DRÁTĚNÉHO PLETIVA POZINKOVANÉHO STANDARDNÍHO
Výška pletiva 1,5 m, bližší specifikace viz příloha D.102.1 - Technická zpráva</t>
  </si>
  <si>
    <t>Odměřeno ze situace
23,3*1,5=34,950 [A]</t>
  </si>
  <si>
    <t>- položka zahrnuje vedle vlastního pletiva i rámy, rošty, lišty, kování, podpěrné, závěsné, upevňovací prvky, spojovací a těsnící materiál, pomocný materiál, kompletní povrchovou úpravu.
- nejsou zahrnuty sloupky a vzpěry, které se vykazují v samostatných položkách 338**, není zahrnuta podezdívka (272**)
- součástí položky je  případně i ostnatý drát, uvažovaná plocha se pak vypočítává po horní hranu drátu.</t>
  </si>
  <si>
    <t>76796</t>
  </si>
  <si>
    <t xml:space="preserve">VRATA A VRÁTKA
Branka jednokřídlá výška 155 cm, šířka 100cm, povrchová úprava Zn+PVC, součást oplocení </t>
  </si>
  <si>
    <t>Odměřeno ze situace
ocelová vrátka: 1,55*1,0=1,550 [A]</t>
  </si>
  <si>
    <t>- položka zahrnuje vedle vlastních vrat a vrátek i rámy, rošty, lišty, kování, podpěrné, závěsné, upevňovací prvky, spojovací a těsnící materiál, pomocný materiál, kompletní povrchovou úpravu, jsou zahrnuty i sloupky včetně kotvení, základové patky a nutných zemních prací.
- je zahrnuto drobné zasklení nebo jiná předepsaná výplň.
- součástí položky je  případně i ostnatý drát, uvažovaná plocha se pak vypočítává po horní hranu drátu.</t>
  </si>
  <si>
    <t>POTRUBÍ Z TRUB PLASTOVÝCH ODPADNÍCH DN DO 150MM
Přípojky od lapačů střešních splavenin včetně prvků na úpravu směru a spojovací tvarovky - materiál PVC DN 110, SN8</t>
  </si>
  <si>
    <t>Odměřeno ze situace
lapač střešních splavenin v km 0,249 (osa 101): 16=16,000 [A]
přepojení dešťového svodu v km 0,428 (osa 101 vpravo) do šachty dešťové kanalizace: 4=4,000 [B]
Celkem: A+B=20,000 [C]</t>
  </si>
  <si>
    <t>Odměřeno ze situace
DN 150: 11=11,000 [B]</t>
  </si>
  <si>
    <t>87445</t>
  </si>
  <si>
    <t>POTRUBÍ Z TRUB PLASTOVÝCH ODPADNÍCH DN DO 300MM
Přípojka od horské vpusti včetně prvků na úpravu směru a spojovací tvarovky - materiál PVC DN 300, SN12, včetně napojení na navazující prvky dešťové kanalizace, včetně podkladních a zásypových materiálů</t>
  </si>
  <si>
    <t>VPUSŤ KANALIZAČNÍ ULIČNÍ KOMPLETNÍ Z BETONOVÝCH DÍLCŮ
Uliční vpusť betonová - mříže litinové s pantem, specifikace UV viz D.102.1 - Technická zpráva a D.101.4 - Vzorové příčné řezy</t>
  </si>
  <si>
    <t>89722</t>
  </si>
  <si>
    <t>VPUSŤ KANALIZAČNÍ HORSKÁ KOMPLETNÍ Z BETON DÍLCŮ
Horská vpust (osa 115) včetně podkladních konstrukcí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</si>
  <si>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</si>
  <si>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89911I</t>
  </si>
  <si>
    <t>OCELOVÝ POKLOP B125
Nahrazení mříží za ocelové polopy v šachtách na dešťové kanalizaci v prostoru chodníku</t>
  </si>
  <si>
    <t>Položka zahrnuje dodávku a osazení předepsané mříže včetně rámu</t>
  </si>
  <si>
    <t>Odměřeno ze situace
poklopy na šachtách v prostoru vozovky a chodníku: 5=5,000 [A]</t>
  </si>
  <si>
    <t>VÝŠKOVÁ ÚPRAVA POKLOPŮ
Výšková úprava u změny mříží na poklopy u šachet v prostoru chodníku</t>
  </si>
  <si>
    <t>917211</t>
  </si>
  <si>
    <t>ZÁHONOVÉ OBRUBY Z BETONOVÝCH OBRUBNÍKŮ ŠÍŘ 50MM
Záhonový obrubník 50/200/500 mm</t>
  </si>
  <si>
    <t>Položka zahrnuje:
dodání a pokládku betonových obrubníků o rozměrech předepsaných zadávací dokumentací
betonové lože i boční betonovou opěrku.</t>
  </si>
  <si>
    <t>917223</t>
  </si>
  <si>
    <t>SILNIČNÍ A CHODNÍKOVÉ OBRUBY Z BETONOVÝCH OBRUBNÍKŮ ŠÍŘ 100MM
Silniční bet. obrubník 80/250/500 mm</t>
  </si>
  <si>
    <t>Odměřeno ze situace
bet. obrubník 150/150/1000 mm: 163,3=163,300 [A]
bet. obrubník 150/250/1000 mm: 483,5=483,500 [B]
Celkem: A+B=646,800 [C]</t>
  </si>
  <si>
    <t>917424</t>
  </si>
  <si>
    <t>CHODNÍKOVÉ OBRUBY Z KAMENNÝCH OBRUBNÍKŮ ŠÍŘ 150MM
Silniční kamenné obruby, vymezení zálivu BUS</t>
  </si>
  <si>
    <t>Odměřeno ze situace
kamenné silniční obruby (150/300/800): 74,25=74,250 [A]</t>
  </si>
  <si>
    <t>Položka zahrnuje:
dodání a pokládku kamenných obrubníků o rozměrech předepsaných zadávací dokumentací
betonové lože i boční betonovou opěrku.</t>
  </si>
  <si>
    <t>CHODNÍKOVÉ OBRUBY Z KAMENNÝCH OBRUBNÍKŮ ŠÍŘ 150MM
Silniční kamenné obruby - snížené, vymezení zálivu BUS</t>
  </si>
  <si>
    <t>Odměřeno ze situace
kamenné silniční obruby (150/150/800): 3=3,000 [A]</t>
  </si>
  <si>
    <t>VÝŠKOVÁ ÚPRAVA OBRUBNÍKŮ BETONOVÝCH
Výšková úprava záhonových obrub v místech výškové úpravy chodníku v km 0,552</t>
  </si>
  <si>
    <t>Odměřeno ze situace
záhonové obruby: 4,5=4,500 [A]</t>
  </si>
  <si>
    <t>9352A2</t>
  </si>
  <si>
    <t>PŘÍKOPOVÉ ŽLABY Z BETON TVÁRNIC ŠÍŘ DO 300MM DO BETONU TL 100MM
Odvodňovací betonová žlabovka 210/100/280 mm</t>
  </si>
  <si>
    <t>93640</t>
  </si>
  <si>
    <t>DROBNÉ DOPLŇK KONSTR KAMENNÉ
Kamenný stupeň (žula) o rozměrech cca 200/300/1000 mm, doplnění schodu u božích muk v km 0,255 vlevo (osa 101)</t>
  </si>
  <si>
    <t>0,2*0,3*1,0=0,060 [A]</t>
  </si>
  <si>
    <t>Položka zahrnuje veškerý materiál, výrobky a polotovary, včetně mimostaveništní a vnitrostaveništní dopravy (rovněž přesuny), včetně naložení a složení,případně s uložením.</t>
  </si>
  <si>
    <t>93767</t>
  </si>
  <si>
    <t>MOBILIÁŘ - PŘÍSTŘEŠKY PRO ZASTÁVKY VEŘEJNÉ DOPRAVY
Specifikace v D.102.1 - Technická zpráva</t>
  </si>
  <si>
    <t>Položka zahrnuje:
- montáž, osazení a dodávku kompletního zařízení, předepsaného zadávací dokumentací
- mimostavništní a vnitrostaveništní dopravu
- nezbytné zemní práce a základové konstrukce
- předepsanou povrchovou úpravu (nátěry a pod.)
Pozn.: materiál uvedený v textu představuje rozhodující podíl ve výrobku</t>
  </si>
  <si>
    <t>96618</t>
  </si>
  <si>
    <t>BOURÁNÍ KONSTRUKCÍ KOVOVÝCH
Demontáž přístřešku BUS, materiál bude odkoupen zhotovitelem stavby na místě</t>
  </si>
  <si>
    <t>Odměřeno ze situace
Odhad: 1*1,0=1,000 [A]</t>
  </si>
  <si>
    <t>položka zahrnuje:
- rozebrání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</si>
  <si>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966842</t>
  </si>
  <si>
    <t>ODSTRANĚNÍ OPLOCENÍ Z DRÁT PLETIVA</t>
  </si>
  <si>
    <t>Odměřeno ze situace
bet. sloupky: 7*2,0*0,3*0,3=1,26 m3
drátěné pletivo: 24,0 m</t>
  </si>
  <si>
    <t>položka zahrnuje:
- kompletní bourací práce včetně odstranění základových konstrukcí a nezbytného rozsahu zemních prací,
- veškerou manipulaci s vybouranou sutí a hmotami včetně uložení na skládku,
- veškeré další práce plynoucí z technologického předpisu a z platných předpisů,
- odstranění sloupků z jiného materiálu, odstranění vrat a vrátek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</si>
  <si>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Odměřeno ze situace
odhadovaná hmotnost materiálu pro odkup: 1*0,105=0,105 T</t>
  </si>
  <si>
    <t>96712</t>
  </si>
  <si>
    <t>VYBOURÁNÍ ČÁSTÍ KONSTRUKCÍ KAMENNÝCH NA SUCHO
Odstranění lomových kamenů na ploše SO 102, sloužící jako zábrana proti vjezdu či parkování, včetně odvozu na skládku stavebních materiálů</t>
  </si>
  <si>
    <t>Odměřeno ze situace
2*0,25=0,500 [A]</t>
  </si>
  <si>
    <t>položka zahrnuje:
- veškerou manipulaci s vybouranou sutí a hmotami včetně uložení na skládku,
- veškeré další práce plynoucí z technologického předpisu a z platných předpisů,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</si>
  <si>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96713</t>
  </si>
  <si>
    <t>VYBOURÁNÍ ČÁSTÍ KONSTRUKCÍ KAMENNÝCH NA MC
Demontáž kamenného objektu - vyústění meliorace v km 0,015 (osa 115), včetně odvozu na skládku stavebních materiálů</t>
  </si>
  <si>
    <t>Odměřeno ze situace
1,5*0,6*1,5=1,350 [A]</t>
  </si>
  <si>
    <t>96718</t>
  </si>
  <si>
    <t>VYBOURÁNÍ ČÁSTÍ KONSTRUKCÍ KOVOVÝCH
Demontáž mříží na šachtách stávající dešťové kanalizace v prostoru chodníku, včetně odvozu na skládku stavebních materiálů</t>
  </si>
  <si>
    <t>Odměřeno ze situace
8*0,08=0,640 [A]</t>
  </si>
  <si>
    <t>97617</t>
  </si>
  <si>
    <t>VYBOURÁNÍ DROBNÝCH PŘEDMĚTŮ KOVOVÝCH
Děmontáž poštovní schránky včetně přesunu a osazení na nové místo, demontáž informační tabule včetně přesunu dle požadavků obce Vlkanov</t>
  </si>
  <si>
    <t>OBEC VLKANOV</t>
  </si>
  <si>
    <t>CELKEM SÚS PK p.o.</t>
  </si>
  <si>
    <t>Obec Vlkanov</t>
  </si>
  <si>
    <t>SÚS PK p.o.</t>
  </si>
  <si>
    <t>poměr SÚS PK p.o. / obec - 50/50%</t>
  </si>
  <si>
    <t>Poznámky</t>
  </si>
  <si>
    <t>Cena s DPH</t>
  </si>
  <si>
    <t>Cena bez DPH</t>
  </si>
  <si>
    <t>Celková cena s DPH:</t>
  </si>
  <si>
    <t>Celková cena bez DPH:</t>
  </si>
  <si>
    <t xml:space="preserve">Varianta: ZŘ - </t>
  </si>
  <si>
    <t>Stavba: II/195 průtah Vlkanov</t>
  </si>
  <si>
    <t>Rekapitulace ceny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</si>
</sst>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##\ ###\ ###\ ##0.00"/>
    <numFmt numFmtId="165" formatCode="###\ ###\ ###\ ##0.000"/>
  </numFmts>
  <fonts count="4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FFFFFF"/>
      <name val="Arial"/>
      <family val="2"/>
    </font>
    <font>
      <sz val="7"/>
      <color rgb="FFFFFFFF"/>
      <name val="Arial"/>
      <family val="2"/>
    </font>
    <font>
      <sz val="10"/>
      <color rgb="FFFFFFFF"/>
      <name val="Arial"/>
      <family val="2"/>
    </font>
    <font>
      <b/>
      <sz val="16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3" fillId="0" borderId="12" xfId="0" applyNumberFormat="1" applyFont="1" applyBorder="1" applyAlignment="1">
      <alignment/>
    </xf>
    <xf numFmtId="43" fontId="0" fillId="0" borderId="13" xfId="35" applyFont="1" applyBorder="1" applyAlignment="1" applyProtection="1">
      <alignment/>
      <protection/>
    </xf>
    <xf numFmtId="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1" fillId="0" borderId="14" xfId="0" applyFont="1" applyBorder="1" applyAlignment="1" applyProtection="1">
      <alignment/>
      <protection locked="0"/>
    </xf>
    <xf numFmtId="4" fontId="3" fillId="0" borderId="15" xfId="0" applyNumberFormat="1" applyFont="1" applyBorder="1" applyAlignment="1">
      <alignment/>
    </xf>
    <xf numFmtId="43" fontId="0" fillId="0" borderId="16" xfId="35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21" fillId="0" borderId="17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" fontId="3" fillId="0" borderId="10" xfId="46" applyNumberFormat="1" applyFont="1" applyBorder="1" applyAlignment="1">
      <alignment horizontal="right"/>
      <protection/>
    </xf>
    <xf numFmtId="4" fontId="0" fillId="0" borderId="10" xfId="46" applyNumberFormat="1" applyBorder="1" applyAlignment="1">
      <alignment horizontal="right"/>
      <protection/>
    </xf>
    <xf numFmtId="43" fontId="0" fillId="0" borderId="10" xfId="35" applyFont="1" applyFill="1" applyBorder="1" applyAlignment="1" applyProtection="1">
      <alignment horizontal="left"/>
      <protection/>
    </xf>
    <xf numFmtId="0" fontId="3" fillId="0" borderId="10" xfId="46" applyFont="1" applyBorder="1" applyAlignment="1">
      <alignment horizontal="left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44" fillId="34" borderId="10" xfId="46" applyFont="1" applyFill="1" applyBorder="1" applyAlignment="1" applyProtection="1">
      <alignment horizontal="center"/>
      <protection locked="0"/>
    </xf>
    <xf numFmtId="0" fontId="45" fillId="34" borderId="10" xfId="46" applyFont="1" applyFill="1" applyBorder="1" applyAlignment="1" applyProtection="1">
      <alignment horizontal="center"/>
      <protection locked="0"/>
    </xf>
    <xf numFmtId="0" fontId="46" fillId="34" borderId="10" xfId="46" applyFont="1" applyFill="1" applyBorder="1" applyAlignment="1" applyProtection="1">
      <alignment horizontal="center"/>
      <protection locked="0"/>
    </xf>
    <xf numFmtId="0" fontId="0" fillId="35" borderId="11" xfId="46" applyFill="1" applyBorder="1" applyProtection="1">
      <alignment/>
      <protection locked="0"/>
    </xf>
    <xf numFmtId="0" fontId="0" fillId="35" borderId="0" xfId="46" applyFill="1" applyProtection="1">
      <alignment/>
      <protection locked="0"/>
    </xf>
    <xf numFmtId="4" fontId="3" fillId="35" borderId="0" xfId="46" applyNumberFormat="1" applyFont="1" applyFill="1" applyAlignment="1" applyProtection="1">
      <alignment horizontal="right"/>
      <protection locked="0"/>
    </xf>
    <xf numFmtId="4" fontId="3" fillId="35" borderId="0" xfId="46" applyNumberFormat="1" applyFont="1" applyFill="1" applyAlignment="1">
      <alignment horizontal="right"/>
      <protection/>
    </xf>
    <xf numFmtId="0" fontId="3" fillId="35" borderId="0" xfId="46" applyFont="1" applyFill="1" applyAlignment="1" applyProtection="1">
      <alignment horizontal="right"/>
      <protection locked="0"/>
    </xf>
    <xf numFmtId="0" fontId="0" fillId="35" borderId="0" xfId="46" applyFill="1" applyProtection="1">
      <alignment/>
      <protection locked="0"/>
    </xf>
    <xf numFmtId="0" fontId="25" fillId="35" borderId="0" xfId="46" applyFont="1" applyFill="1" applyProtection="1">
      <alignment/>
      <protection locked="0"/>
    </xf>
    <xf numFmtId="0" fontId="47" fillId="35" borderId="0" xfId="46" applyFont="1" applyFill="1" applyAlignment="1" applyProtection="1">
      <alignment horizontal="center" vertical="center"/>
      <protection locked="0"/>
    </xf>
    <xf numFmtId="43" fontId="0" fillId="36" borderId="10" xfId="35" applyFont="1" applyFill="1" applyBorder="1" applyAlignment="1" applyProtection="1">
      <alignment horizontal="left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Čárka 2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0</xdr:col>
      <xdr:colOff>1247775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162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B21" sqref="B21"/>
    </sheetView>
  </sheetViews>
  <sheetFormatPr defaultColWidth="8.8515625" defaultRowHeight="12.75" customHeight="1"/>
  <cols>
    <col min="1" max="1" width="25.7109375" style="13" customWidth="1"/>
    <col min="2" max="2" width="66.7109375" style="13" customWidth="1"/>
    <col min="3" max="3" width="22.7109375" style="13" customWidth="1"/>
    <col min="4" max="7" width="15.7109375" style="13" customWidth="1"/>
    <col min="8" max="8" width="30.7109375" style="13" customWidth="1"/>
    <col min="9" max="16384" width="8.8515625" style="13" customWidth="1"/>
  </cols>
  <sheetData>
    <row r="1" spans="1:8" ht="12.75" customHeight="1">
      <c r="A1" s="39"/>
      <c r="B1" s="35" t="s">
        <v>4</v>
      </c>
      <c r="C1" s="35"/>
      <c r="D1" s="35"/>
      <c r="E1" s="35"/>
      <c r="F1" s="35"/>
      <c r="G1" s="35"/>
      <c r="H1" s="35"/>
    </row>
    <row r="2" spans="1:8" ht="12.75" customHeight="1">
      <c r="A2" s="39"/>
      <c r="B2" s="41" t="s">
        <v>523</v>
      </c>
      <c r="C2" s="35"/>
      <c r="D2" s="35"/>
      <c r="E2" s="35"/>
      <c r="F2" s="35"/>
      <c r="G2" s="35"/>
      <c r="H2" s="35"/>
    </row>
    <row r="3" spans="1:8" ht="19.5" customHeight="1">
      <c r="A3" s="39"/>
      <c r="B3" s="39"/>
      <c r="C3" s="35"/>
      <c r="D3" s="35"/>
      <c r="E3" s="35"/>
      <c r="F3" s="35"/>
      <c r="G3" s="35"/>
      <c r="H3" s="35"/>
    </row>
    <row r="4" spans="1:8" ht="19.5" customHeight="1">
      <c r="A4" s="35"/>
      <c r="B4" s="40" t="s">
        <v>522</v>
      </c>
      <c r="C4" s="39"/>
      <c r="D4" s="39"/>
      <c r="E4" s="39"/>
      <c r="F4" s="39"/>
      <c r="G4" s="35"/>
      <c r="H4" s="35"/>
    </row>
    <row r="5" spans="1:8" ht="12.75" customHeight="1">
      <c r="A5" s="35"/>
      <c r="B5" s="39" t="s">
        <v>521</v>
      </c>
      <c r="C5" s="39"/>
      <c r="D5" s="39"/>
      <c r="E5" s="39"/>
      <c r="F5" s="39"/>
      <c r="G5" s="35"/>
      <c r="H5" s="35"/>
    </row>
    <row r="6" spans="1:8" ht="12.75" customHeight="1">
      <c r="A6" s="35"/>
      <c r="B6" s="38" t="s">
        <v>520</v>
      </c>
      <c r="C6" s="37">
        <f>SUM(C10:C14)</f>
        <v>0</v>
      </c>
      <c r="D6" s="36"/>
      <c r="E6" s="36"/>
      <c r="F6" s="35"/>
      <c r="G6" s="35"/>
      <c r="H6" s="35"/>
    </row>
    <row r="7" spans="1:8" ht="12.75" customHeight="1">
      <c r="A7" s="35"/>
      <c r="B7" s="38" t="s">
        <v>519</v>
      </c>
      <c r="C7" s="37">
        <f>SUM(G10:G14)</f>
        <v>0</v>
      </c>
      <c r="D7" s="36"/>
      <c r="E7" s="36"/>
      <c r="F7" s="35"/>
      <c r="G7" s="35"/>
      <c r="H7" s="35"/>
    </row>
    <row r="8" spans="1:8" ht="12.75" customHeight="1">
      <c r="A8" s="34"/>
      <c r="B8" s="34"/>
      <c r="C8" s="34"/>
      <c r="D8" s="34"/>
      <c r="E8" s="34"/>
      <c r="F8" s="34"/>
      <c r="G8" s="34"/>
      <c r="H8" s="34"/>
    </row>
    <row r="9" spans="1:8" ht="12.75" customHeight="1">
      <c r="A9" s="33" t="s">
        <v>0</v>
      </c>
      <c r="B9" s="33" t="s">
        <v>1</v>
      </c>
      <c r="C9" s="31" t="s">
        <v>518</v>
      </c>
      <c r="D9" s="31" t="s">
        <v>514</v>
      </c>
      <c r="E9" s="32" t="s">
        <v>511</v>
      </c>
      <c r="F9" s="31" t="s">
        <v>2</v>
      </c>
      <c r="G9" s="31" t="s">
        <v>517</v>
      </c>
      <c r="H9" s="31" t="s">
        <v>516</v>
      </c>
    </row>
    <row r="10" spans="1:8" ht="12.75" customHeight="1">
      <c r="A10" s="29" t="s">
        <v>11</v>
      </c>
      <c r="B10" s="29" t="s">
        <v>12</v>
      </c>
      <c r="C10" s="42">
        <f>'SO 000.1'!H86</f>
        <v>0</v>
      </c>
      <c r="D10" s="28">
        <f>C10</f>
        <v>0</v>
      </c>
      <c r="E10" s="27"/>
      <c r="F10" s="27">
        <f>C10*0.21</f>
        <v>0</v>
      </c>
      <c r="G10" s="26">
        <f>C10+F10</f>
        <v>0</v>
      </c>
      <c r="H10" s="25" t="s">
        <v>514</v>
      </c>
    </row>
    <row r="11" spans="1:8" ht="12.75" customHeight="1">
      <c r="A11" s="29" t="s">
        <v>113</v>
      </c>
      <c r="B11" s="29" t="s">
        <v>12</v>
      </c>
      <c r="C11" s="42">
        <f>'SO 000.2'!H68</f>
        <v>0</v>
      </c>
      <c r="D11" s="28"/>
      <c r="E11" s="27">
        <f>C11</f>
        <v>0</v>
      </c>
      <c r="F11" s="27">
        <f>C11*0.21</f>
        <v>0</v>
      </c>
      <c r="G11" s="26">
        <f>C11+F11</f>
        <v>0</v>
      </c>
      <c r="H11" s="25" t="s">
        <v>513</v>
      </c>
    </row>
    <row r="12" spans="1:8" ht="12.75" customHeight="1">
      <c r="A12" s="29" t="s">
        <v>135</v>
      </c>
      <c r="B12" s="29" t="s">
        <v>12</v>
      </c>
      <c r="C12" s="42">
        <f>'SO 000.3'!H38</f>
        <v>0</v>
      </c>
      <c r="D12" s="28">
        <f>C12/2</f>
        <v>0</v>
      </c>
      <c r="E12" s="27">
        <f>C12/2</f>
        <v>0</v>
      </c>
      <c r="F12" s="27">
        <f>C12*0.21</f>
        <v>0</v>
      </c>
      <c r="G12" s="26">
        <f>C12+F12</f>
        <v>0</v>
      </c>
      <c r="H12" s="30" t="s">
        <v>515</v>
      </c>
    </row>
    <row r="13" spans="1:8" ht="12.75" customHeight="1">
      <c r="A13" s="29" t="s">
        <v>158</v>
      </c>
      <c r="B13" s="29" t="s">
        <v>159</v>
      </c>
      <c r="C13" s="42">
        <f>'SO 101'!H242</f>
        <v>0</v>
      </c>
      <c r="D13" s="28">
        <f>C13</f>
        <v>0</v>
      </c>
      <c r="E13" s="27"/>
      <c r="F13" s="27">
        <f>C13*0.21</f>
        <v>0</v>
      </c>
      <c r="G13" s="26">
        <f>C13+F13</f>
        <v>0</v>
      </c>
      <c r="H13" s="25" t="s">
        <v>514</v>
      </c>
    </row>
    <row r="14" spans="1:8" ht="12.75" customHeight="1">
      <c r="A14" s="29" t="s">
        <v>357</v>
      </c>
      <c r="B14" s="29" t="s">
        <v>358</v>
      </c>
      <c r="C14" s="42">
        <f>'SO 102'!H259</f>
        <v>0</v>
      </c>
      <c r="D14" s="27"/>
      <c r="E14" s="28">
        <f>C14</f>
        <v>0</v>
      </c>
      <c r="F14" s="27">
        <f>C14*0.21</f>
        <v>0</v>
      </c>
      <c r="G14" s="26">
        <f>C14+F14</f>
        <v>0</v>
      </c>
      <c r="H14" s="25" t="s">
        <v>513</v>
      </c>
    </row>
    <row r="15" ht="12.75" customHeight="1" thickBot="1">
      <c r="E15" s="14"/>
    </row>
    <row r="16" spans="3:7" ht="12.75" customHeight="1">
      <c r="C16" s="24" t="s">
        <v>512</v>
      </c>
      <c r="D16" s="23">
        <f>SUM(D10:D14)</f>
        <v>0</v>
      </c>
      <c r="E16" s="22"/>
      <c r="F16" s="21">
        <f>D16*0.21</f>
        <v>0</v>
      </c>
      <c r="G16" s="20">
        <f>D16+F16</f>
        <v>0</v>
      </c>
    </row>
    <row r="17" spans="3:7" ht="12.75" customHeight="1" thickBot="1">
      <c r="C17" s="19" t="s">
        <v>511</v>
      </c>
      <c r="D17" s="18"/>
      <c r="E17" s="17">
        <f>SUM(E10:E15)</f>
        <v>0</v>
      </c>
      <c r="F17" s="16">
        <f>E17*0.21</f>
        <v>0</v>
      </c>
      <c r="G17" s="15">
        <f>E17+F17</f>
        <v>0</v>
      </c>
    </row>
    <row r="19" ht="12.75" customHeight="1">
      <c r="G19" s="14"/>
    </row>
  </sheetData>
  <sheetProtection sheet="1"/>
  <mergeCells count="4">
    <mergeCell ref="A1:A3"/>
    <mergeCell ref="B2:B3"/>
    <mergeCell ref="B4:F4"/>
    <mergeCell ref="B5:F5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zoomScalePageLayoutView="0" workbookViewId="0" topLeftCell="A1">
      <pane ySplit="10" topLeftCell="A68" activePane="bottomLeft" state="frozen"/>
      <selection pane="topLeft" activeCell="A1" sqref="A1"/>
      <selection pane="bottomLeft" activeCell="D97" sqref="D97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3" t="s">
        <v>3</v>
      </c>
      <c r="C1" t="s">
        <v>4</v>
      </c>
    </row>
    <row r="2" ht="12.75" customHeight="1">
      <c r="C2" s="1" t="s">
        <v>5</v>
      </c>
    </row>
    <row r="4" spans="1:5" ht="12.75" customHeight="1">
      <c r="A4" t="s">
        <v>6</v>
      </c>
      <c r="C4" s="3" t="s">
        <v>9</v>
      </c>
      <c r="D4" s="3" t="s">
        <v>10</v>
      </c>
      <c r="E4" s="3"/>
    </row>
    <row r="5" spans="1:5" ht="12.75" customHeight="1">
      <c r="A5" t="s">
        <v>7</v>
      </c>
      <c r="C5" s="3" t="s">
        <v>11</v>
      </c>
      <c r="D5" s="3" t="s">
        <v>12</v>
      </c>
      <c r="E5" s="3"/>
    </row>
    <row r="6" spans="1:5" ht="12.75" customHeight="1">
      <c r="A6" t="s">
        <v>8</v>
      </c>
      <c r="C6" s="3" t="s">
        <v>11</v>
      </c>
      <c r="D6" s="3" t="s">
        <v>12</v>
      </c>
      <c r="E6" s="3"/>
    </row>
    <row r="7" spans="3:5" ht="12.75" customHeight="1">
      <c r="C7" s="3"/>
      <c r="D7" s="3"/>
      <c r="E7" s="3"/>
    </row>
    <row r="8" spans="1:16" ht="12.75" customHeight="1">
      <c r="A8" s="12" t="s">
        <v>13</v>
      </c>
      <c r="B8" s="12" t="s">
        <v>15</v>
      </c>
      <c r="C8" s="12" t="s">
        <v>16</v>
      </c>
      <c r="D8" s="12" t="s">
        <v>17</v>
      </c>
      <c r="E8" s="12" t="s">
        <v>18</v>
      </c>
      <c r="F8" s="12" t="s">
        <v>19</v>
      </c>
      <c r="G8" s="12" t="s">
        <v>20</v>
      </c>
      <c r="H8" s="12"/>
      <c r="O8" t="s">
        <v>23</v>
      </c>
      <c r="P8" t="s">
        <v>2</v>
      </c>
    </row>
    <row r="9" spans="1:15" ht="14.25">
      <c r="A9" s="12"/>
      <c r="B9" s="12"/>
      <c r="C9" s="12"/>
      <c r="D9" s="12"/>
      <c r="E9" s="12"/>
      <c r="F9" s="12"/>
      <c r="G9" s="2" t="s">
        <v>21</v>
      </c>
      <c r="H9" s="2" t="s">
        <v>22</v>
      </c>
      <c r="O9" t="s">
        <v>2</v>
      </c>
    </row>
    <row r="10" spans="1:8" ht="14.25">
      <c r="A10" s="2" t="s">
        <v>14</v>
      </c>
      <c r="B10" s="2" t="s">
        <v>24</v>
      </c>
      <c r="C10" s="2" t="s">
        <v>25</v>
      </c>
      <c r="D10" s="2" t="s">
        <v>26</v>
      </c>
      <c r="E10" s="2" t="s">
        <v>27</v>
      </c>
      <c r="F10" s="2" t="s">
        <v>28</v>
      </c>
      <c r="G10" s="2" t="s">
        <v>29</v>
      </c>
      <c r="H10" s="2" t="s">
        <v>30</v>
      </c>
    </row>
    <row r="11" spans="1:8" ht="12.75" customHeight="1">
      <c r="A11" s="5"/>
      <c r="B11" s="5"/>
      <c r="C11" s="5" t="s">
        <v>32</v>
      </c>
      <c r="D11" s="5" t="s">
        <v>31</v>
      </c>
      <c r="E11" s="5"/>
      <c r="F11" s="7"/>
      <c r="G11" s="5"/>
      <c r="H11" s="7"/>
    </row>
    <row r="12" spans="1:16" ht="38.25">
      <c r="A12" s="4">
        <v>1</v>
      </c>
      <c r="B12" s="4" t="s">
        <v>33</v>
      </c>
      <c r="C12" s="4" t="s">
        <v>14</v>
      </c>
      <c r="D12" s="4" t="s">
        <v>34</v>
      </c>
      <c r="E12" s="4" t="s">
        <v>35</v>
      </c>
      <c r="F12" s="6">
        <v>210</v>
      </c>
      <c r="G12" s="9"/>
      <c r="H12" s="8">
        <f>ROUND((G12*F12),2)</f>
        <v>0</v>
      </c>
      <c r="O12" t="e">
        <f>#REF!</f>
        <v>#REF!</v>
      </c>
      <c r="P12" t="e">
        <f>O12/100*H12</f>
        <v>#REF!</v>
      </c>
    </row>
    <row r="13" ht="165.75">
      <c r="D13" s="10" t="s">
        <v>36</v>
      </c>
    </row>
    <row r="14" ht="25.5">
      <c r="D14" s="10" t="s">
        <v>37</v>
      </c>
    </row>
    <row r="15" spans="1:16" ht="25.5">
      <c r="A15" s="4">
        <v>2</v>
      </c>
      <c r="B15" s="4" t="s">
        <v>38</v>
      </c>
      <c r="C15" s="4" t="s">
        <v>39</v>
      </c>
      <c r="D15" s="4" t="s">
        <v>40</v>
      </c>
      <c r="E15" s="4" t="s">
        <v>41</v>
      </c>
      <c r="F15" s="6">
        <v>1</v>
      </c>
      <c r="G15" s="9"/>
      <c r="H15" s="8">
        <f>ROUND((G15*F15),2)</f>
        <v>0</v>
      </c>
      <c r="O15" t="e">
        <f>#REF!</f>
        <v>#REF!</v>
      </c>
      <c r="P15" t="e">
        <f>O15/100*H15</f>
        <v>#REF!</v>
      </c>
    </row>
    <row r="16" ht="89.25">
      <c r="D16" s="10" t="s">
        <v>42</v>
      </c>
    </row>
    <row r="17" spans="1:16" ht="140.25">
      <c r="A17" s="4">
        <v>3</v>
      </c>
      <c r="B17" s="4" t="s">
        <v>43</v>
      </c>
      <c r="C17" s="4" t="s">
        <v>14</v>
      </c>
      <c r="D17" s="4" t="s">
        <v>44</v>
      </c>
      <c r="E17" s="4" t="s">
        <v>45</v>
      </c>
      <c r="F17" s="6">
        <v>120</v>
      </c>
      <c r="G17" s="9"/>
      <c r="H17" s="8">
        <f>ROUND((G17*F17),2)</f>
        <v>0</v>
      </c>
      <c r="O17" t="e">
        <f>#REF!</f>
        <v>#REF!</v>
      </c>
      <c r="P17" t="e">
        <f>O17/100*H17</f>
        <v>#REF!</v>
      </c>
    </row>
    <row r="18" ht="12.75">
      <c r="D18" s="10" t="s">
        <v>46</v>
      </c>
    </row>
    <row r="19" spans="1:16" ht="51">
      <c r="A19" s="4">
        <v>4</v>
      </c>
      <c r="B19" s="4" t="s">
        <v>43</v>
      </c>
      <c r="C19" s="4" t="s">
        <v>24</v>
      </c>
      <c r="D19" s="4" t="s">
        <v>47</v>
      </c>
      <c r="E19" s="4" t="s">
        <v>41</v>
      </c>
      <c r="F19" s="6">
        <v>1</v>
      </c>
      <c r="G19" s="9"/>
      <c r="H19" s="8">
        <f>ROUND((G19*F19),2)</f>
        <v>0</v>
      </c>
      <c r="O19" t="e">
        <f>#REF!</f>
        <v>#REF!</v>
      </c>
      <c r="P19" t="e">
        <f>O19/100*H19</f>
        <v>#REF!</v>
      </c>
    </row>
    <row r="20" ht="12.75">
      <c r="D20" s="10" t="s">
        <v>46</v>
      </c>
    </row>
    <row r="21" spans="1:16" ht="12.75" customHeight="1">
      <c r="A21" s="11"/>
      <c r="B21" s="11"/>
      <c r="C21" s="11" t="s">
        <v>32</v>
      </c>
      <c r="D21" s="11" t="s">
        <v>31</v>
      </c>
      <c r="E21" s="11"/>
      <c r="F21" s="11"/>
      <c r="G21" s="11"/>
      <c r="H21" s="11">
        <f>SUM(H12:H20)</f>
        <v>0</v>
      </c>
      <c r="P21" t="e">
        <f>ROUND(SUM(P12:P20),2)</f>
        <v>#REF!</v>
      </c>
    </row>
    <row r="23" spans="1:8" ht="12.75" customHeight="1">
      <c r="A23" s="5"/>
      <c r="B23" s="5"/>
      <c r="C23" s="5" t="s">
        <v>14</v>
      </c>
      <c r="D23" s="5" t="s">
        <v>48</v>
      </c>
      <c r="E23" s="5"/>
      <c r="F23" s="7"/>
      <c r="G23" s="5"/>
      <c r="H23" s="7"/>
    </row>
    <row r="24" spans="1:16" ht="38.25">
      <c r="A24" s="4">
        <v>5</v>
      </c>
      <c r="B24" s="4" t="s">
        <v>49</v>
      </c>
      <c r="C24" s="4" t="s">
        <v>39</v>
      </c>
      <c r="D24" s="4" t="s">
        <v>50</v>
      </c>
      <c r="E24" s="4" t="s">
        <v>51</v>
      </c>
      <c r="F24" s="6">
        <v>10</v>
      </c>
      <c r="G24" s="9"/>
      <c r="H24" s="8">
        <f>ROUND((G24*F24),2)</f>
        <v>0</v>
      </c>
      <c r="O24" t="e">
        <f>#REF!</f>
        <v>#REF!</v>
      </c>
      <c r="P24" t="e">
        <f>O24/100*H24</f>
        <v>#REF!</v>
      </c>
    </row>
    <row r="25" ht="12.75">
      <c r="D25" s="10" t="s">
        <v>52</v>
      </c>
    </row>
    <row r="26" ht="63.75">
      <c r="D26" s="10" t="s">
        <v>53</v>
      </c>
    </row>
    <row r="27" spans="1:16" ht="38.25">
      <c r="A27" s="4">
        <v>6</v>
      </c>
      <c r="B27" s="4" t="s">
        <v>54</v>
      </c>
      <c r="C27" s="4" t="s">
        <v>14</v>
      </c>
      <c r="D27" s="4" t="s">
        <v>55</v>
      </c>
      <c r="E27" s="4" t="s">
        <v>51</v>
      </c>
      <c r="F27" s="6">
        <v>220.5</v>
      </c>
      <c r="G27" s="9"/>
      <c r="H27" s="8">
        <f>ROUND((G27*F27),2)</f>
        <v>0</v>
      </c>
      <c r="O27" t="e">
        <f>#REF!</f>
        <v>#REF!</v>
      </c>
      <c r="P27" t="e">
        <f>O27/100*H27</f>
        <v>#REF!</v>
      </c>
    </row>
    <row r="28" ht="76.5">
      <c r="D28" s="10" t="s">
        <v>56</v>
      </c>
    </row>
    <row r="29" ht="63.75">
      <c r="D29" s="10" t="s">
        <v>53</v>
      </c>
    </row>
    <row r="30" spans="1:16" ht="51">
      <c r="A30" s="4">
        <v>7</v>
      </c>
      <c r="B30" s="4" t="s">
        <v>57</v>
      </c>
      <c r="C30" s="4" t="s">
        <v>14</v>
      </c>
      <c r="D30" s="4" t="s">
        <v>58</v>
      </c>
      <c r="E30" s="4" t="s">
        <v>59</v>
      </c>
      <c r="F30" s="6">
        <v>46.5</v>
      </c>
      <c r="G30" s="9"/>
      <c r="H30" s="8">
        <f>ROUND((G30*F30),2)</f>
        <v>0</v>
      </c>
      <c r="O30" t="e">
        <f>#REF!</f>
        <v>#REF!</v>
      </c>
      <c r="P30" t="e">
        <f>O30/100*H30</f>
        <v>#REF!</v>
      </c>
    </row>
    <row r="31" ht="76.5">
      <c r="D31" s="10" t="s">
        <v>60</v>
      </c>
    </row>
    <row r="32" ht="25.5">
      <c r="D32" s="10" t="s">
        <v>61</v>
      </c>
    </row>
    <row r="33" spans="1:16" ht="51">
      <c r="A33" s="4">
        <v>8</v>
      </c>
      <c r="B33" s="4" t="s">
        <v>62</v>
      </c>
      <c r="C33" s="4" t="s">
        <v>14</v>
      </c>
      <c r="D33" s="4" t="s">
        <v>63</v>
      </c>
      <c r="E33" s="4" t="s">
        <v>64</v>
      </c>
      <c r="F33" s="6">
        <v>490</v>
      </c>
      <c r="G33" s="9"/>
      <c r="H33" s="8">
        <f>ROUND((G33*F33),2)</f>
        <v>0</v>
      </c>
      <c r="O33" t="e">
        <f>#REF!</f>
        <v>#REF!</v>
      </c>
      <c r="P33" t="e">
        <f>O33/100*H33</f>
        <v>#REF!</v>
      </c>
    </row>
    <row r="34" ht="38.25">
      <c r="D34" s="10" t="s">
        <v>65</v>
      </c>
    </row>
    <row r="35" ht="63.75">
      <c r="D35" s="10" t="s">
        <v>66</v>
      </c>
    </row>
    <row r="36" spans="1:16" ht="38.25">
      <c r="A36" s="4">
        <v>9</v>
      </c>
      <c r="B36" s="4" t="s">
        <v>67</v>
      </c>
      <c r="C36" s="4" t="s">
        <v>39</v>
      </c>
      <c r="D36" s="4" t="s">
        <v>68</v>
      </c>
      <c r="E36" s="4" t="s">
        <v>59</v>
      </c>
      <c r="F36" s="6">
        <v>300</v>
      </c>
      <c r="G36" s="9"/>
      <c r="H36" s="8">
        <f>ROUND((G36*F36),2)</f>
        <v>0</v>
      </c>
      <c r="O36" t="e">
        <f>#REF!</f>
        <v>#REF!</v>
      </c>
      <c r="P36" t="e">
        <f>O36/100*H36</f>
        <v>#REF!</v>
      </c>
    </row>
    <row r="37" ht="38.25">
      <c r="D37" s="10" t="s">
        <v>69</v>
      </c>
    </row>
    <row r="38" ht="63.75">
      <c r="D38" s="10" t="s">
        <v>66</v>
      </c>
    </row>
    <row r="39" spans="1:16" ht="12.75" customHeight="1">
      <c r="A39" s="11"/>
      <c r="B39" s="11"/>
      <c r="C39" s="11" t="s">
        <v>14</v>
      </c>
      <c r="D39" s="11" t="s">
        <v>48</v>
      </c>
      <c r="E39" s="11"/>
      <c r="F39" s="11"/>
      <c r="G39" s="11"/>
      <c r="H39" s="11">
        <f>SUM(H24:H38)</f>
        <v>0</v>
      </c>
      <c r="P39" t="e">
        <f>ROUND(SUM(P24:P38),2)</f>
        <v>#REF!</v>
      </c>
    </row>
    <row r="41" spans="1:8" ht="12.75" customHeight="1">
      <c r="A41" s="5"/>
      <c r="B41" s="5"/>
      <c r="C41" s="5" t="s">
        <v>27</v>
      </c>
      <c r="D41" s="5" t="s">
        <v>70</v>
      </c>
      <c r="E41" s="5"/>
      <c r="F41" s="7"/>
      <c r="G41" s="5"/>
      <c r="H41" s="7"/>
    </row>
    <row r="42" spans="1:16" ht="51">
      <c r="A42" s="4">
        <v>10</v>
      </c>
      <c r="B42" s="4" t="s">
        <v>71</v>
      </c>
      <c r="C42" s="4" t="s">
        <v>14</v>
      </c>
      <c r="D42" s="4" t="s">
        <v>72</v>
      </c>
      <c r="E42" s="4" t="s">
        <v>51</v>
      </c>
      <c r="F42" s="6">
        <v>34.3</v>
      </c>
      <c r="G42" s="9"/>
      <c r="H42" s="8">
        <f>ROUND((G42*F42),2)</f>
        <v>0</v>
      </c>
      <c r="O42" t="e">
        <f>#REF!</f>
        <v>#REF!</v>
      </c>
      <c r="P42" t="e">
        <f>O42/100*H42</f>
        <v>#REF!</v>
      </c>
    </row>
    <row r="43" ht="38.25">
      <c r="D43" s="10" t="s">
        <v>73</v>
      </c>
    </row>
    <row r="44" ht="102">
      <c r="D44" s="10" t="s">
        <v>74</v>
      </c>
    </row>
    <row r="45" spans="1:16" ht="38.25">
      <c r="A45" s="4">
        <v>11</v>
      </c>
      <c r="B45" s="4" t="s">
        <v>75</v>
      </c>
      <c r="C45" s="4" t="s">
        <v>14</v>
      </c>
      <c r="D45" s="4" t="s">
        <v>76</v>
      </c>
      <c r="E45" s="4" t="s">
        <v>64</v>
      </c>
      <c r="F45" s="6">
        <v>2249.1</v>
      </c>
      <c r="G45" s="9"/>
      <c r="H45" s="8">
        <f>ROUND((G45*F45),2)</f>
        <v>0</v>
      </c>
      <c r="O45" t="e">
        <f>#REF!</f>
        <v>#REF!</v>
      </c>
      <c r="P45" t="e">
        <f>O45/100*H45</f>
        <v>#REF!</v>
      </c>
    </row>
    <row r="46" ht="76.5">
      <c r="D46" s="10" t="s">
        <v>77</v>
      </c>
    </row>
    <row r="47" ht="51">
      <c r="D47" s="10" t="s">
        <v>78</v>
      </c>
    </row>
    <row r="48" spans="1:16" ht="51">
      <c r="A48" s="4">
        <v>12</v>
      </c>
      <c r="B48" s="4" t="s">
        <v>79</v>
      </c>
      <c r="C48" s="4" t="s">
        <v>14</v>
      </c>
      <c r="D48" s="4" t="s">
        <v>80</v>
      </c>
      <c r="E48" s="4" t="s">
        <v>64</v>
      </c>
      <c r="F48" s="6">
        <v>2249.1</v>
      </c>
      <c r="G48" s="9"/>
      <c r="H48" s="8">
        <f>ROUND((G48*F48),2)</f>
        <v>0</v>
      </c>
      <c r="O48" t="e">
        <f>#REF!</f>
        <v>#REF!</v>
      </c>
      <c r="P48" t="e">
        <f>O48/100*H48</f>
        <v>#REF!</v>
      </c>
    </row>
    <row r="49" ht="76.5">
      <c r="D49" s="10" t="s">
        <v>77</v>
      </c>
    </row>
    <row r="50" ht="51">
      <c r="D50" s="10" t="s">
        <v>81</v>
      </c>
    </row>
    <row r="51" spans="1:16" ht="38.25">
      <c r="A51" s="4">
        <v>13</v>
      </c>
      <c r="B51" s="4" t="s">
        <v>82</v>
      </c>
      <c r="C51" s="4" t="s">
        <v>14</v>
      </c>
      <c r="D51" s="4" t="s">
        <v>83</v>
      </c>
      <c r="E51" s="4" t="s">
        <v>64</v>
      </c>
      <c r="F51" s="6">
        <v>2205</v>
      </c>
      <c r="G51" s="9"/>
      <c r="H51" s="8">
        <f>ROUND((G51*F51),2)</f>
        <v>0</v>
      </c>
      <c r="O51" t="e">
        <f>#REF!</f>
        <v>#REF!</v>
      </c>
      <c r="P51" t="e">
        <f>O51/100*H51</f>
        <v>#REF!</v>
      </c>
    </row>
    <row r="52" ht="76.5">
      <c r="D52" s="10" t="s">
        <v>84</v>
      </c>
    </row>
    <row r="53" ht="140.25">
      <c r="D53" s="10" t="s">
        <v>85</v>
      </c>
    </row>
    <row r="54" spans="1:16" ht="38.25">
      <c r="A54" s="4">
        <v>14</v>
      </c>
      <c r="B54" s="4" t="s">
        <v>86</v>
      </c>
      <c r="C54" s="4" t="s">
        <v>39</v>
      </c>
      <c r="D54" s="4" t="s">
        <v>87</v>
      </c>
      <c r="E54" s="4" t="s">
        <v>64</v>
      </c>
      <c r="F54" s="6">
        <v>200</v>
      </c>
      <c r="G54" s="9"/>
      <c r="H54" s="8">
        <f>ROUND((G54*F54),2)</f>
        <v>0</v>
      </c>
      <c r="O54" t="e">
        <f>#REF!</f>
        <v>#REF!</v>
      </c>
      <c r="P54" t="e">
        <f>O54/100*H54</f>
        <v>#REF!</v>
      </c>
    </row>
    <row r="55" ht="12.75">
      <c r="D55" s="10" t="s">
        <v>88</v>
      </c>
    </row>
    <row r="56" ht="140.25">
      <c r="D56" s="10" t="s">
        <v>85</v>
      </c>
    </row>
    <row r="57" spans="1:16" ht="38.25">
      <c r="A57" s="4">
        <v>15</v>
      </c>
      <c r="B57" s="4" t="s">
        <v>89</v>
      </c>
      <c r="C57" s="4" t="s">
        <v>14</v>
      </c>
      <c r="D57" s="4" t="s">
        <v>90</v>
      </c>
      <c r="E57" s="4" t="s">
        <v>64</v>
      </c>
      <c r="F57" s="6">
        <v>2249.1</v>
      </c>
      <c r="G57" s="9"/>
      <c r="H57" s="8">
        <f>ROUND((G57*F57),2)</f>
        <v>0</v>
      </c>
      <c r="O57" t="e">
        <f>#REF!</f>
        <v>#REF!</v>
      </c>
      <c r="P57" t="e">
        <f>O57/100*H57</f>
        <v>#REF!</v>
      </c>
    </row>
    <row r="58" ht="76.5">
      <c r="D58" s="10" t="s">
        <v>77</v>
      </c>
    </row>
    <row r="59" ht="140.25">
      <c r="D59" s="10" t="s">
        <v>85</v>
      </c>
    </row>
    <row r="60" spans="1:16" ht="38.25">
      <c r="A60" s="4">
        <v>16</v>
      </c>
      <c r="B60" s="4" t="s">
        <v>91</v>
      </c>
      <c r="C60" s="4" t="s">
        <v>39</v>
      </c>
      <c r="D60" s="4" t="s">
        <v>92</v>
      </c>
      <c r="E60" s="4" t="s">
        <v>64</v>
      </c>
      <c r="F60" s="6">
        <v>200</v>
      </c>
      <c r="G60" s="9"/>
      <c r="H60" s="8">
        <f>ROUND((G60*F60),2)</f>
        <v>0</v>
      </c>
      <c r="O60" t="e">
        <f>#REF!</f>
        <v>#REF!</v>
      </c>
      <c r="P60" t="e">
        <f>O60/100*H60</f>
        <v>#REF!</v>
      </c>
    </row>
    <row r="61" ht="38.25">
      <c r="D61" s="10" t="s">
        <v>93</v>
      </c>
    </row>
    <row r="62" ht="76.5">
      <c r="D62" s="10" t="s">
        <v>94</v>
      </c>
    </row>
    <row r="63" spans="1:16" ht="38.25">
      <c r="A63" s="4">
        <v>17</v>
      </c>
      <c r="B63" s="4" t="s">
        <v>95</v>
      </c>
      <c r="C63" s="4" t="s">
        <v>14</v>
      </c>
      <c r="D63" s="4" t="s">
        <v>96</v>
      </c>
      <c r="E63" s="4" t="s">
        <v>59</v>
      </c>
      <c r="F63" s="6">
        <v>46.5</v>
      </c>
      <c r="G63" s="9"/>
      <c r="H63" s="8">
        <f>ROUND((G63*F63),2)</f>
        <v>0</v>
      </c>
      <c r="O63" t="e">
        <f>#REF!</f>
        <v>#REF!</v>
      </c>
      <c r="P63" t="e">
        <f>O63/100*H63</f>
        <v>#REF!</v>
      </c>
    </row>
    <row r="64" ht="76.5">
      <c r="D64" s="10" t="s">
        <v>60</v>
      </c>
    </row>
    <row r="65" ht="38.25">
      <c r="D65" s="10" t="s">
        <v>97</v>
      </c>
    </row>
    <row r="66" spans="1:16" ht="12.75" customHeight="1">
      <c r="A66" s="11"/>
      <c r="B66" s="11"/>
      <c r="C66" s="11" t="s">
        <v>27</v>
      </c>
      <c r="D66" s="11" t="s">
        <v>70</v>
      </c>
      <c r="E66" s="11"/>
      <c r="F66" s="11"/>
      <c r="G66" s="11"/>
      <c r="H66" s="11">
        <f>SUM(H42:H65)</f>
        <v>0</v>
      </c>
      <c r="P66" t="e">
        <f>ROUND(SUM(P42:P65),2)</f>
        <v>#REF!</v>
      </c>
    </row>
    <row r="68" spans="1:8" ht="12.75" customHeight="1">
      <c r="A68" s="5"/>
      <c r="B68" s="5"/>
      <c r="C68" s="5" t="s">
        <v>99</v>
      </c>
      <c r="D68" s="5" t="s">
        <v>98</v>
      </c>
      <c r="E68" s="5"/>
      <c r="F68" s="7"/>
      <c r="G68" s="5"/>
      <c r="H68" s="7"/>
    </row>
    <row r="69" spans="1:16" ht="51">
      <c r="A69" s="4">
        <v>18</v>
      </c>
      <c r="B69" s="4" t="s">
        <v>100</v>
      </c>
      <c r="C69" s="4" t="s">
        <v>14</v>
      </c>
      <c r="D69" s="4" t="s">
        <v>101</v>
      </c>
      <c r="E69" s="4" t="s">
        <v>64</v>
      </c>
      <c r="F69" s="6">
        <v>126.625</v>
      </c>
      <c r="G69" s="9"/>
      <c r="H69" s="8">
        <f>ROUND((G69*F69),2)</f>
        <v>0</v>
      </c>
      <c r="O69" t="e">
        <f>#REF!</f>
        <v>#REF!</v>
      </c>
      <c r="P69" t="e">
        <f>O69/100*H69</f>
        <v>#REF!</v>
      </c>
    </row>
    <row r="70" ht="76.5">
      <c r="D70" s="10" t="s">
        <v>102</v>
      </c>
    </row>
    <row r="71" ht="38.25">
      <c r="D71" s="10" t="s">
        <v>103</v>
      </c>
    </row>
    <row r="72" spans="1:16" ht="51">
      <c r="A72" s="4">
        <v>19</v>
      </c>
      <c r="B72" s="4" t="s">
        <v>104</v>
      </c>
      <c r="C72" s="4" t="s">
        <v>14</v>
      </c>
      <c r="D72" s="4" t="s">
        <v>105</v>
      </c>
      <c r="E72" s="4" t="s">
        <v>64</v>
      </c>
      <c r="F72" s="6">
        <v>126.625</v>
      </c>
      <c r="G72" s="9"/>
      <c r="H72" s="8">
        <f>ROUND((G72*F72),2)</f>
        <v>0</v>
      </c>
      <c r="O72" t="e">
        <f>#REF!</f>
        <v>#REF!</v>
      </c>
      <c r="P72" t="e">
        <f>O72/100*H72</f>
        <v>#REF!</v>
      </c>
    </row>
    <row r="73" ht="76.5">
      <c r="D73" s="10" t="s">
        <v>102</v>
      </c>
    </row>
    <row r="74" ht="38.25">
      <c r="D74" s="10" t="s">
        <v>103</v>
      </c>
    </row>
    <row r="75" spans="1:16" ht="12.75" customHeight="1">
      <c r="A75" s="11"/>
      <c r="B75" s="11"/>
      <c r="C75" s="11" t="s">
        <v>99</v>
      </c>
      <c r="D75" s="11" t="s">
        <v>98</v>
      </c>
      <c r="E75" s="11"/>
      <c r="F75" s="11"/>
      <c r="G75" s="11"/>
      <c r="H75" s="11">
        <f>SUM(H69:H74)</f>
        <v>0</v>
      </c>
      <c r="P75" t="e">
        <f>ROUND(SUM(P69:P74),2)</f>
        <v>#REF!</v>
      </c>
    </row>
    <row r="77" spans="1:16" ht="12.75" customHeight="1">
      <c r="A77" s="11"/>
      <c r="B77" s="11"/>
      <c r="C77" s="11"/>
      <c r="D77" s="11" t="s">
        <v>106</v>
      </c>
      <c r="E77" s="11"/>
      <c r="F77" s="11"/>
      <c r="G77" s="11"/>
      <c r="H77" s="11">
        <f>+H21+H39+H66+H75</f>
        <v>0</v>
      </c>
      <c r="P77" t="e">
        <f>+P21+P39+P66+P75</f>
        <v>#REF!</v>
      </c>
    </row>
    <row r="79" spans="1:8" ht="12.75" customHeight="1">
      <c r="A79" s="5" t="s">
        <v>107</v>
      </c>
      <c r="B79" s="5"/>
      <c r="C79" s="5"/>
      <c r="D79" s="5"/>
      <c r="E79" s="5"/>
      <c r="F79" s="5"/>
      <c r="G79" s="5"/>
      <c r="H79" s="5"/>
    </row>
    <row r="80" spans="1:8" ht="12.75" customHeight="1">
      <c r="A80" s="5"/>
      <c r="B80" s="5"/>
      <c r="C80" s="5"/>
      <c r="D80" s="5" t="s">
        <v>108</v>
      </c>
      <c r="E80" s="5"/>
      <c r="F80" s="5"/>
      <c r="G80" s="5"/>
      <c r="H80" s="5"/>
    </row>
    <row r="81" spans="1:16" ht="12.75" customHeight="1">
      <c r="A81" s="11"/>
      <c r="B81" s="11"/>
      <c r="C81" s="11"/>
      <c r="D81" s="11" t="s">
        <v>109</v>
      </c>
      <c r="E81" s="11"/>
      <c r="F81" s="11"/>
      <c r="G81" s="11"/>
      <c r="H81" s="11">
        <v>0</v>
      </c>
      <c r="P81">
        <v>0</v>
      </c>
    </row>
    <row r="82" spans="1:8" ht="12.75" customHeight="1">
      <c r="A82" s="11"/>
      <c r="B82" s="11"/>
      <c r="C82" s="11"/>
      <c r="D82" s="11" t="s">
        <v>110</v>
      </c>
      <c r="E82" s="11"/>
      <c r="F82" s="11"/>
      <c r="G82" s="11"/>
      <c r="H82" s="11"/>
    </row>
    <row r="83" spans="1:16" ht="12.75" customHeight="1">
      <c r="A83" s="11"/>
      <c r="B83" s="11"/>
      <c r="C83" s="11"/>
      <c r="D83" s="11" t="s">
        <v>111</v>
      </c>
      <c r="E83" s="11"/>
      <c r="F83" s="11"/>
      <c r="G83" s="11"/>
      <c r="H83" s="11">
        <v>0</v>
      </c>
      <c r="P83">
        <v>0</v>
      </c>
    </row>
    <row r="84" spans="1:16" ht="12.75" customHeight="1">
      <c r="A84" s="11"/>
      <c r="B84" s="11"/>
      <c r="C84" s="11"/>
      <c r="D84" s="11" t="s">
        <v>112</v>
      </c>
      <c r="E84" s="11"/>
      <c r="F84" s="11"/>
      <c r="G84" s="11"/>
      <c r="H84" s="11">
        <f>H81+H83</f>
        <v>0</v>
      </c>
      <c r="P84">
        <f>P81+P83</f>
        <v>0</v>
      </c>
    </row>
    <row r="86" spans="1:16" ht="12.75" customHeight="1">
      <c r="A86" s="11"/>
      <c r="B86" s="11"/>
      <c r="C86" s="11"/>
      <c r="D86" s="11" t="s">
        <v>112</v>
      </c>
      <c r="E86" s="11"/>
      <c r="F86" s="11"/>
      <c r="G86" s="11"/>
      <c r="H86" s="11">
        <f>H77+H84</f>
        <v>0</v>
      </c>
      <c r="P86" t="e">
        <f>P77+P84</f>
        <v>#REF!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3" t="s">
        <v>3</v>
      </c>
      <c r="C1" t="s">
        <v>4</v>
      </c>
    </row>
    <row r="2" ht="12.75" customHeight="1">
      <c r="C2" s="1" t="s">
        <v>5</v>
      </c>
    </row>
    <row r="4" spans="1:5" ht="12.75" customHeight="1">
      <c r="A4" t="s">
        <v>6</v>
      </c>
      <c r="C4" s="3" t="s">
        <v>9</v>
      </c>
      <c r="D4" s="3" t="s">
        <v>10</v>
      </c>
      <c r="E4" s="3"/>
    </row>
    <row r="5" spans="1:5" ht="12.75" customHeight="1">
      <c r="A5" t="s">
        <v>7</v>
      </c>
      <c r="C5" s="3" t="s">
        <v>113</v>
      </c>
      <c r="D5" s="3" t="s">
        <v>12</v>
      </c>
      <c r="E5" s="3"/>
    </row>
    <row r="6" spans="1:5" ht="12.75" customHeight="1">
      <c r="A6" t="s">
        <v>8</v>
      </c>
      <c r="C6" s="3" t="s">
        <v>113</v>
      </c>
      <c r="D6" s="3" t="s">
        <v>12</v>
      </c>
      <c r="E6" s="3"/>
    </row>
    <row r="7" spans="3:5" ht="12.75" customHeight="1">
      <c r="C7" s="3"/>
      <c r="D7" s="3"/>
      <c r="E7" s="3"/>
    </row>
    <row r="8" spans="1:16" ht="12.75" customHeight="1">
      <c r="A8" s="12" t="s">
        <v>13</v>
      </c>
      <c r="B8" s="12" t="s">
        <v>15</v>
      </c>
      <c r="C8" s="12" t="s">
        <v>16</v>
      </c>
      <c r="D8" s="12" t="s">
        <v>17</v>
      </c>
      <c r="E8" s="12" t="s">
        <v>18</v>
      </c>
      <c r="F8" s="12" t="s">
        <v>19</v>
      </c>
      <c r="G8" s="12" t="s">
        <v>20</v>
      </c>
      <c r="H8" s="12"/>
      <c r="O8" t="s">
        <v>23</v>
      </c>
      <c r="P8" t="s">
        <v>2</v>
      </c>
    </row>
    <row r="9" spans="1:15" ht="14.25">
      <c r="A9" s="12"/>
      <c r="B9" s="12"/>
      <c r="C9" s="12"/>
      <c r="D9" s="12"/>
      <c r="E9" s="12"/>
      <c r="F9" s="12"/>
      <c r="G9" s="2" t="s">
        <v>21</v>
      </c>
      <c r="H9" s="2" t="s">
        <v>22</v>
      </c>
      <c r="O9" t="s">
        <v>2</v>
      </c>
    </row>
    <row r="10" spans="1:8" ht="14.25">
      <c r="A10" s="2" t="s">
        <v>14</v>
      </c>
      <c r="B10" s="2" t="s">
        <v>24</v>
      </c>
      <c r="C10" s="2" t="s">
        <v>25</v>
      </c>
      <c r="D10" s="2" t="s">
        <v>26</v>
      </c>
      <c r="E10" s="2" t="s">
        <v>27</v>
      </c>
      <c r="F10" s="2" t="s">
        <v>28</v>
      </c>
      <c r="G10" s="2" t="s">
        <v>29</v>
      </c>
      <c r="H10" s="2" t="s">
        <v>30</v>
      </c>
    </row>
    <row r="11" spans="1:8" ht="12.75" customHeight="1">
      <c r="A11" s="5"/>
      <c r="B11" s="5"/>
      <c r="C11" s="5" t="s">
        <v>32</v>
      </c>
      <c r="D11" s="5" t="s">
        <v>31</v>
      </c>
      <c r="E11" s="5"/>
      <c r="F11" s="7"/>
      <c r="G11" s="5"/>
      <c r="H11" s="7"/>
    </row>
    <row r="12" spans="1:16" ht="38.25">
      <c r="A12" s="4">
        <v>1</v>
      </c>
      <c r="B12" s="4" t="s">
        <v>33</v>
      </c>
      <c r="C12" s="4" t="s">
        <v>24</v>
      </c>
      <c r="D12" s="4" t="s">
        <v>114</v>
      </c>
      <c r="E12" s="4" t="s">
        <v>35</v>
      </c>
      <c r="F12" s="6">
        <v>14</v>
      </c>
      <c r="G12" s="9"/>
      <c r="H12" s="8">
        <f>ROUND((G12*F12),2)</f>
        <v>0</v>
      </c>
      <c r="O12" t="e">
        <f>#REF!</f>
        <v>#REF!</v>
      </c>
      <c r="P12" t="e">
        <f>O12/100*H12</f>
        <v>#REF!</v>
      </c>
    </row>
    <row r="13" ht="102">
      <c r="D13" s="10" t="s">
        <v>115</v>
      </c>
    </row>
    <row r="14" ht="25.5">
      <c r="D14" s="10" t="s">
        <v>37</v>
      </c>
    </row>
    <row r="15" spans="1:16" ht="12.75" customHeight="1">
      <c r="A15" s="11"/>
      <c r="B15" s="11"/>
      <c r="C15" s="11" t="s">
        <v>32</v>
      </c>
      <c r="D15" s="11" t="s">
        <v>31</v>
      </c>
      <c r="E15" s="11"/>
      <c r="F15" s="11"/>
      <c r="G15" s="11"/>
      <c r="H15" s="11">
        <f>SUM(H12:H14)</f>
        <v>0</v>
      </c>
      <c r="P15" t="e">
        <f>ROUND(SUM(P12:P14),2)</f>
        <v>#REF!</v>
      </c>
    </row>
    <row r="17" spans="1:8" ht="12.75" customHeight="1">
      <c r="A17" s="5"/>
      <c r="B17" s="5"/>
      <c r="C17" s="5" t="s">
        <v>14</v>
      </c>
      <c r="D17" s="5" t="s">
        <v>48</v>
      </c>
      <c r="E17" s="5"/>
      <c r="F17" s="7"/>
      <c r="G17" s="5"/>
      <c r="H17" s="7"/>
    </row>
    <row r="18" spans="1:16" ht="38.25">
      <c r="A18" s="4">
        <v>2</v>
      </c>
      <c r="B18" s="4" t="s">
        <v>54</v>
      </c>
      <c r="C18" s="4" t="s">
        <v>24</v>
      </c>
      <c r="D18" s="4" t="s">
        <v>116</v>
      </c>
      <c r="E18" s="4" t="s">
        <v>51</v>
      </c>
      <c r="F18" s="6">
        <v>28</v>
      </c>
      <c r="G18" s="9"/>
      <c r="H18" s="8">
        <f>ROUND((G18*F18),2)</f>
        <v>0</v>
      </c>
      <c r="O18" t="e">
        <f>#REF!</f>
        <v>#REF!</v>
      </c>
      <c r="P18" t="e">
        <f>O18/100*H18</f>
        <v>#REF!</v>
      </c>
    </row>
    <row r="19" ht="38.25">
      <c r="D19" s="10" t="s">
        <v>117</v>
      </c>
    </row>
    <row r="20" ht="63.75">
      <c r="D20" s="10" t="s">
        <v>53</v>
      </c>
    </row>
    <row r="21" spans="1:16" ht="51">
      <c r="A21" s="4">
        <v>3</v>
      </c>
      <c r="B21" s="4" t="s">
        <v>57</v>
      </c>
      <c r="C21" s="4" t="s">
        <v>24</v>
      </c>
      <c r="D21" s="4" t="s">
        <v>118</v>
      </c>
      <c r="E21" s="4" t="s">
        <v>59</v>
      </c>
      <c r="F21" s="6">
        <v>4</v>
      </c>
      <c r="G21" s="9"/>
      <c r="H21" s="8">
        <f>ROUND((G21*F21),2)</f>
        <v>0</v>
      </c>
      <c r="O21" t="e">
        <f>#REF!</f>
        <v>#REF!</v>
      </c>
      <c r="P21" t="e">
        <f>O21/100*H21</f>
        <v>#REF!</v>
      </c>
    </row>
    <row r="22" ht="38.25">
      <c r="D22" s="10" t="s">
        <v>119</v>
      </c>
    </row>
    <row r="23" ht="25.5">
      <c r="D23" s="10" t="s">
        <v>61</v>
      </c>
    </row>
    <row r="24" spans="1:16" ht="51">
      <c r="A24" s="4">
        <v>4</v>
      </c>
      <c r="B24" s="4" t="s">
        <v>62</v>
      </c>
      <c r="C24" s="4" t="s">
        <v>24</v>
      </c>
      <c r="D24" s="4" t="s">
        <v>120</v>
      </c>
      <c r="E24" s="4" t="s">
        <v>64</v>
      </c>
      <c r="F24" s="6">
        <v>70</v>
      </c>
      <c r="G24" s="9"/>
      <c r="H24" s="8">
        <f>ROUND((G24*F24),2)</f>
        <v>0</v>
      </c>
      <c r="O24" t="e">
        <f>#REF!</f>
        <v>#REF!</v>
      </c>
      <c r="P24" t="e">
        <f>O24/100*H24</f>
        <v>#REF!</v>
      </c>
    </row>
    <row r="25" ht="38.25">
      <c r="D25" s="10" t="s">
        <v>121</v>
      </c>
    </row>
    <row r="26" ht="63.75">
      <c r="D26" s="10" t="s">
        <v>66</v>
      </c>
    </row>
    <row r="27" spans="1:16" ht="12.75" customHeight="1">
      <c r="A27" s="11"/>
      <c r="B27" s="11"/>
      <c r="C27" s="11" t="s">
        <v>14</v>
      </c>
      <c r="D27" s="11" t="s">
        <v>48</v>
      </c>
      <c r="E27" s="11"/>
      <c r="F27" s="11"/>
      <c r="G27" s="11"/>
      <c r="H27" s="11">
        <f>SUM(H18:H26)</f>
        <v>0</v>
      </c>
      <c r="P27" t="e">
        <f>ROUND(SUM(P18:P26),2)</f>
        <v>#REF!</v>
      </c>
    </row>
    <row r="29" spans="1:8" ht="12.75" customHeight="1">
      <c r="A29" s="5"/>
      <c r="B29" s="5"/>
      <c r="C29" s="5" t="s">
        <v>27</v>
      </c>
      <c r="D29" s="5" t="s">
        <v>70</v>
      </c>
      <c r="E29" s="5"/>
      <c r="F29" s="7"/>
      <c r="G29" s="5"/>
      <c r="H29" s="7"/>
    </row>
    <row r="30" spans="1:16" ht="51">
      <c r="A30" s="4">
        <v>5</v>
      </c>
      <c r="B30" s="4" t="s">
        <v>71</v>
      </c>
      <c r="C30" s="4" t="s">
        <v>24</v>
      </c>
      <c r="D30" s="4" t="s">
        <v>122</v>
      </c>
      <c r="E30" s="4" t="s">
        <v>51</v>
      </c>
      <c r="F30" s="6">
        <v>4.9</v>
      </c>
      <c r="G30" s="9"/>
      <c r="H30" s="8">
        <f>ROUND((G30*F30),2)</f>
        <v>0</v>
      </c>
      <c r="O30" t="e">
        <f>#REF!</f>
        <v>#REF!</v>
      </c>
      <c r="P30" t="e">
        <f>O30/100*H30</f>
        <v>#REF!</v>
      </c>
    </row>
    <row r="31" ht="38.25">
      <c r="D31" s="10" t="s">
        <v>123</v>
      </c>
    </row>
    <row r="32" ht="102">
      <c r="D32" s="10" t="s">
        <v>124</v>
      </c>
    </row>
    <row r="33" spans="1:16" ht="38.25">
      <c r="A33" s="4">
        <v>6</v>
      </c>
      <c r="B33" s="4" t="s">
        <v>75</v>
      </c>
      <c r="C33" s="4" t="s">
        <v>24</v>
      </c>
      <c r="D33" s="4" t="s">
        <v>125</v>
      </c>
      <c r="E33" s="4" t="s">
        <v>64</v>
      </c>
      <c r="F33" s="6">
        <v>285.6</v>
      </c>
      <c r="G33" s="9"/>
      <c r="H33" s="8">
        <f>ROUND((G33*F33),2)</f>
        <v>0</v>
      </c>
      <c r="O33" t="e">
        <f>#REF!</f>
        <v>#REF!</v>
      </c>
      <c r="P33" t="e">
        <f>O33/100*H33</f>
        <v>#REF!</v>
      </c>
    </row>
    <row r="34" ht="38.25">
      <c r="D34" s="10" t="s">
        <v>126</v>
      </c>
    </row>
    <row r="35" ht="51">
      <c r="D35" s="10" t="s">
        <v>78</v>
      </c>
    </row>
    <row r="36" spans="1:16" ht="38.25">
      <c r="A36" s="4">
        <v>7</v>
      </c>
      <c r="B36" s="4" t="s">
        <v>79</v>
      </c>
      <c r="C36" s="4" t="s">
        <v>24</v>
      </c>
      <c r="D36" s="4" t="s">
        <v>127</v>
      </c>
      <c r="E36" s="4" t="s">
        <v>64</v>
      </c>
      <c r="F36" s="6">
        <v>285.6</v>
      </c>
      <c r="G36" s="9"/>
      <c r="H36" s="8">
        <f>ROUND((G36*F36),2)</f>
        <v>0</v>
      </c>
      <c r="O36" t="e">
        <f>#REF!</f>
        <v>#REF!</v>
      </c>
      <c r="P36" t="e">
        <f>O36/100*H36</f>
        <v>#REF!</v>
      </c>
    </row>
    <row r="37" ht="38.25">
      <c r="D37" s="10" t="s">
        <v>126</v>
      </c>
    </row>
    <row r="38" ht="51">
      <c r="D38" s="10" t="s">
        <v>78</v>
      </c>
    </row>
    <row r="39" spans="1:16" ht="38.25">
      <c r="A39" s="4">
        <v>8</v>
      </c>
      <c r="B39" s="4" t="s">
        <v>82</v>
      </c>
      <c r="C39" s="4" t="s">
        <v>24</v>
      </c>
      <c r="D39" s="4" t="s">
        <v>128</v>
      </c>
      <c r="E39" s="4" t="s">
        <v>64</v>
      </c>
      <c r="F39" s="6">
        <v>280</v>
      </c>
      <c r="G39" s="9"/>
      <c r="H39" s="8">
        <f>ROUND((G39*F39),2)</f>
        <v>0</v>
      </c>
      <c r="O39" t="e">
        <f>#REF!</f>
        <v>#REF!</v>
      </c>
      <c r="P39" t="e">
        <f>O39/100*H39</f>
        <v>#REF!</v>
      </c>
    </row>
    <row r="40" ht="38.25">
      <c r="D40" s="10" t="s">
        <v>129</v>
      </c>
    </row>
    <row r="41" ht="140.25">
      <c r="D41" s="10" t="s">
        <v>85</v>
      </c>
    </row>
    <row r="42" spans="1:16" ht="38.25">
      <c r="A42" s="4">
        <v>9</v>
      </c>
      <c r="B42" s="4" t="s">
        <v>89</v>
      </c>
      <c r="C42" s="4" t="s">
        <v>24</v>
      </c>
      <c r="D42" s="4" t="s">
        <v>130</v>
      </c>
      <c r="E42" s="4" t="s">
        <v>64</v>
      </c>
      <c r="F42" s="6">
        <v>285.6</v>
      </c>
      <c r="G42" s="9"/>
      <c r="H42" s="8">
        <f>ROUND((G42*F42),2)</f>
        <v>0</v>
      </c>
      <c r="O42" t="e">
        <f>#REF!</f>
        <v>#REF!</v>
      </c>
      <c r="P42" t="e">
        <f>O42/100*H42</f>
        <v>#REF!</v>
      </c>
    </row>
    <row r="43" ht="38.25">
      <c r="D43" s="10" t="s">
        <v>126</v>
      </c>
    </row>
    <row r="44" ht="140.25">
      <c r="D44" s="10" t="s">
        <v>85</v>
      </c>
    </row>
    <row r="45" spans="1:16" ht="38.25">
      <c r="A45" s="4">
        <v>10</v>
      </c>
      <c r="B45" s="4" t="s">
        <v>95</v>
      </c>
      <c r="C45" s="4" t="s">
        <v>24</v>
      </c>
      <c r="D45" s="4" t="s">
        <v>131</v>
      </c>
      <c r="E45" s="4" t="s">
        <v>59</v>
      </c>
      <c r="F45" s="6">
        <v>4</v>
      </c>
      <c r="G45" s="9"/>
      <c r="H45" s="8">
        <f>ROUND((G45*F45),2)</f>
        <v>0</v>
      </c>
      <c r="O45" t="e">
        <f>#REF!</f>
        <v>#REF!</v>
      </c>
      <c r="P45" t="e">
        <f>O45/100*H45</f>
        <v>#REF!</v>
      </c>
    </row>
    <row r="46" ht="38.25">
      <c r="D46" s="10" t="s">
        <v>119</v>
      </c>
    </row>
    <row r="47" ht="38.25">
      <c r="D47" s="10" t="s">
        <v>97</v>
      </c>
    </row>
    <row r="48" spans="1:16" ht="12.75" customHeight="1">
      <c r="A48" s="11"/>
      <c r="B48" s="11"/>
      <c r="C48" s="11" t="s">
        <v>27</v>
      </c>
      <c r="D48" s="11" t="s">
        <v>70</v>
      </c>
      <c r="E48" s="11"/>
      <c r="F48" s="11"/>
      <c r="G48" s="11"/>
      <c r="H48" s="11">
        <f>SUM(H30:H47)</f>
        <v>0</v>
      </c>
      <c r="P48" t="e">
        <f>ROUND(SUM(P30:P47),2)</f>
        <v>#REF!</v>
      </c>
    </row>
    <row r="50" spans="1:8" ht="12.75" customHeight="1">
      <c r="A50" s="5"/>
      <c r="B50" s="5"/>
      <c r="C50" s="5" t="s">
        <v>99</v>
      </c>
      <c r="D50" s="5" t="s">
        <v>98</v>
      </c>
      <c r="E50" s="5"/>
      <c r="F50" s="7"/>
      <c r="G50" s="5"/>
      <c r="H50" s="7"/>
    </row>
    <row r="51" spans="1:16" ht="38.25">
      <c r="A51" s="4">
        <v>11</v>
      </c>
      <c r="B51" s="4" t="s">
        <v>100</v>
      </c>
      <c r="C51" s="4" t="s">
        <v>24</v>
      </c>
      <c r="D51" s="4" t="s">
        <v>132</v>
      </c>
      <c r="E51" s="4" t="s">
        <v>64</v>
      </c>
      <c r="F51" s="6">
        <v>17.5</v>
      </c>
      <c r="G51" s="9"/>
      <c r="H51" s="8">
        <f>ROUND((G51*F51),2)</f>
        <v>0</v>
      </c>
      <c r="O51" t="e">
        <f>#REF!</f>
        <v>#REF!</v>
      </c>
      <c r="P51" t="e">
        <f>O51/100*H51</f>
        <v>#REF!</v>
      </c>
    </row>
    <row r="52" ht="38.25">
      <c r="D52" s="10" t="s">
        <v>133</v>
      </c>
    </row>
    <row r="53" ht="38.25">
      <c r="D53" s="10" t="s">
        <v>103</v>
      </c>
    </row>
    <row r="54" spans="1:16" ht="51">
      <c r="A54" s="4">
        <v>12</v>
      </c>
      <c r="B54" s="4" t="s">
        <v>104</v>
      </c>
      <c r="C54" s="4" t="s">
        <v>24</v>
      </c>
      <c r="D54" s="4" t="s">
        <v>134</v>
      </c>
      <c r="E54" s="4" t="s">
        <v>64</v>
      </c>
      <c r="F54" s="6">
        <v>17.5</v>
      </c>
      <c r="G54" s="9"/>
      <c r="H54" s="8">
        <f>ROUND((G54*F54),2)</f>
        <v>0</v>
      </c>
      <c r="O54" t="e">
        <f>#REF!</f>
        <v>#REF!</v>
      </c>
      <c r="P54" t="e">
        <f>O54/100*H54</f>
        <v>#REF!</v>
      </c>
    </row>
    <row r="55" ht="38.25">
      <c r="D55" s="10" t="s">
        <v>133</v>
      </c>
    </row>
    <row r="56" ht="38.25">
      <c r="D56" s="10" t="s">
        <v>103</v>
      </c>
    </row>
    <row r="57" spans="1:16" ht="12.75" customHeight="1">
      <c r="A57" s="11"/>
      <c r="B57" s="11"/>
      <c r="C57" s="11" t="s">
        <v>99</v>
      </c>
      <c r="D57" s="11" t="s">
        <v>98</v>
      </c>
      <c r="E57" s="11"/>
      <c r="F57" s="11"/>
      <c r="G57" s="11"/>
      <c r="H57" s="11">
        <f>SUM(H51:H56)</f>
        <v>0</v>
      </c>
      <c r="P57" t="e">
        <f>ROUND(SUM(P51:P56),2)</f>
        <v>#REF!</v>
      </c>
    </row>
    <row r="59" spans="1:16" ht="12.75" customHeight="1">
      <c r="A59" s="11"/>
      <c r="B59" s="11"/>
      <c r="C59" s="11"/>
      <c r="D59" s="11" t="s">
        <v>106</v>
      </c>
      <c r="E59" s="11"/>
      <c r="F59" s="11"/>
      <c r="G59" s="11"/>
      <c r="H59" s="11">
        <f>+H15+H27+H48+H57</f>
        <v>0</v>
      </c>
      <c r="P59" t="e">
        <f>+P15+P27+P48+P57</f>
        <v>#REF!</v>
      </c>
    </row>
    <row r="61" spans="1:8" ht="12.75" customHeight="1">
      <c r="A61" s="5" t="s">
        <v>107</v>
      </c>
      <c r="B61" s="5"/>
      <c r="C61" s="5"/>
      <c r="D61" s="5"/>
      <c r="E61" s="5"/>
      <c r="F61" s="5"/>
      <c r="G61" s="5"/>
      <c r="H61" s="5"/>
    </row>
    <row r="62" spans="1:8" ht="12.75" customHeight="1">
      <c r="A62" s="5"/>
      <c r="B62" s="5"/>
      <c r="C62" s="5"/>
      <c r="D62" s="5" t="s">
        <v>108</v>
      </c>
      <c r="E62" s="5"/>
      <c r="F62" s="5"/>
      <c r="G62" s="5"/>
      <c r="H62" s="5"/>
    </row>
    <row r="63" spans="1:16" ht="12.75" customHeight="1">
      <c r="A63" s="11"/>
      <c r="B63" s="11"/>
      <c r="C63" s="11"/>
      <c r="D63" s="11" t="s">
        <v>109</v>
      </c>
      <c r="E63" s="11"/>
      <c r="F63" s="11"/>
      <c r="G63" s="11"/>
      <c r="H63" s="11">
        <v>0</v>
      </c>
      <c r="P63">
        <v>0</v>
      </c>
    </row>
    <row r="64" spans="1:8" ht="12.75" customHeight="1">
      <c r="A64" s="11"/>
      <c r="B64" s="11"/>
      <c r="C64" s="11"/>
      <c r="D64" s="11" t="s">
        <v>110</v>
      </c>
      <c r="E64" s="11"/>
      <c r="F64" s="11"/>
      <c r="G64" s="11"/>
      <c r="H64" s="11"/>
    </row>
    <row r="65" spans="1:16" ht="12.75" customHeight="1">
      <c r="A65" s="11"/>
      <c r="B65" s="11"/>
      <c r="C65" s="11"/>
      <c r="D65" s="11" t="s">
        <v>111</v>
      </c>
      <c r="E65" s="11"/>
      <c r="F65" s="11"/>
      <c r="G65" s="11"/>
      <c r="H65" s="11">
        <v>0</v>
      </c>
      <c r="P65">
        <v>0</v>
      </c>
    </row>
    <row r="66" spans="1:16" ht="12.75" customHeight="1">
      <c r="A66" s="11"/>
      <c r="B66" s="11"/>
      <c r="C66" s="11"/>
      <c r="D66" s="11" t="s">
        <v>112</v>
      </c>
      <c r="E66" s="11"/>
      <c r="F66" s="11"/>
      <c r="G66" s="11"/>
      <c r="H66" s="11">
        <f>H63+H65</f>
        <v>0</v>
      </c>
      <c r="P66">
        <f>P63+P65</f>
        <v>0</v>
      </c>
    </row>
    <row r="68" spans="1:16" ht="12.75" customHeight="1">
      <c r="A68" s="11"/>
      <c r="B68" s="11"/>
      <c r="C68" s="11"/>
      <c r="D68" s="11" t="s">
        <v>112</v>
      </c>
      <c r="E68" s="11"/>
      <c r="F68" s="11"/>
      <c r="G68" s="11"/>
      <c r="H68" s="11">
        <f>H59+H66</f>
        <v>0</v>
      </c>
      <c r="P68" t="e">
        <f>P59+P66</f>
        <v>#REF!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3" t="s">
        <v>3</v>
      </c>
      <c r="C1" t="s">
        <v>4</v>
      </c>
    </row>
    <row r="2" ht="12.75" customHeight="1">
      <c r="C2" s="1" t="s">
        <v>5</v>
      </c>
    </row>
    <row r="4" spans="1:5" ht="12.75" customHeight="1">
      <c r="A4" t="s">
        <v>6</v>
      </c>
      <c r="C4" s="3" t="s">
        <v>9</v>
      </c>
      <c r="D4" s="3" t="s">
        <v>10</v>
      </c>
      <c r="E4" s="3"/>
    </row>
    <row r="5" spans="1:5" ht="12.75" customHeight="1">
      <c r="A5" t="s">
        <v>7</v>
      </c>
      <c r="C5" s="3" t="s">
        <v>135</v>
      </c>
      <c r="D5" s="3" t="s">
        <v>12</v>
      </c>
      <c r="E5" s="3"/>
    </row>
    <row r="6" spans="1:5" ht="12.75" customHeight="1">
      <c r="A6" t="s">
        <v>8</v>
      </c>
      <c r="C6" s="3" t="s">
        <v>135</v>
      </c>
      <c r="D6" s="3" t="s">
        <v>12</v>
      </c>
      <c r="E6" s="3"/>
    </row>
    <row r="7" spans="3:5" ht="12.75" customHeight="1">
      <c r="C7" s="3"/>
      <c r="D7" s="3"/>
      <c r="E7" s="3"/>
    </row>
    <row r="8" spans="1:16" ht="12.75" customHeight="1">
      <c r="A8" s="12" t="s">
        <v>13</v>
      </c>
      <c r="B8" s="12" t="s">
        <v>15</v>
      </c>
      <c r="C8" s="12" t="s">
        <v>16</v>
      </c>
      <c r="D8" s="12" t="s">
        <v>17</v>
      </c>
      <c r="E8" s="12" t="s">
        <v>18</v>
      </c>
      <c r="F8" s="12" t="s">
        <v>19</v>
      </c>
      <c r="G8" s="12" t="s">
        <v>20</v>
      </c>
      <c r="H8" s="12"/>
      <c r="O8" t="s">
        <v>23</v>
      </c>
      <c r="P8" t="s">
        <v>2</v>
      </c>
    </row>
    <row r="9" spans="1:15" ht="14.25">
      <c r="A9" s="12"/>
      <c r="B9" s="12"/>
      <c r="C9" s="12"/>
      <c r="D9" s="12"/>
      <c r="E9" s="12"/>
      <c r="F9" s="12"/>
      <c r="G9" s="2" t="s">
        <v>21</v>
      </c>
      <c r="H9" s="2" t="s">
        <v>22</v>
      </c>
      <c r="O9" t="s">
        <v>2</v>
      </c>
    </row>
    <row r="10" spans="1:8" ht="14.25">
      <c r="A10" s="2" t="s">
        <v>14</v>
      </c>
      <c r="B10" s="2" t="s">
        <v>24</v>
      </c>
      <c r="C10" s="2" t="s">
        <v>25</v>
      </c>
      <c r="D10" s="2" t="s">
        <v>26</v>
      </c>
      <c r="E10" s="2" t="s">
        <v>27</v>
      </c>
      <c r="F10" s="2" t="s">
        <v>28</v>
      </c>
      <c r="G10" s="2" t="s">
        <v>29</v>
      </c>
      <c r="H10" s="2" t="s">
        <v>30</v>
      </c>
    </row>
    <row r="11" spans="1:8" ht="12.75" customHeight="1">
      <c r="A11" s="5"/>
      <c r="B11" s="5"/>
      <c r="C11" s="5" t="s">
        <v>32</v>
      </c>
      <c r="D11" s="5" t="s">
        <v>31</v>
      </c>
      <c r="E11" s="5"/>
      <c r="F11" s="7"/>
      <c r="G11" s="5"/>
      <c r="H11" s="7"/>
    </row>
    <row r="12" spans="1:16" ht="38.25">
      <c r="A12" s="4">
        <v>1</v>
      </c>
      <c r="B12" s="4" t="s">
        <v>136</v>
      </c>
      <c r="C12" s="4" t="s">
        <v>39</v>
      </c>
      <c r="D12" s="4" t="s">
        <v>137</v>
      </c>
      <c r="E12" s="4" t="s">
        <v>41</v>
      </c>
      <c r="F12" s="6">
        <v>1</v>
      </c>
      <c r="G12" s="9"/>
      <c r="H12" s="8">
        <f>ROUND((G12*F12),2)</f>
        <v>0</v>
      </c>
      <c r="O12" t="e">
        <f>#REF!</f>
        <v>#REF!</v>
      </c>
      <c r="P12" t="e">
        <f>O12/100*H12</f>
        <v>#REF!</v>
      </c>
    </row>
    <row r="13" ht="12.75">
      <c r="D13" s="10" t="s">
        <v>138</v>
      </c>
    </row>
    <row r="14" spans="1:16" ht="25.5">
      <c r="A14" s="4">
        <v>2</v>
      </c>
      <c r="B14" s="4" t="s">
        <v>139</v>
      </c>
      <c r="C14" s="4" t="s">
        <v>39</v>
      </c>
      <c r="D14" s="4" t="s">
        <v>140</v>
      </c>
      <c r="E14" s="4" t="s">
        <v>41</v>
      </c>
      <c r="F14" s="6">
        <v>1</v>
      </c>
      <c r="G14" s="9"/>
      <c r="H14" s="8">
        <f>ROUND((G14*F14),2)</f>
        <v>0</v>
      </c>
      <c r="O14" t="e">
        <f>#REF!</f>
        <v>#REF!</v>
      </c>
      <c r="P14" t="e">
        <f>O14/100*H14</f>
        <v>#REF!</v>
      </c>
    </row>
    <row r="15" ht="51">
      <c r="D15" s="10" t="s">
        <v>141</v>
      </c>
    </row>
    <row r="16" spans="1:16" ht="38.25">
      <c r="A16" s="4">
        <v>3</v>
      </c>
      <c r="B16" s="4" t="s">
        <v>142</v>
      </c>
      <c r="C16" s="4" t="s">
        <v>39</v>
      </c>
      <c r="D16" s="4" t="s">
        <v>143</v>
      </c>
      <c r="E16" s="4" t="s">
        <v>41</v>
      </c>
      <c r="F16" s="6">
        <v>1</v>
      </c>
      <c r="G16" s="9"/>
      <c r="H16" s="8">
        <f>ROUND((G16*F16),2)</f>
        <v>0</v>
      </c>
      <c r="O16" t="e">
        <f>#REF!</f>
        <v>#REF!</v>
      </c>
      <c r="P16" t="e">
        <f>O16/100*H16</f>
        <v>#REF!</v>
      </c>
    </row>
    <row r="17" ht="12.75">
      <c r="D17" s="10" t="s">
        <v>144</v>
      </c>
    </row>
    <row r="18" spans="1:16" ht="12.75">
      <c r="A18" s="4">
        <v>4</v>
      </c>
      <c r="B18" s="4" t="s">
        <v>145</v>
      </c>
      <c r="C18" s="4" t="s">
        <v>39</v>
      </c>
      <c r="D18" s="4" t="s">
        <v>146</v>
      </c>
      <c r="E18" s="4" t="s">
        <v>41</v>
      </c>
      <c r="F18" s="6">
        <v>1</v>
      </c>
      <c r="G18" s="9"/>
      <c r="H18" s="8">
        <f>ROUND((G18*F18),2)</f>
        <v>0</v>
      </c>
      <c r="O18" t="e">
        <f>#REF!</f>
        <v>#REF!</v>
      </c>
      <c r="P18" t="e">
        <f>O18/100*H18</f>
        <v>#REF!</v>
      </c>
    </row>
    <row r="19" ht="76.5">
      <c r="D19" s="10" t="s">
        <v>147</v>
      </c>
    </row>
    <row r="20" spans="1:16" ht="25.5">
      <c r="A20" s="4">
        <v>5</v>
      </c>
      <c r="B20" s="4" t="s">
        <v>148</v>
      </c>
      <c r="C20" s="4" t="s">
        <v>39</v>
      </c>
      <c r="D20" s="4" t="s">
        <v>149</v>
      </c>
      <c r="E20" s="4" t="s">
        <v>41</v>
      </c>
      <c r="F20" s="6">
        <v>1</v>
      </c>
      <c r="G20" s="9"/>
      <c r="H20" s="8">
        <f>ROUND((G20*F20),2)</f>
        <v>0</v>
      </c>
      <c r="O20" t="e">
        <f>#REF!</f>
        <v>#REF!</v>
      </c>
      <c r="P20" t="e">
        <f>O20/100*H20</f>
        <v>#REF!</v>
      </c>
    </row>
    <row r="21" ht="63.75">
      <c r="D21" s="10" t="s">
        <v>150</v>
      </c>
    </row>
    <row r="22" spans="1:16" ht="12.75">
      <c r="A22" s="4">
        <v>6</v>
      </c>
      <c r="B22" s="4" t="s">
        <v>151</v>
      </c>
      <c r="C22" s="4" t="s">
        <v>39</v>
      </c>
      <c r="D22" s="4" t="s">
        <v>152</v>
      </c>
      <c r="E22" s="4" t="s">
        <v>41</v>
      </c>
      <c r="F22" s="6">
        <v>1</v>
      </c>
      <c r="G22" s="9"/>
      <c r="H22" s="8">
        <f>ROUND((G22*F22),2)</f>
        <v>0</v>
      </c>
      <c r="O22" t="e">
        <f>#REF!</f>
        <v>#REF!</v>
      </c>
      <c r="P22" t="e">
        <f>O22/100*H22</f>
        <v>#REF!</v>
      </c>
    </row>
    <row r="23" ht="12.75">
      <c r="D23" s="10" t="s">
        <v>153</v>
      </c>
    </row>
    <row r="24" ht="25.5">
      <c r="D24" s="10" t="s">
        <v>154</v>
      </c>
    </row>
    <row r="25" spans="1:16" ht="12.75">
      <c r="A25" s="4">
        <v>7</v>
      </c>
      <c r="B25" s="4" t="s">
        <v>155</v>
      </c>
      <c r="C25" s="4" t="s">
        <v>39</v>
      </c>
      <c r="D25" s="4" t="s">
        <v>156</v>
      </c>
      <c r="E25" s="4" t="s">
        <v>41</v>
      </c>
      <c r="F25" s="6">
        <v>1</v>
      </c>
      <c r="G25" s="9"/>
      <c r="H25" s="8">
        <f>ROUND((G25*F25),2)</f>
        <v>0</v>
      </c>
      <c r="O25" t="e">
        <f>#REF!</f>
        <v>#REF!</v>
      </c>
      <c r="P25" t="e">
        <f>O25/100*H25</f>
        <v>#REF!</v>
      </c>
    </row>
    <row r="26" ht="12.75">
      <c r="D26" s="10" t="s">
        <v>157</v>
      </c>
    </row>
    <row r="27" spans="1:16" ht="12.75" customHeight="1">
      <c r="A27" s="11"/>
      <c r="B27" s="11"/>
      <c r="C27" s="11" t="s">
        <v>32</v>
      </c>
      <c r="D27" s="11" t="s">
        <v>31</v>
      </c>
      <c r="E27" s="11"/>
      <c r="F27" s="11"/>
      <c r="G27" s="11"/>
      <c r="H27" s="11">
        <f>SUM(H12:H26)</f>
        <v>0</v>
      </c>
      <c r="P27" t="e">
        <f>ROUND(SUM(P12:P26),2)</f>
        <v>#REF!</v>
      </c>
    </row>
    <row r="29" spans="1:16" ht="12.75" customHeight="1">
      <c r="A29" s="11"/>
      <c r="B29" s="11"/>
      <c r="C29" s="11"/>
      <c r="D29" s="11" t="s">
        <v>106</v>
      </c>
      <c r="E29" s="11"/>
      <c r="F29" s="11"/>
      <c r="G29" s="11"/>
      <c r="H29" s="11">
        <f>+H27</f>
        <v>0</v>
      </c>
      <c r="P29" t="e">
        <f>+P27</f>
        <v>#REF!</v>
      </c>
    </row>
    <row r="31" spans="1:8" ht="12.75" customHeight="1">
      <c r="A31" s="5" t="s">
        <v>107</v>
      </c>
      <c r="B31" s="5"/>
      <c r="C31" s="5"/>
      <c r="D31" s="5"/>
      <c r="E31" s="5"/>
      <c r="F31" s="5"/>
      <c r="G31" s="5"/>
      <c r="H31" s="5"/>
    </row>
    <row r="32" spans="1:8" ht="12.75" customHeight="1">
      <c r="A32" s="5"/>
      <c r="B32" s="5"/>
      <c r="C32" s="5"/>
      <c r="D32" s="5" t="s">
        <v>108</v>
      </c>
      <c r="E32" s="5"/>
      <c r="F32" s="5"/>
      <c r="G32" s="5"/>
      <c r="H32" s="5"/>
    </row>
    <row r="33" spans="1:16" ht="12.75" customHeight="1">
      <c r="A33" s="11"/>
      <c r="B33" s="11"/>
      <c r="C33" s="11"/>
      <c r="D33" s="11" t="s">
        <v>109</v>
      </c>
      <c r="E33" s="11"/>
      <c r="F33" s="11"/>
      <c r="G33" s="11"/>
      <c r="H33" s="11">
        <v>0</v>
      </c>
      <c r="P33">
        <v>0</v>
      </c>
    </row>
    <row r="34" spans="1:8" ht="12.75" customHeight="1">
      <c r="A34" s="11"/>
      <c r="B34" s="11"/>
      <c r="C34" s="11"/>
      <c r="D34" s="11" t="s">
        <v>110</v>
      </c>
      <c r="E34" s="11"/>
      <c r="F34" s="11"/>
      <c r="G34" s="11"/>
      <c r="H34" s="11"/>
    </row>
    <row r="35" spans="1:16" ht="12.75" customHeight="1">
      <c r="A35" s="11"/>
      <c r="B35" s="11"/>
      <c r="C35" s="11"/>
      <c r="D35" s="11" t="s">
        <v>111</v>
      </c>
      <c r="E35" s="11"/>
      <c r="F35" s="11"/>
      <c r="G35" s="11"/>
      <c r="H35" s="11">
        <v>0</v>
      </c>
      <c r="P35">
        <v>0</v>
      </c>
    </row>
    <row r="36" spans="1:16" ht="12.75" customHeight="1">
      <c r="A36" s="11"/>
      <c r="B36" s="11"/>
      <c r="C36" s="11"/>
      <c r="D36" s="11" t="s">
        <v>112</v>
      </c>
      <c r="E36" s="11"/>
      <c r="F36" s="11"/>
      <c r="G36" s="11"/>
      <c r="H36" s="11">
        <f>H33+H35</f>
        <v>0</v>
      </c>
      <c r="P36">
        <f>P33+P35</f>
        <v>0</v>
      </c>
    </row>
    <row r="38" spans="1:16" ht="12.75" customHeight="1">
      <c r="A38" s="11"/>
      <c r="B38" s="11"/>
      <c r="C38" s="11"/>
      <c r="D38" s="11" t="s">
        <v>112</v>
      </c>
      <c r="E38" s="11"/>
      <c r="F38" s="11"/>
      <c r="G38" s="11"/>
      <c r="H38" s="11">
        <f>H29+H36</f>
        <v>0</v>
      </c>
      <c r="P38" t="e">
        <f>P29+P36</f>
        <v>#REF!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3" t="s">
        <v>3</v>
      </c>
      <c r="C1" t="s">
        <v>4</v>
      </c>
    </row>
    <row r="2" ht="12.75" customHeight="1">
      <c r="C2" s="1" t="s">
        <v>5</v>
      </c>
    </row>
    <row r="4" spans="1:5" ht="12.75" customHeight="1">
      <c r="A4" t="s">
        <v>6</v>
      </c>
      <c r="C4" s="3" t="s">
        <v>9</v>
      </c>
      <c r="D4" s="3" t="s">
        <v>10</v>
      </c>
      <c r="E4" s="3"/>
    </row>
    <row r="5" spans="1:5" ht="12.75" customHeight="1">
      <c r="A5" t="s">
        <v>7</v>
      </c>
      <c r="C5" s="3" t="s">
        <v>158</v>
      </c>
      <c r="D5" s="3" t="s">
        <v>159</v>
      </c>
      <c r="E5" s="3"/>
    </row>
    <row r="6" spans="1:5" ht="12.75" customHeight="1">
      <c r="A6" t="s">
        <v>8</v>
      </c>
      <c r="C6" s="3" t="s">
        <v>158</v>
      </c>
      <c r="D6" s="3" t="s">
        <v>159</v>
      </c>
      <c r="E6" s="3"/>
    </row>
    <row r="7" spans="3:5" ht="12.75" customHeight="1">
      <c r="C7" s="3"/>
      <c r="D7" s="3"/>
      <c r="E7" s="3"/>
    </row>
    <row r="8" spans="1:16" ht="12.75" customHeight="1">
      <c r="A8" s="12" t="s">
        <v>13</v>
      </c>
      <c r="B8" s="12" t="s">
        <v>15</v>
      </c>
      <c r="C8" s="12" t="s">
        <v>16</v>
      </c>
      <c r="D8" s="12" t="s">
        <v>17</v>
      </c>
      <c r="E8" s="12" t="s">
        <v>18</v>
      </c>
      <c r="F8" s="12" t="s">
        <v>19</v>
      </c>
      <c r="G8" s="12" t="s">
        <v>20</v>
      </c>
      <c r="H8" s="12"/>
      <c r="O8" t="s">
        <v>23</v>
      </c>
      <c r="P8" t="s">
        <v>2</v>
      </c>
    </row>
    <row r="9" spans="1:15" ht="14.25">
      <c r="A9" s="12"/>
      <c r="B9" s="12"/>
      <c r="C9" s="12"/>
      <c r="D9" s="12"/>
      <c r="E9" s="12"/>
      <c r="F9" s="12"/>
      <c r="G9" s="2" t="s">
        <v>21</v>
      </c>
      <c r="H9" s="2" t="s">
        <v>22</v>
      </c>
      <c r="O9" t="s">
        <v>2</v>
      </c>
    </row>
    <row r="10" spans="1:8" ht="14.25">
      <c r="A10" s="2" t="s">
        <v>14</v>
      </c>
      <c r="B10" s="2" t="s">
        <v>24</v>
      </c>
      <c r="C10" s="2" t="s">
        <v>25</v>
      </c>
      <c r="D10" s="2" t="s">
        <v>26</v>
      </c>
      <c r="E10" s="2" t="s">
        <v>27</v>
      </c>
      <c r="F10" s="2" t="s">
        <v>28</v>
      </c>
      <c r="G10" s="2" t="s">
        <v>29</v>
      </c>
      <c r="H10" s="2" t="s">
        <v>30</v>
      </c>
    </row>
    <row r="11" spans="1:8" ht="12.75" customHeight="1">
      <c r="A11" s="5"/>
      <c r="B11" s="5"/>
      <c r="C11" s="5" t="s">
        <v>32</v>
      </c>
      <c r="D11" s="5" t="s">
        <v>31</v>
      </c>
      <c r="E11" s="5"/>
      <c r="F11" s="7"/>
      <c r="G11" s="5"/>
      <c r="H11" s="7"/>
    </row>
    <row r="12" spans="1:16" ht="12.75">
      <c r="A12" s="4">
        <v>1</v>
      </c>
      <c r="B12" s="4" t="s">
        <v>33</v>
      </c>
      <c r="C12" s="4" t="s">
        <v>14</v>
      </c>
      <c r="D12" s="4" t="s">
        <v>160</v>
      </c>
      <c r="E12" s="4" t="s">
        <v>35</v>
      </c>
      <c r="F12" s="6">
        <v>3380.194</v>
      </c>
      <c r="G12" s="9"/>
      <c r="H12" s="8">
        <f>ROUND((G12*F12),2)</f>
        <v>0</v>
      </c>
      <c r="O12" t="e">
        <f>#REF!</f>
        <v>#REF!</v>
      </c>
      <c r="P12" t="e">
        <f>O12/100*H12</f>
        <v>#REF!</v>
      </c>
    </row>
    <row r="13" ht="306">
      <c r="D13" s="10" t="s">
        <v>161</v>
      </c>
    </row>
    <row r="14" ht="25.5">
      <c r="D14" s="10" t="s">
        <v>37</v>
      </c>
    </row>
    <row r="15" spans="1:16" ht="25.5">
      <c r="A15" s="4">
        <v>2</v>
      </c>
      <c r="B15" s="4" t="s">
        <v>33</v>
      </c>
      <c r="C15" s="4" t="s">
        <v>24</v>
      </c>
      <c r="D15" s="4" t="s">
        <v>162</v>
      </c>
      <c r="E15" s="4" t="s">
        <v>35</v>
      </c>
      <c r="F15" s="6">
        <v>3079.736</v>
      </c>
      <c r="G15" s="9"/>
      <c r="H15" s="8">
        <f>ROUND((G15*F15),2)</f>
        <v>0</v>
      </c>
      <c r="O15" t="e">
        <f>#REF!</f>
        <v>#REF!</v>
      </c>
      <c r="P15" t="e">
        <f>O15/100*H15</f>
        <v>#REF!</v>
      </c>
    </row>
    <row r="16" ht="51">
      <c r="D16" s="10" t="s">
        <v>163</v>
      </c>
    </row>
    <row r="17" ht="25.5">
      <c r="D17" s="10" t="s">
        <v>37</v>
      </c>
    </row>
    <row r="18" spans="1:16" ht="12.75" customHeight="1">
      <c r="A18" s="11"/>
      <c r="B18" s="11"/>
      <c r="C18" s="11" t="s">
        <v>32</v>
      </c>
      <c r="D18" s="11" t="s">
        <v>31</v>
      </c>
      <c r="E18" s="11"/>
      <c r="F18" s="11"/>
      <c r="G18" s="11"/>
      <c r="H18" s="11">
        <f>SUM(H12:H17)</f>
        <v>0</v>
      </c>
      <c r="P18" t="e">
        <f>ROUND(SUM(P12:P17),2)</f>
        <v>#REF!</v>
      </c>
    </row>
    <row r="20" spans="1:8" ht="12.75" customHeight="1">
      <c r="A20" s="5"/>
      <c r="B20" s="5"/>
      <c r="C20" s="5" t="s">
        <v>14</v>
      </c>
      <c r="D20" s="5" t="s">
        <v>48</v>
      </c>
      <c r="E20" s="5"/>
      <c r="F20" s="7"/>
      <c r="G20" s="5"/>
      <c r="H20" s="7"/>
    </row>
    <row r="21" spans="1:16" ht="38.25">
      <c r="A21" s="4">
        <v>3</v>
      </c>
      <c r="B21" s="4" t="s">
        <v>164</v>
      </c>
      <c r="C21" s="4" t="s">
        <v>39</v>
      </c>
      <c r="D21" s="4" t="s">
        <v>165</v>
      </c>
      <c r="E21" s="4" t="s">
        <v>64</v>
      </c>
      <c r="F21" s="6">
        <v>1362.2</v>
      </c>
      <c r="G21" s="9"/>
      <c r="H21" s="8">
        <f>ROUND((G21*F21),2)</f>
        <v>0</v>
      </c>
      <c r="O21" t="e">
        <f>#REF!</f>
        <v>#REF!</v>
      </c>
      <c r="P21" t="e">
        <f>O21/100*H21</f>
        <v>#REF!</v>
      </c>
    </row>
    <row r="22" ht="12.75">
      <c r="D22" s="10" t="s">
        <v>166</v>
      </c>
    </row>
    <row r="23" ht="12.75">
      <c r="D23" s="10" t="s">
        <v>167</v>
      </c>
    </row>
    <row r="24" spans="1:16" ht="51">
      <c r="A24" s="4">
        <v>4</v>
      </c>
      <c r="B24" s="4" t="s">
        <v>49</v>
      </c>
      <c r="C24" s="4" t="s">
        <v>39</v>
      </c>
      <c r="D24" s="4" t="s">
        <v>168</v>
      </c>
      <c r="E24" s="4" t="s">
        <v>51</v>
      </c>
      <c r="F24" s="6">
        <v>429.75</v>
      </c>
      <c r="G24" s="9"/>
      <c r="H24" s="8">
        <f>ROUND((G24*F24),2)</f>
        <v>0</v>
      </c>
      <c r="O24" t="e">
        <f>#REF!</f>
        <v>#REF!</v>
      </c>
      <c r="P24" t="e">
        <f>O24/100*H24</f>
        <v>#REF!</v>
      </c>
    </row>
    <row r="25" ht="38.25">
      <c r="D25" s="10" t="s">
        <v>169</v>
      </c>
    </row>
    <row r="26" ht="63.75">
      <c r="D26" s="10" t="s">
        <v>53</v>
      </c>
    </row>
    <row r="27" spans="1:16" ht="76.5">
      <c r="A27" s="4">
        <v>5</v>
      </c>
      <c r="B27" s="4" t="s">
        <v>170</v>
      </c>
      <c r="C27" s="4" t="s">
        <v>14</v>
      </c>
      <c r="D27" s="4" t="s">
        <v>171</v>
      </c>
      <c r="E27" s="4" t="s">
        <v>51</v>
      </c>
      <c r="F27" s="6">
        <v>1100.275</v>
      </c>
      <c r="G27" s="9"/>
      <c r="H27" s="8">
        <f>ROUND((G27*F27),2)</f>
        <v>0</v>
      </c>
      <c r="O27" t="e">
        <f>#REF!</f>
        <v>#REF!</v>
      </c>
      <c r="P27" t="e">
        <f>O27/100*H27</f>
        <v>#REF!</v>
      </c>
    </row>
    <row r="28" ht="63.75">
      <c r="D28" s="10" t="s">
        <v>172</v>
      </c>
    </row>
    <row r="29" ht="63.75">
      <c r="D29" s="10" t="s">
        <v>53</v>
      </c>
    </row>
    <row r="30" spans="1:16" ht="38.25">
      <c r="A30" s="4">
        <v>6</v>
      </c>
      <c r="B30" s="4" t="s">
        <v>170</v>
      </c>
      <c r="C30" s="4" t="s">
        <v>24</v>
      </c>
      <c r="D30" s="4" t="s">
        <v>173</v>
      </c>
      <c r="E30" s="4" t="s">
        <v>51</v>
      </c>
      <c r="F30" s="6">
        <v>1342.055</v>
      </c>
      <c r="G30" s="9"/>
      <c r="H30" s="8">
        <f>ROUND((G30*F30),2)</f>
        <v>0</v>
      </c>
      <c r="O30" t="e">
        <f>#REF!</f>
        <v>#REF!</v>
      </c>
      <c r="P30" t="e">
        <f>O30/100*H30</f>
        <v>#REF!</v>
      </c>
    </row>
    <row r="31" ht="76.5">
      <c r="D31" s="10" t="s">
        <v>174</v>
      </c>
    </row>
    <row r="32" ht="63.75">
      <c r="D32" s="10" t="s">
        <v>53</v>
      </c>
    </row>
    <row r="33" spans="1:16" ht="12.75">
      <c r="A33" s="4">
        <v>7</v>
      </c>
      <c r="B33" s="4" t="s">
        <v>175</v>
      </c>
      <c r="C33" s="4" t="s">
        <v>39</v>
      </c>
      <c r="D33" s="4" t="s">
        <v>176</v>
      </c>
      <c r="E33" s="4" t="s">
        <v>59</v>
      </c>
      <c r="F33" s="6">
        <v>57</v>
      </c>
      <c r="G33" s="9"/>
      <c r="H33" s="8">
        <f>ROUND((G33*F33),2)</f>
        <v>0</v>
      </c>
      <c r="O33" t="e">
        <f>#REF!</f>
        <v>#REF!</v>
      </c>
      <c r="P33" t="e">
        <f>O33/100*H33</f>
        <v>#REF!</v>
      </c>
    </row>
    <row r="34" ht="51">
      <c r="D34" s="10" t="s">
        <v>177</v>
      </c>
    </row>
    <row r="35" ht="63.75">
      <c r="D35" s="10" t="s">
        <v>53</v>
      </c>
    </row>
    <row r="36" spans="1:16" ht="38.25">
      <c r="A36" s="4">
        <v>8</v>
      </c>
      <c r="B36" s="4" t="s">
        <v>54</v>
      </c>
      <c r="C36" s="4" t="s">
        <v>39</v>
      </c>
      <c r="D36" s="4" t="s">
        <v>178</v>
      </c>
      <c r="E36" s="4" t="s">
        <v>51</v>
      </c>
      <c r="F36" s="6">
        <v>515.7</v>
      </c>
      <c r="G36" s="9"/>
      <c r="H36" s="8">
        <f>ROUND((G36*F36),2)</f>
        <v>0</v>
      </c>
      <c r="O36" t="e">
        <f>#REF!</f>
        <v>#REF!</v>
      </c>
      <c r="P36" t="e">
        <f>O36/100*H36</f>
        <v>#REF!</v>
      </c>
    </row>
    <row r="37" ht="51">
      <c r="D37" s="10" t="s">
        <v>179</v>
      </c>
    </row>
    <row r="38" ht="63.75">
      <c r="D38" s="10" t="s">
        <v>180</v>
      </c>
    </row>
    <row r="39" spans="1:16" ht="38.25">
      <c r="A39" s="4">
        <v>9</v>
      </c>
      <c r="B39" s="4" t="s">
        <v>57</v>
      </c>
      <c r="C39" s="4" t="s">
        <v>39</v>
      </c>
      <c r="D39" s="4" t="s">
        <v>181</v>
      </c>
      <c r="E39" s="4" t="s">
        <v>59</v>
      </c>
      <c r="F39" s="6">
        <v>15.25</v>
      </c>
      <c r="G39" s="9"/>
      <c r="H39" s="8">
        <f>ROUND((G39*F39),2)</f>
        <v>0</v>
      </c>
      <c r="O39" t="e">
        <f>#REF!</f>
        <v>#REF!</v>
      </c>
      <c r="P39" t="e">
        <f>O39/100*H39</f>
        <v>#REF!</v>
      </c>
    </row>
    <row r="40" ht="76.5">
      <c r="D40" s="10" t="s">
        <v>182</v>
      </c>
    </row>
    <row r="41" ht="25.5">
      <c r="D41" s="10" t="s">
        <v>61</v>
      </c>
    </row>
    <row r="42" spans="1:16" ht="25.5">
      <c r="A42" s="4">
        <v>10</v>
      </c>
      <c r="B42" s="4" t="s">
        <v>183</v>
      </c>
      <c r="C42" s="4" t="s">
        <v>39</v>
      </c>
      <c r="D42" s="4" t="s">
        <v>184</v>
      </c>
      <c r="E42" s="4" t="s">
        <v>51</v>
      </c>
      <c r="F42" s="6">
        <v>27.752</v>
      </c>
      <c r="G42" s="9"/>
      <c r="H42" s="8">
        <f>ROUND((G42*F42),2)</f>
        <v>0</v>
      </c>
      <c r="O42" t="e">
        <f>#REF!</f>
        <v>#REF!</v>
      </c>
      <c r="P42" t="e">
        <f>O42/100*H42</f>
        <v>#REF!</v>
      </c>
    </row>
    <row r="43" ht="38.25">
      <c r="D43" s="10" t="s">
        <v>185</v>
      </c>
    </row>
    <row r="44" ht="369.75">
      <c r="D44" s="10" t="s">
        <v>186</v>
      </c>
    </row>
    <row r="45" spans="1:16" ht="25.5">
      <c r="A45" s="4">
        <v>11</v>
      </c>
      <c r="B45" s="4" t="s">
        <v>67</v>
      </c>
      <c r="C45" s="4" t="s">
        <v>39</v>
      </c>
      <c r="D45" s="4" t="s">
        <v>187</v>
      </c>
      <c r="E45" s="4" t="s">
        <v>59</v>
      </c>
      <c r="F45" s="6">
        <v>31.8</v>
      </c>
      <c r="G45" s="9"/>
      <c r="H45" s="8">
        <f>ROUND((G45*F45),2)</f>
        <v>0</v>
      </c>
      <c r="O45" t="e">
        <f>#REF!</f>
        <v>#REF!</v>
      </c>
      <c r="P45" t="e">
        <f>O45/100*H45</f>
        <v>#REF!</v>
      </c>
    </row>
    <row r="46" ht="38.25">
      <c r="D46" s="10" t="s">
        <v>188</v>
      </c>
    </row>
    <row r="47" ht="63.75">
      <c r="D47" s="10" t="s">
        <v>66</v>
      </c>
    </row>
    <row r="48" spans="1:16" ht="38.25">
      <c r="A48" s="4">
        <v>12</v>
      </c>
      <c r="B48" s="4" t="s">
        <v>189</v>
      </c>
      <c r="C48" s="4" t="s">
        <v>39</v>
      </c>
      <c r="D48" s="4" t="s">
        <v>190</v>
      </c>
      <c r="E48" s="4" t="s">
        <v>51</v>
      </c>
      <c r="F48" s="6">
        <v>10.004</v>
      </c>
      <c r="G48" s="9"/>
      <c r="H48" s="8">
        <f>ROUND((G48*F48),2)</f>
        <v>0</v>
      </c>
      <c r="O48" t="e">
        <f>#REF!</f>
        <v>#REF!</v>
      </c>
      <c r="P48" t="e">
        <f>O48/100*H48</f>
        <v>#REF!</v>
      </c>
    </row>
    <row r="49" ht="76.5">
      <c r="D49" s="10" t="s">
        <v>191</v>
      </c>
    </row>
    <row r="50" ht="318.75">
      <c r="D50" s="10" t="s">
        <v>192</v>
      </c>
    </row>
    <row r="51" spans="1:16" ht="25.5">
      <c r="A51" s="4">
        <v>13</v>
      </c>
      <c r="B51" s="4" t="s">
        <v>193</v>
      </c>
      <c r="C51" s="4" t="s">
        <v>39</v>
      </c>
      <c r="D51" s="4" t="s">
        <v>194</v>
      </c>
      <c r="E51" s="4" t="s">
        <v>51</v>
      </c>
      <c r="F51" s="6">
        <v>15.48</v>
      </c>
      <c r="G51" s="9"/>
      <c r="H51" s="8">
        <f>ROUND((G51*F51),2)</f>
        <v>0</v>
      </c>
      <c r="O51" t="e">
        <f>#REF!</f>
        <v>#REF!</v>
      </c>
      <c r="P51" t="e">
        <f>O51/100*H51</f>
        <v>#REF!</v>
      </c>
    </row>
    <row r="52" ht="76.5">
      <c r="D52" s="10" t="s">
        <v>195</v>
      </c>
    </row>
    <row r="53" ht="318.75">
      <c r="D53" s="10" t="s">
        <v>192</v>
      </c>
    </row>
    <row r="54" spans="1:16" ht="38.25">
      <c r="A54" s="4">
        <v>14</v>
      </c>
      <c r="B54" s="4" t="s">
        <v>196</v>
      </c>
      <c r="C54" s="4" t="s">
        <v>39</v>
      </c>
      <c r="D54" s="4" t="s">
        <v>197</v>
      </c>
      <c r="E54" s="4" t="s">
        <v>51</v>
      </c>
      <c r="F54" s="6">
        <v>91.549</v>
      </c>
      <c r="G54" s="9"/>
      <c r="H54" s="8">
        <f>ROUND((G54*F54),2)</f>
        <v>0</v>
      </c>
      <c r="O54" t="e">
        <f>#REF!</f>
        <v>#REF!</v>
      </c>
      <c r="P54" t="e">
        <f>O54/100*H54</f>
        <v>#REF!</v>
      </c>
    </row>
    <row r="55" ht="114.75">
      <c r="D55" s="10" t="s">
        <v>198</v>
      </c>
    </row>
    <row r="56" ht="229.5">
      <c r="D56" s="10" t="s">
        <v>199</v>
      </c>
    </row>
    <row r="57" spans="1:16" ht="12.75">
      <c r="A57" s="4">
        <v>15</v>
      </c>
      <c r="B57" s="4" t="s">
        <v>200</v>
      </c>
      <c r="C57" s="4" t="s">
        <v>39</v>
      </c>
      <c r="D57" s="4" t="s">
        <v>201</v>
      </c>
      <c r="E57" s="4" t="s">
        <v>64</v>
      </c>
      <c r="F57" s="6">
        <v>4401.1</v>
      </c>
      <c r="G57" s="9"/>
      <c r="H57" s="8">
        <f>ROUND((G57*F57),2)</f>
        <v>0</v>
      </c>
      <c r="O57" t="e">
        <f>#REF!</f>
        <v>#REF!</v>
      </c>
      <c r="P57" t="e">
        <f>O57/100*H57</f>
        <v>#REF!</v>
      </c>
    </row>
    <row r="58" ht="38.25">
      <c r="D58" s="10" t="s">
        <v>202</v>
      </c>
    </row>
    <row r="59" ht="25.5">
      <c r="D59" s="10" t="s">
        <v>203</v>
      </c>
    </row>
    <row r="60" spans="1:16" ht="25.5">
      <c r="A60" s="4">
        <v>16</v>
      </c>
      <c r="B60" s="4" t="s">
        <v>204</v>
      </c>
      <c r="C60" s="4" t="s">
        <v>39</v>
      </c>
      <c r="D60" s="4" t="s">
        <v>205</v>
      </c>
      <c r="E60" s="4" t="s">
        <v>64</v>
      </c>
      <c r="F60" s="6">
        <v>661.8</v>
      </c>
      <c r="G60" s="9"/>
      <c r="H60" s="8">
        <f>ROUND((G60*F60),2)</f>
        <v>0</v>
      </c>
      <c r="O60" t="e">
        <f>#REF!</f>
        <v>#REF!</v>
      </c>
      <c r="P60" t="e">
        <f>O60/100*H60</f>
        <v>#REF!</v>
      </c>
    </row>
    <row r="61" ht="12.75">
      <c r="D61" s="10" t="s">
        <v>166</v>
      </c>
    </row>
    <row r="62" ht="38.25">
      <c r="D62" s="10" t="s">
        <v>206</v>
      </c>
    </row>
    <row r="63" spans="1:16" ht="12.75">
      <c r="A63" s="4">
        <v>17</v>
      </c>
      <c r="B63" s="4" t="s">
        <v>207</v>
      </c>
      <c r="C63" s="4" t="s">
        <v>39</v>
      </c>
      <c r="D63" s="4" t="s">
        <v>208</v>
      </c>
      <c r="E63" s="4" t="s">
        <v>64</v>
      </c>
      <c r="F63" s="6">
        <v>661.8</v>
      </c>
      <c r="G63" s="9"/>
      <c r="H63" s="8">
        <f>ROUND((G63*F63),2)</f>
        <v>0</v>
      </c>
      <c r="O63" t="e">
        <f>#REF!</f>
        <v>#REF!</v>
      </c>
      <c r="P63" t="e">
        <f>O63/100*H63</f>
        <v>#REF!</v>
      </c>
    </row>
    <row r="64" ht="12.75">
      <c r="D64" s="10" t="s">
        <v>166</v>
      </c>
    </row>
    <row r="65" ht="25.5">
      <c r="D65" s="10" t="s">
        <v>209</v>
      </c>
    </row>
    <row r="66" spans="1:16" ht="12.75">
      <c r="A66" s="4">
        <v>18</v>
      </c>
      <c r="B66" s="4" t="s">
        <v>210</v>
      </c>
      <c r="C66" s="4" t="s">
        <v>39</v>
      </c>
      <c r="D66" s="4" t="s">
        <v>211</v>
      </c>
      <c r="E66" s="4" t="s">
        <v>51</v>
      </c>
      <c r="F66" s="6">
        <v>5</v>
      </c>
      <c r="G66" s="9"/>
      <c r="H66" s="8">
        <f>ROUND((G66*F66),2)</f>
        <v>0</v>
      </c>
      <c r="O66" t="e">
        <f>#REF!</f>
        <v>#REF!</v>
      </c>
      <c r="P66" t="e">
        <f>O66/100*H66</f>
        <v>#REF!</v>
      </c>
    </row>
    <row r="67" ht="12.75">
      <c r="D67" s="10" t="s">
        <v>166</v>
      </c>
    </row>
    <row r="68" ht="38.25">
      <c r="D68" s="10" t="s">
        <v>212</v>
      </c>
    </row>
    <row r="69" spans="1:16" ht="12.75" customHeight="1">
      <c r="A69" s="11"/>
      <c r="B69" s="11"/>
      <c r="C69" s="11" t="s">
        <v>14</v>
      </c>
      <c r="D69" s="11" t="s">
        <v>48</v>
      </c>
      <c r="E69" s="11"/>
      <c r="F69" s="11"/>
      <c r="G69" s="11"/>
      <c r="H69" s="11">
        <f>SUM(H21:H68)</f>
        <v>0</v>
      </c>
      <c r="P69" t="e">
        <f>ROUND(SUM(P21:P68),2)</f>
        <v>#REF!</v>
      </c>
    </row>
    <row r="71" spans="1:8" ht="12.75" customHeight="1">
      <c r="A71" s="5"/>
      <c r="B71" s="5"/>
      <c r="C71" s="5" t="s">
        <v>24</v>
      </c>
      <c r="D71" s="5" t="s">
        <v>213</v>
      </c>
      <c r="E71" s="5"/>
      <c r="F71" s="7"/>
      <c r="G71" s="5"/>
      <c r="H71" s="7"/>
    </row>
    <row r="72" spans="1:16" ht="38.25">
      <c r="A72" s="4">
        <v>19</v>
      </c>
      <c r="B72" s="4" t="s">
        <v>214</v>
      </c>
      <c r="C72" s="4" t="s">
        <v>39</v>
      </c>
      <c r="D72" s="4" t="s">
        <v>215</v>
      </c>
      <c r="E72" s="4" t="s">
        <v>59</v>
      </c>
      <c r="F72" s="6">
        <v>483.6</v>
      </c>
      <c r="G72" s="9"/>
      <c r="H72" s="8">
        <f>ROUND((G72*F72),2)</f>
        <v>0</v>
      </c>
      <c r="O72" t="e">
        <f>#REF!</f>
        <v>#REF!</v>
      </c>
      <c r="P72" t="e">
        <f>O72/100*H72</f>
        <v>#REF!</v>
      </c>
    </row>
    <row r="73" ht="38.25">
      <c r="D73" s="10" t="s">
        <v>216</v>
      </c>
    </row>
    <row r="74" ht="165.75">
      <c r="D74" s="10" t="s">
        <v>217</v>
      </c>
    </row>
    <row r="75" spans="1:16" ht="38.25">
      <c r="A75" s="4">
        <v>20</v>
      </c>
      <c r="B75" s="4" t="s">
        <v>218</v>
      </c>
      <c r="C75" s="4" t="s">
        <v>39</v>
      </c>
      <c r="D75" s="4" t="s">
        <v>219</v>
      </c>
      <c r="E75" s="4" t="s">
        <v>51</v>
      </c>
      <c r="F75" s="6">
        <v>241.78</v>
      </c>
      <c r="G75" s="9"/>
      <c r="H75" s="8">
        <f>ROUND((G75*F75),2)</f>
        <v>0</v>
      </c>
      <c r="O75" t="e">
        <f>#REF!</f>
        <v>#REF!</v>
      </c>
      <c r="P75" t="e">
        <f>O75/100*H75</f>
        <v>#REF!</v>
      </c>
    </row>
    <row r="76" ht="38.25">
      <c r="D76" s="10" t="s">
        <v>220</v>
      </c>
    </row>
    <row r="77" ht="38.25">
      <c r="D77" s="10" t="s">
        <v>221</v>
      </c>
    </row>
    <row r="78" spans="1:16" ht="25.5">
      <c r="A78" s="4">
        <v>21</v>
      </c>
      <c r="B78" s="4" t="s">
        <v>222</v>
      </c>
      <c r="C78" s="4" t="s">
        <v>39</v>
      </c>
      <c r="D78" s="4" t="s">
        <v>223</v>
      </c>
      <c r="E78" s="4" t="s">
        <v>51</v>
      </c>
      <c r="F78" s="6">
        <v>979.385</v>
      </c>
      <c r="G78" s="9"/>
      <c r="H78" s="8">
        <f>ROUND((G78*F78),2)</f>
        <v>0</v>
      </c>
      <c r="O78" t="e">
        <f>#REF!</f>
        <v>#REF!</v>
      </c>
      <c r="P78" t="e">
        <f>O78/100*H78</f>
        <v>#REF!</v>
      </c>
    </row>
    <row r="79" ht="38.25">
      <c r="D79" s="10" t="s">
        <v>224</v>
      </c>
    </row>
    <row r="80" ht="38.25">
      <c r="D80" s="10" t="s">
        <v>225</v>
      </c>
    </row>
    <row r="81" spans="1:16" ht="25.5">
      <c r="A81" s="4">
        <v>22</v>
      </c>
      <c r="B81" s="4" t="s">
        <v>226</v>
      </c>
      <c r="C81" s="4" t="s">
        <v>39</v>
      </c>
      <c r="D81" s="4" t="s">
        <v>227</v>
      </c>
      <c r="E81" s="4" t="s">
        <v>64</v>
      </c>
      <c r="F81" s="6">
        <v>646.1</v>
      </c>
      <c r="G81" s="9"/>
      <c r="H81" s="8">
        <f>ROUND((G81*F81),2)</f>
        <v>0</v>
      </c>
      <c r="O81" t="e">
        <f>#REF!</f>
        <v>#REF!</v>
      </c>
      <c r="P81" t="e">
        <f>O81/100*H81</f>
        <v>#REF!</v>
      </c>
    </row>
    <row r="82" ht="38.25">
      <c r="D82" s="10" t="s">
        <v>228</v>
      </c>
    </row>
    <row r="83" ht="102">
      <c r="D83" s="10" t="s">
        <v>229</v>
      </c>
    </row>
    <row r="84" spans="1:16" ht="51">
      <c r="A84" s="4">
        <v>23</v>
      </c>
      <c r="B84" s="4" t="s">
        <v>230</v>
      </c>
      <c r="C84" s="4" t="s">
        <v>39</v>
      </c>
      <c r="D84" s="4" t="s">
        <v>231</v>
      </c>
      <c r="E84" s="4" t="s">
        <v>64</v>
      </c>
      <c r="F84" s="6">
        <v>4401.1</v>
      </c>
      <c r="G84" s="9"/>
      <c r="H84" s="8">
        <f>ROUND((G84*F84),2)</f>
        <v>0</v>
      </c>
      <c r="O84" t="e">
        <f>#REF!</f>
        <v>#REF!</v>
      </c>
      <c r="P84" t="e">
        <f>O84/100*H84</f>
        <v>#REF!</v>
      </c>
    </row>
    <row r="85" ht="38.25">
      <c r="D85" s="10" t="s">
        <v>202</v>
      </c>
    </row>
    <row r="86" ht="102">
      <c r="D86" s="10" t="s">
        <v>229</v>
      </c>
    </row>
    <row r="87" spans="1:16" ht="12.75" customHeight="1">
      <c r="A87" s="11"/>
      <c r="B87" s="11"/>
      <c r="C87" s="11" t="s">
        <v>24</v>
      </c>
      <c r="D87" s="11" t="s">
        <v>213</v>
      </c>
      <c r="E87" s="11"/>
      <c r="F87" s="11"/>
      <c r="G87" s="11"/>
      <c r="H87" s="11">
        <f>SUM(H72:H86)</f>
        <v>0</v>
      </c>
      <c r="P87" t="e">
        <f>ROUND(SUM(P72:P86),2)</f>
        <v>#REF!</v>
      </c>
    </row>
    <row r="89" spans="1:8" ht="12.75" customHeight="1">
      <c r="A89" s="5"/>
      <c r="B89" s="5"/>
      <c r="C89" s="5" t="s">
        <v>26</v>
      </c>
      <c r="D89" s="5" t="s">
        <v>232</v>
      </c>
      <c r="E89" s="5"/>
      <c r="F89" s="7"/>
      <c r="G89" s="5"/>
      <c r="H89" s="7"/>
    </row>
    <row r="90" spans="1:16" ht="25.5">
      <c r="A90" s="4">
        <v>24</v>
      </c>
      <c r="B90" s="4" t="s">
        <v>233</v>
      </c>
      <c r="C90" s="4" t="s">
        <v>39</v>
      </c>
      <c r="D90" s="4" t="s">
        <v>234</v>
      </c>
      <c r="E90" s="4" t="s">
        <v>51</v>
      </c>
      <c r="F90" s="6">
        <v>8.148</v>
      </c>
      <c r="G90" s="9"/>
      <c r="H90" s="8">
        <f>ROUND((G90*F90),2)</f>
        <v>0</v>
      </c>
      <c r="O90" t="e">
        <f>#REF!</f>
        <v>#REF!</v>
      </c>
      <c r="P90" t="e">
        <f>O90/100*H90</f>
        <v>#REF!</v>
      </c>
    </row>
    <row r="91" ht="76.5">
      <c r="D91" s="10" t="s">
        <v>235</v>
      </c>
    </row>
    <row r="92" ht="357">
      <c r="D92" s="10" t="s">
        <v>236</v>
      </c>
    </row>
    <row r="93" spans="1:16" ht="25.5">
      <c r="A93" s="4">
        <v>25</v>
      </c>
      <c r="B93" s="4" t="s">
        <v>237</v>
      </c>
      <c r="C93" s="4" t="s">
        <v>39</v>
      </c>
      <c r="D93" s="4" t="s">
        <v>238</v>
      </c>
      <c r="E93" s="4" t="s">
        <v>51</v>
      </c>
      <c r="F93" s="6">
        <v>3.48</v>
      </c>
      <c r="G93" s="9"/>
      <c r="H93" s="8">
        <f>ROUND((G93*F93),2)</f>
        <v>0</v>
      </c>
      <c r="O93" t="e">
        <f>#REF!</f>
        <v>#REF!</v>
      </c>
      <c r="P93" t="e">
        <f>O93/100*H93</f>
        <v>#REF!</v>
      </c>
    </row>
    <row r="94" ht="38.25">
      <c r="D94" s="10" t="s">
        <v>239</v>
      </c>
    </row>
    <row r="95" ht="255">
      <c r="D95" s="10" t="s">
        <v>240</v>
      </c>
    </row>
    <row r="96" spans="1:16" ht="38.25">
      <c r="A96" s="4">
        <v>26</v>
      </c>
      <c r="B96" s="4" t="s">
        <v>241</v>
      </c>
      <c r="C96" s="4" t="s">
        <v>39</v>
      </c>
      <c r="D96" s="4" t="s">
        <v>242</v>
      </c>
      <c r="E96" s="4" t="s">
        <v>51</v>
      </c>
      <c r="F96" s="6">
        <v>2.294</v>
      </c>
      <c r="G96" s="9"/>
      <c r="H96" s="8">
        <f>ROUND((G96*F96),2)</f>
        <v>0</v>
      </c>
      <c r="O96" t="e">
        <f>#REF!</f>
        <v>#REF!</v>
      </c>
      <c r="P96" t="e">
        <f>O96/100*H96</f>
        <v>#REF!</v>
      </c>
    </row>
    <row r="97" ht="89.25">
      <c r="D97" s="10" t="s">
        <v>243</v>
      </c>
    </row>
    <row r="98" ht="102">
      <c r="D98" s="10" t="s">
        <v>244</v>
      </c>
    </row>
    <row r="99" spans="1:16" ht="12.75" customHeight="1">
      <c r="A99" s="11"/>
      <c r="B99" s="11"/>
      <c r="C99" s="11" t="s">
        <v>26</v>
      </c>
      <c r="D99" s="11" t="s">
        <v>232</v>
      </c>
      <c r="E99" s="11"/>
      <c r="F99" s="11"/>
      <c r="G99" s="11"/>
      <c r="H99" s="11">
        <f>SUM(H90:H98)</f>
        <v>0</v>
      </c>
      <c r="P99" t="e">
        <f>ROUND(SUM(P90:P98),2)</f>
        <v>#REF!</v>
      </c>
    </row>
    <row r="101" spans="1:8" ht="12.75" customHeight="1">
      <c r="A101" s="5"/>
      <c r="B101" s="5"/>
      <c r="C101" s="5" t="s">
        <v>27</v>
      </c>
      <c r="D101" s="5" t="s">
        <v>70</v>
      </c>
      <c r="E101" s="5"/>
      <c r="F101" s="7"/>
      <c r="G101" s="5"/>
      <c r="H101" s="7"/>
    </row>
    <row r="102" spans="1:16" ht="25.5">
      <c r="A102" s="4">
        <v>27</v>
      </c>
      <c r="B102" s="4" t="s">
        <v>245</v>
      </c>
      <c r="C102" s="4" t="s">
        <v>39</v>
      </c>
      <c r="D102" s="4" t="s">
        <v>246</v>
      </c>
      <c r="E102" s="4" t="s">
        <v>64</v>
      </c>
      <c r="F102" s="6">
        <v>4201.05</v>
      </c>
      <c r="G102" s="9"/>
      <c r="H102" s="8">
        <f>ROUND((G102*F102),2)</f>
        <v>0</v>
      </c>
      <c r="O102" t="e">
        <f>#REF!</f>
        <v>#REF!</v>
      </c>
      <c r="P102" t="e">
        <f>O102/100*H102</f>
        <v>#REF!</v>
      </c>
    </row>
    <row r="103" ht="38.25">
      <c r="D103" s="10" t="s">
        <v>247</v>
      </c>
    </row>
    <row r="104" ht="51">
      <c r="D104" s="10" t="s">
        <v>248</v>
      </c>
    </row>
    <row r="105" spans="1:16" ht="25.5">
      <c r="A105" s="4">
        <v>28</v>
      </c>
      <c r="B105" s="4" t="s">
        <v>249</v>
      </c>
      <c r="C105" s="4" t="s">
        <v>39</v>
      </c>
      <c r="D105" s="4" t="s">
        <v>250</v>
      </c>
      <c r="E105" s="4" t="s">
        <v>51</v>
      </c>
      <c r="F105" s="6">
        <v>0.5</v>
      </c>
      <c r="G105" s="9"/>
      <c r="H105" s="8">
        <f>ROUND((G105*F105),2)</f>
        <v>0</v>
      </c>
      <c r="O105" t="e">
        <f>#REF!</f>
        <v>#REF!</v>
      </c>
      <c r="P105" t="e">
        <f>O105/100*H105</f>
        <v>#REF!</v>
      </c>
    </row>
    <row r="106" ht="38.25">
      <c r="D106" s="10" t="s">
        <v>251</v>
      </c>
    </row>
    <row r="107" ht="51">
      <c r="D107" s="10" t="s">
        <v>248</v>
      </c>
    </row>
    <row r="108" spans="1:16" ht="25.5">
      <c r="A108" s="4">
        <v>29</v>
      </c>
      <c r="B108" s="4" t="s">
        <v>252</v>
      </c>
      <c r="C108" s="4" t="s">
        <v>39</v>
      </c>
      <c r="D108" s="4" t="s">
        <v>253</v>
      </c>
      <c r="E108" s="4" t="s">
        <v>64</v>
      </c>
      <c r="F108" s="6">
        <v>4401.1</v>
      </c>
      <c r="G108" s="9"/>
      <c r="H108" s="8">
        <f>ROUND((G108*F108),2)</f>
        <v>0</v>
      </c>
      <c r="O108" t="e">
        <f>#REF!</f>
        <v>#REF!</v>
      </c>
      <c r="P108" t="e">
        <f>O108/100*H108</f>
        <v>#REF!</v>
      </c>
    </row>
    <row r="109" ht="38.25">
      <c r="D109" s="10" t="s">
        <v>254</v>
      </c>
    </row>
    <row r="110" ht="51">
      <c r="D110" s="10" t="s">
        <v>255</v>
      </c>
    </row>
    <row r="111" spans="1:16" ht="25.5">
      <c r="A111" s="4">
        <v>31</v>
      </c>
      <c r="B111" s="4" t="s">
        <v>256</v>
      </c>
      <c r="C111" s="4" t="s">
        <v>24</v>
      </c>
      <c r="D111" s="4" t="s">
        <v>257</v>
      </c>
      <c r="E111" s="4" t="s">
        <v>51</v>
      </c>
      <c r="F111" s="6">
        <v>0.3</v>
      </c>
      <c r="G111" s="9"/>
      <c r="H111" s="8">
        <f>ROUND((G111*F111),2)</f>
        <v>0</v>
      </c>
      <c r="O111" t="e">
        <f>#REF!</f>
        <v>#REF!</v>
      </c>
      <c r="P111" t="e">
        <f>O111/100*H111</f>
        <v>#REF!</v>
      </c>
    </row>
    <row r="112" ht="38.25">
      <c r="D112" s="10" t="s">
        <v>258</v>
      </c>
    </row>
    <row r="113" ht="51">
      <c r="D113" s="10" t="s">
        <v>248</v>
      </c>
    </row>
    <row r="114" spans="1:16" ht="25.5">
      <c r="A114" s="4">
        <v>30</v>
      </c>
      <c r="B114" s="4" t="s">
        <v>256</v>
      </c>
      <c r="C114" s="4" t="s">
        <v>14</v>
      </c>
      <c r="D114" s="4" t="s">
        <v>259</v>
      </c>
      <c r="E114" s="4" t="s">
        <v>51</v>
      </c>
      <c r="F114" s="6">
        <v>6.244</v>
      </c>
      <c r="G114" s="9"/>
      <c r="H114" s="8">
        <f>ROUND((G114*F114),2)</f>
        <v>0</v>
      </c>
      <c r="O114" t="e">
        <f>#REF!</f>
        <v>#REF!</v>
      </c>
      <c r="P114" t="e">
        <f>O114/100*H114</f>
        <v>#REF!</v>
      </c>
    </row>
    <row r="115" ht="38.25">
      <c r="D115" s="10" t="s">
        <v>260</v>
      </c>
    </row>
    <row r="116" ht="51">
      <c r="D116" s="10" t="s">
        <v>248</v>
      </c>
    </row>
    <row r="117" spans="1:16" ht="25.5">
      <c r="A117" s="4">
        <v>32</v>
      </c>
      <c r="B117" s="4" t="s">
        <v>261</v>
      </c>
      <c r="C117" s="4" t="s">
        <v>39</v>
      </c>
      <c r="D117" s="4" t="s">
        <v>262</v>
      </c>
      <c r="E117" s="4" t="s">
        <v>51</v>
      </c>
      <c r="F117" s="6">
        <v>5.52</v>
      </c>
      <c r="G117" s="9"/>
      <c r="H117" s="8">
        <f>ROUND((G117*F117),2)</f>
        <v>0</v>
      </c>
      <c r="O117" t="e">
        <f>#REF!</f>
        <v>#REF!</v>
      </c>
      <c r="P117" t="e">
        <f>O117/100*H117</f>
        <v>#REF!</v>
      </c>
    </row>
    <row r="118" ht="38.25">
      <c r="D118" s="10" t="s">
        <v>263</v>
      </c>
    </row>
    <row r="119" ht="102">
      <c r="D119" s="10" t="s">
        <v>74</v>
      </c>
    </row>
    <row r="120" spans="1:16" ht="38.25">
      <c r="A120" s="4">
        <v>33</v>
      </c>
      <c r="B120" s="4" t="s">
        <v>71</v>
      </c>
      <c r="C120" s="4" t="s">
        <v>39</v>
      </c>
      <c r="D120" s="4" t="s">
        <v>264</v>
      </c>
      <c r="E120" s="4" t="s">
        <v>51</v>
      </c>
      <c r="F120" s="6">
        <v>42.127</v>
      </c>
      <c r="G120" s="9"/>
      <c r="H120" s="8">
        <f>ROUND((G120*F120),2)</f>
        <v>0</v>
      </c>
      <c r="O120" t="e">
        <f>#REF!</f>
        <v>#REF!</v>
      </c>
      <c r="P120" t="e">
        <f>O120/100*H120</f>
        <v>#REF!</v>
      </c>
    </row>
    <row r="121" ht="76.5">
      <c r="D121" s="10" t="s">
        <v>265</v>
      </c>
    </row>
    <row r="122" ht="102">
      <c r="D122" s="10" t="s">
        <v>74</v>
      </c>
    </row>
    <row r="123" spans="1:16" ht="25.5">
      <c r="A123" s="4">
        <v>34</v>
      </c>
      <c r="B123" s="4" t="s">
        <v>75</v>
      </c>
      <c r="C123" s="4" t="s">
        <v>39</v>
      </c>
      <c r="D123" s="4" t="s">
        <v>266</v>
      </c>
      <c r="E123" s="4" t="s">
        <v>64</v>
      </c>
      <c r="F123" s="6">
        <v>4001</v>
      </c>
      <c r="G123" s="9"/>
      <c r="H123" s="8">
        <f>ROUND((G123*F123),2)</f>
        <v>0</v>
      </c>
      <c r="O123" t="e">
        <f>#REF!</f>
        <v>#REF!</v>
      </c>
      <c r="P123" t="e">
        <f>O123/100*H123</f>
        <v>#REF!</v>
      </c>
    </row>
    <row r="124" ht="12.75">
      <c r="D124" s="10" t="s">
        <v>166</v>
      </c>
    </row>
    <row r="125" ht="51">
      <c r="D125" s="10" t="s">
        <v>78</v>
      </c>
    </row>
    <row r="126" spans="1:16" ht="25.5">
      <c r="A126" s="4">
        <v>35</v>
      </c>
      <c r="B126" s="4" t="s">
        <v>267</v>
      </c>
      <c r="C126" s="4" t="s">
        <v>39</v>
      </c>
      <c r="D126" s="4" t="s">
        <v>268</v>
      </c>
      <c r="E126" s="4" t="s">
        <v>64</v>
      </c>
      <c r="F126" s="6">
        <v>4001</v>
      </c>
      <c r="G126" s="9"/>
      <c r="H126" s="8">
        <f>ROUND((G126*F126),2)</f>
        <v>0</v>
      </c>
      <c r="O126" t="e">
        <f>#REF!</f>
        <v>#REF!</v>
      </c>
      <c r="P126" t="e">
        <f>O126/100*H126</f>
        <v>#REF!</v>
      </c>
    </row>
    <row r="127" ht="12.75">
      <c r="D127" s="10" t="s">
        <v>166</v>
      </c>
    </row>
    <row r="128" ht="51">
      <c r="D128" s="10" t="s">
        <v>81</v>
      </c>
    </row>
    <row r="129" spans="1:16" ht="25.5">
      <c r="A129" s="4">
        <v>36</v>
      </c>
      <c r="B129" s="4" t="s">
        <v>269</v>
      </c>
      <c r="C129" s="4" t="s">
        <v>39</v>
      </c>
      <c r="D129" s="4" t="s">
        <v>270</v>
      </c>
      <c r="E129" s="4" t="s">
        <v>64</v>
      </c>
      <c r="F129" s="6">
        <v>4001</v>
      </c>
      <c r="G129" s="9"/>
      <c r="H129" s="8">
        <f>ROUND((G129*F129),2)</f>
        <v>0</v>
      </c>
      <c r="O129" t="e">
        <f>#REF!</f>
        <v>#REF!</v>
      </c>
      <c r="P129" t="e">
        <f>O129/100*H129</f>
        <v>#REF!</v>
      </c>
    </row>
    <row r="130" ht="12.75">
      <c r="D130" s="10" t="s">
        <v>166</v>
      </c>
    </row>
    <row r="131" ht="140.25">
      <c r="D131" s="10" t="s">
        <v>85</v>
      </c>
    </row>
    <row r="132" spans="1:16" ht="38.25">
      <c r="A132" s="4">
        <v>37</v>
      </c>
      <c r="B132" s="4" t="s">
        <v>271</v>
      </c>
      <c r="C132" s="4" t="s">
        <v>39</v>
      </c>
      <c r="D132" s="4" t="s">
        <v>272</v>
      </c>
      <c r="E132" s="4" t="s">
        <v>64</v>
      </c>
      <c r="F132" s="6">
        <v>4001</v>
      </c>
      <c r="G132" s="9"/>
      <c r="H132" s="8">
        <f>ROUND((G132*F132),2)</f>
        <v>0</v>
      </c>
      <c r="O132" t="e">
        <f>#REF!</f>
        <v>#REF!</v>
      </c>
      <c r="P132" t="e">
        <f>O132/100*H132</f>
        <v>#REF!</v>
      </c>
    </row>
    <row r="133" ht="12.75">
      <c r="D133" s="10" t="s">
        <v>166</v>
      </c>
    </row>
    <row r="134" ht="140.25">
      <c r="D134" s="10" t="s">
        <v>85</v>
      </c>
    </row>
    <row r="135" spans="1:16" ht="25.5">
      <c r="A135" s="4">
        <v>38</v>
      </c>
      <c r="B135" s="4" t="s">
        <v>273</v>
      </c>
      <c r="C135" s="4" t="s">
        <v>39</v>
      </c>
      <c r="D135" s="4" t="s">
        <v>274</v>
      </c>
      <c r="E135" s="4" t="s">
        <v>64</v>
      </c>
      <c r="F135" s="6">
        <v>80.6</v>
      </c>
      <c r="G135" s="9"/>
      <c r="H135" s="8">
        <f>ROUND((G135*F135),2)</f>
        <v>0</v>
      </c>
      <c r="O135" t="e">
        <f>#REF!</f>
        <v>#REF!</v>
      </c>
      <c r="P135" t="e">
        <f>O135/100*H135</f>
        <v>#REF!</v>
      </c>
    </row>
    <row r="136" ht="12.75">
      <c r="D136" s="10" t="s">
        <v>166</v>
      </c>
    </row>
    <row r="137" ht="89.25">
      <c r="D137" s="10" t="s">
        <v>275</v>
      </c>
    </row>
    <row r="138" spans="1:16" ht="25.5">
      <c r="A138" s="4">
        <v>39</v>
      </c>
      <c r="B138" s="4" t="s">
        <v>95</v>
      </c>
      <c r="C138" s="4" t="s">
        <v>39</v>
      </c>
      <c r="D138" s="4" t="s">
        <v>276</v>
      </c>
      <c r="E138" s="4" t="s">
        <v>59</v>
      </c>
      <c r="F138" s="6">
        <v>15.25</v>
      </c>
      <c r="G138" s="9"/>
      <c r="H138" s="8">
        <f>ROUND((G138*F138),2)</f>
        <v>0</v>
      </c>
      <c r="O138" t="e">
        <f>#REF!</f>
        <v>#REF!</v>
      </c>
      <c r="P138" t="e">
        <f>O138/100*H138</f>
        <v>#REF!</v>
      </c>
    </row>
    <row r="139" ht="76.5">
      <c r="D139" s="10" t="s">
        <v>182</v>
      </c>
    </row>
    <row r="140" ht="38.25">
      <c r="D140" s="10" t="s">
        <v>97</v>
      </c>
    </row>
    <row r="141" spans="1:16" ht="12.75" customHeight="1">
      <c r="A141" s="11"/>
      <c r="B141" s="11"/>
      <c r="C141" s="11" t="s">
        <v>27</v>
      </c>
      <c r="D141" s="11" t="s">
        <v>70</v>
      </c>
      <c r="E141" s="11"/>
      <c r="F141" s="11"/>
      <c r="G141" s="11"/>
      <c r="H141" s="11">
        <f>SUM(H102:H140)</f>
        <v>0</v>
      </c>
      <c r="P141" t="e">
        <f>ROUND(SUM(P102:P140),2)</f>
        <v>#REF!</v>
      </c>
    </row>
    <row r="143" spans="1:8" ht="12.75" customHeight="1">
      <c r="A143" s="5"/>
      <c r="B143" s="5"/>
      <c r="C143" s="5" t="s">
        <v>28</v>
      </c>
      <c r="D143" s="5" t="s">
        <v>277</v>
      </c>
      <c r="E143" s="5"/>
      <c r="F143" s="7"/>
      <c r="G143" s="5"/>
      <c r="H143" s="7"/>
    </row>
    <row r="144" spans="1:16" ht="38.25">
      <c r="A144" s="4">
        <v>40</v>
      </c>
      <c r="B144" s="4" t="s">
        <v>278</v>
      </c>
      <c r="C144" s="4" t="s">
        <v>39</v>
      </c>
      <c r="D144" s="4" t="s">
        <v>279</v>
      </c>
      <c r="E144" s="4" t="s">
        <v>64</v>
      </c>
      <c r="F144" s="6">
        <v>13.69</v>
      </c>
      <c r="G144" s="9"/>
      <c r="H144" s="8">
        <f>ROUND((G144*F144),2)</f>
        <v>0</v>
      </c>
      <c r="O144" t="e">
        <f>#REF!</f>
        <v>#REF!</v>
      </c>
      <c r="P144" t="e">
        <f>O144/100*H144</f>
        <v>#REF!</v>
      </c>
    </row>
    <row r="145" ht="38.25">
      <c r="D145" s="10" t="s">
        <v>280</v>
      </c>
    </row>
    <row r="146" ht="76.5">
      <c r="D146" s="10" t="s">
        <v>281</v>
      </c>
    </row>
    <row r="147" spans="1:16" ht="12.75" customHeight="1">
      <c r="A147" s="11"/>
      <c r="B147" s="11"/>
      <c r="C147" s="11" t="s">
        <v>28</v>
      </c>
      <c r="D147" s="11" t="s">
        <v>277</v>
      </c>
      <c r="E147" s="11"/>
      <c r="F147" s="11"/>
      <c r="G147" s="11"/>
      <c r="H147" s="11">
        <f>SUM(H144:H146)</f>
        <v>0</v>
      </c>
      <c r="P147" t="e">
        <f>ROUND(SUM(P144:P146),2)</f>
        <v>#REF!</v>
      </c>
    </row>
    <row r="149" spans="1:8" ht="12.75" customHeight="1">
      <c r="A149" s="5"/>
      <c r="B149" s="5"/>
      <c r="C149" s="5" t="s">
        <v>30</v>
      </c>
      <c r="D149" s="5" t="s">
        <v>282</v>
      </c>
      <c r="E149" s="5"/>
      <c r="F149" s="7"/>
      <c r="G149" s="5"/>
      <c r="H149" s="7"/>
    </row>
    <row r="150" spans="1:16" ht="25.5">
      <c r="A150" s="4">
        <v>41</v>
      </c>
      <c r="B150" s="4" t="s">
        <v>283</v>
      </c>
      <c r="C150" s="4" t="s">
        <v>39</v>
      </c>
      <c r="D150" s="4" t="s">
        <v>284</v>
      </c>
      <c r="E150" s="4" t="s">
        <v>59</v>
      </c>
      <c r="F150" s="6">
        <v>24</v>
      </c>
      <c r="G150" s="9"/>
      <c r="H150" s="8">
        <f>ROUND((G150*F150),2)</f>
        <v>0</v>
      </c>
      <c r="O150" t="e">
        <f>#REF!</f>
        <v>#REF!</v>
      </c>
      <c r="P150" t="e">
        <f>O150/100*H150</f>
        <v>#REF!</v>
      </c>
    </row>
    <row r="151" ht="38.25">
      <c r="D151" s="10" t="s">
        <v>285</v>
      </c>
    </row>
    <row r="152" ht="255">
      <c r="D152" s="10" t="s">
        <v>286</v>
      </c>
    </row>
    <row r="153" spans="1:16" ht="38.25">
      <c r="A153" s="4">
        <v>42</v>
      </c>
      <c r="B153" s="4" t="s">
        <v>287</v>
      </c>
      <c r="C153" s="4" t="s">
        <v>14</v>
      </c>
      <c r="D153" s="4" t="s">
        <v>288</v>
      </c>
      <c r="E153" s="4" t="s">
        <v>59</v>
      </c>
      <c r="F153" s="6">
        <v>78</v>
      </c>
      <c r="G153" s="9"/>
      <c r="H153" s="8">
        <f>ROUND((G153*F153),2)</f>
        <v>0</v>
      </c>
      <c r="O153" t="e">
        <f>#REF!</f>
        <v>#REF!</v>
      </c>
      <c r="P153" t="e">
        <f>O153/100*H153</f>
        <v>#REF!</v>
      </c>
    </row>
    <row r="154" ht="38.25">
      <c r="D154" s="10" t="s">
        <v>289</v>
      </c>
    </row>
    <row r="155" ht="255">
      <c r="D155" s="10" t="s">
        <v>290</v>
      </c>
    </row>
    <row r="156" spans="1:16" ht="25.5">
      <c r="A156" s="4">
        <v>43</v>
      </c>
      <c r="B156" s="4" t="s">
        <v>287</v>
      </c>
      <c r="C156" s="4" t="s">
        <v>24</v>
      </c>
      <c r="D156" s="4" t="s">
        <v>291</v>
      </c>
      <c r="E156" s="4" t="s">
        <v>59</v>
      </c>
      <c r="F156" s="6">
        <v>8</v>
      </c>
      <c r="G156" s="9"/>
      <c r="H156" s="8">
        <f>ROUND((G156*F156),2)</f>
        <v>0</v>
      </c>
      <c r="O156" t="e">
        <f>#REF!</f>
        <v>#REF!</v>
      </c>
      <c r="P156" t="e">
        <f>O156/100*H156</f>
        <v>#REF!</v>
      </c>
    </row>
    <row r="157" ht="12.75">
      <c r="D157" s="10" t="s">
        <v>153</v>
      </c>
    </row>
    <row r="158" ht="255">
      <c r="D158" s="10" t="s">
        <v>286</v>
      </c>
    </row>
    <row r="159" spans="1:16" ht="38.25">
      <c r="A159" s="4">
        <v>44</v>
      </c>
      <c r="B159" s="4" t="s">
        <v>292</v>
      </c>
      <c r="C159" s="4" t="s">
        <v>39</v>
      </c>
      <c r="D159" s="4" t="s">
        <v>293</v>
      </c>
      <c r="E159" s="4" t="s">
        <v>294</v>
      </c>
      <c r="F159" s="6">
        <v>13</v>
      </c>
      <c r="G159" s="9"/>
      <c r="H159" s="8">
        <f>ROUND((G159*F159),2)</f>
        <v>0</v>
      </c>
      <c r="O159" t="e">
        <f>#REF!</f>
        <v>#REF!</v>
      </c>
      <c r="P159" t="e">
        <f>O159/100*H159</f>
        <v>#REF!</v>
      </c>
    </row>
    <row r="160" ht="12.75">
      <c r="D160" s="10" t="s">
        <v>166</v>
      </c>
    </row>
    <row r="161" ht="76.5">
      <c r="D161" s="10" t="s">
        <v>295</v>
      </c>
    </row>
    <row r="162" spans="1:16" ht="25.5">
      <c r="A162" s="4">
        <v>45</v>
      </c>
      <c r="B162" s="4" t="s">
        <v>296</v>
      </c>
      <c r="C162" s="4" t="s">
        <v>39</v>
      </c>
      <c r="D162" s="4" t="s">
        <v>297</v>
      </c>
      <c r="E162" s="4" t="s">
        <v>294</v>
      </c>
      <c r="F162" s="6">
        <v>1</v>
      </c>
      <c r="G162" s="9"/>
      <c r="H162" s="8">
        <f>ROUND((G162*F162),2)</f>
        <v>0</v>
      </c>
      <c r="O162" t="e">
        <f>#REF!</f>
        <v>#REF!</v>
      </c>
      <c r="P162" t="e">
        <f>O162/100*H162</f>
        <v>#REF!</v>
      </c>
    </row>
    <row r="163" ht="12.75">
      <c r="D163" s="10" t="s">
        <v>166</v>
      </c>
    </row>
    <row r="164" ht="38.25">
      <c r="D164" s="10" t="s">
        <v>298</v>
      </c>
    </row>
    <row r="165" spans="1:16" ht="25.5">
      <c r="A165" s="4">
        <v>46</v>
      </c>
      <c r="B165" s="4" t="s">
        <v>299</v>
      </c>
      <c r="C165" s="4" t="s">
        <v>39</v>
      </c>
      <c r="D165" s="4" t="s">
        <v>300</v>
      </c>
      <c r="E165" s="4" t="s">
        <v>294</v>
      </c>
      <c r="F165" s="6">
        <v>1</v>
      </c>
      <c r="G165" s="9"/>
      <c r="H165" s="8">
        <f>ROUND((G165*F165),2)</f>
        <v>0</v>
      </c>
      <c r="O165" t="e">
        <f>#REF!</f>
        <v>#REF!</v>
      </c>
      <c r="P165" t="e">
        <f>O165/100*H165</f>
        <v>#REF!</v>
      </c>
    </row>
    <row r="166" ht="12.75">
      <c r="D166" s="10" t="s">
        <v>166</v>
      </c>
    </row>
    <row r="167" ht="38.25">
      <c r="D167" s="10" t="s">
        <v>301</v>
      </c>
    </row>
    <row r="168" spans="1:16" ht="12.75">
      <c r="A168" s="4">
        <v>47</v>
      </c>
      <c r="B168" s="4" t="s">
        <v>302</v>
      </c>
      <c r="C168" s="4" t="s">
        <v>39</v>
      </c>
      <c r="D168" s="4" t="s">
        <v>303</v>
      </c>
      <c r="E168" s="4" t="s">
        <v>294</v>
      </c>
      <c r="F168" s="6">
        <v>12</v>
      </c>
      <c r="G168" s="9"/>
      <c r="H168" s="8">
        <f>ROUND((G168*F168),2)</f>
        <v>0</v>
      </c>
      <c r="O168" t="e">
        <f>#REF!</f>
        <v>#REF!</v>
      </c>
      <c r="P168" t="e">
        <f>O168/100*H168</f>
        <v>#REF!</v>
      </c>
    </row>
    <row r="169" ht="12.75">
      <c r="D169" s="10" t="s">
        <v>166</v>
      </c>
    </row>
    <row r="170" ht="25.5">
      <c r="D170" s="10" t="s">
        <v>304</v>
      </c>
    </row>
    <row r="171" spans="1:16" ht="12.75">
      <c r="A171" s="4">
        <v>48</v>
      </c>
      <c r="B171" s="4" t="s">
        <v>305</v>
      </c>
      <c r="C171" s="4" t="s">
        <v>39</v>
      </c>
      <c r="D171" s="4" t="s">
        <v>306</v>
      </c>
      <c r="E171" s="4" t="s">
        <v>294</v>
      </c>
      <c r="F171" s="6">
        <v>2</v>
      </c>
      <c r="G171" s="9"/>
      <c r="H171" s="8">
        <f>ROUND((G171*F171),2)</f>
        <v>0</v>
      </c>
      <c r="O171" t="e">
        <f>#REF!</f>
        <v>#REF!</v>
      </c>
      <c r="P171" t="e">
        <f>O171/100*H171</f>
        <v>#REF!</v>
      </c>
    </row>
    <row r="172" ht="12.75">
      <c r="D172" s="10" t="s">
        <v>166</v>
      </c>
    </row>
    <row r="173" ht="25.5">
      <c r="D173" s="10" t="s">
        <v>304</v>
      </c>
    </row>
    <row r="174" spans="1:16" ht="12.75" customHeight="1">
      <c r="A174" s="11"/>
      <c r="B174" s="11"/>
      <c r="C174" s="11" t="s">
        <v>30</v>
      </c>
      <c r="D174" s="11" t="s">
        <v>307</v>
      </c>
      <c r="E174" s="11"/>
      <c r="F174" s="11"/>
      <c r="G174" s="11"/>
      <c r="H174" s="11">
        <f>SUM(H150:H173)</f>
        <v>0</v>
      </c>
      <c r="P174" t="e">
        <f>ROUND(SUM(P150:P173),2)</f>
        <v>#REF!</v>
      </c>
    </row>
    <row r="176" spans="1:8" ht="12.75" customHeight="1">
      <c r="A176" s="5"/>
      <c r="B176" s="5"/>
      <c r="C176" s="5" t="s">
        <v>99</v>
      </c>
      <c r="D176" s="5" t="s">
        <v>98</v>
      </c>
      <c r="E176" s="5"/>
      <c r="F176" s="7"/>
      <c r="G176" s="5"/>
      <c r="H176" s="7"/>
    </row>
    <row r="177" spans="1:16" ht="51">
      <c r="A177" s="4">
        <v>49</v>
      </c>
      <c r="B177" s="4" t="s">
        <v>308</v>
      </c>
      <c r="C177" s="4" t="s">
        <v>14</v>
      </c>
      <c r="D177" s="4" t="s">
        <v>309</v>
      </c>
      <c r="E177" s="4" t="s">
        <v>294</v>
      </c>
      <c r="F177" s="6">
        <v>1</v>
      </c>
      <c r="G177" s="9"/>
      <c r="H177" s="8">
        <f>ROUND((G177*F177),2)</f>
        <v>0</v>
      </c>
      <c r="O177" t="e">
        <f>#REF!</f>
        <v>#REF!</v>
      </c>
      <c r="P177" t="e">
        <f>O177/100*H177</f>
        <v>#REF!</v>
      </c>
    </row>
    <row r="178" ht="12.75">
      <c r="D178" s="10" t="s">
        <v>166</v>
      </c>
    </row>
    <row r="179" ht="63.75">
      <c r="D179" s="10" t="s">
        <v>310</v>
      </c>
    </row>
    <row r="180" spans="1:16" ht="51">
      <c r="A180" s="4">
        <v>50</v>
      </c>
      <c r="B180" s="4" t="s">
        <v>308</v>
      </c>
      <c r="C180" s="4" t="s">
        <v>24</v>
      </c>
      <c r="D180" s="4" t="s">
        <v>311</v>
      </c>
      <c r="E180" s="4" t="s">
        <v>294</v>
      </c>
      <c r="F180" s="6">
        <v>2</v>
      </c>
      <c r="G180" s="9"/>
      <c r="H180" s="8">
        <f>ROUND((G180*F180),2)</f>
        <v>0</v>
      </c>
      <c r="O180" t="e">
        <f>#REF!</f>
        <v>#REF!</v>
      </c>
      <c r="P180" t="e">
        <f>O180/100*H180</f>
        <v>#REF!</v>
      </c>
    </row>
    <row r="181" ht="12.75">
      <c r="D181" s="10" t="s">
        <v>166</v>
      </c>
    </row>
    <row r="182" ht="63.75">
      <c r="D182" s="10" t="s">
        <v>310</v>
      </c>
    </row>
    <row r="183" spans="1:16" ht="63.75">
      <c r="A183" s="4">
        <v>51</v>
      </c>
      <c r="B183" s="4" t="s">
        <v>312</v>
      </c>
      <c r="C183" s="4" t="s">
        <v>39</v>
      </c>
      <c r="D183" s="4" t="s">
        <v>313</v>
      </c>
      <c r="E183" s="4" t="s">
        <v>294</v>
      </c>
      <c r="F183" s="6">
        <v>28</v>
      </c>
      <c r="G183" s="9"/>
      <c r="H183" s="8">
        <f>ROUND((G183*F183),2)</f>
        <v>0</v>
      </c>
      <c r="O183" t="e">
        <f>#REF!</f>
        <v>#REF!</v>
      </c>
      <c r="P183" t="e">
        <f>O183/100*H183</f>
        <v>#REF!</v>
      </c>
    </row>
    <row r="184" ht="12.75">
      <c r="D184" s="10" t="s">
        <v>166</v>
      </c>
    </row>
    <row r="185" ht="25.5">
      <c r="D185" s="10" t="s">
        <v>314</v>
      </c>
    </row>
    <row r="186" spans="1:16" ht="25.5">
      <c r="A186" s="4">
        <v>52</v>
      </c>
      <c r="B186" s="4" t="s">
        <v>315</v>
      </c>
      <c r="C186" s="4" t="s">
        <v>39</v>
      </c>
      <c r="D186" s="4" t="s">
        <v>316</v>
      </c>
      <c r="E186" s="4" t="s">
        <v>294</v>
      </c>
      <c r="F186" s="6">
        <v>27</v>
      </c>
      <c r="G186" s="9"/>
      <c r="H186" s="8">
        <f>ROUND((G186*F186),2)</f>
        <v>0</v>
      </c>
      <c r="O186" t="e">
        <f>#REF!</f>
        <v>#REF!</v>
      </c>
      <c r="P186" t="e">
        <f>O186/100*H186</f>
        <v>#REF!</v>
      </c>
    </row>
    <row r="187" ht="12.75">
      <c r="D187" s="10" t="s">
        <v>166</v>
      </c>
    </row>
    <row r="188" ht="25.5">
      <c r="D188" s="10" t="s">
        <v>317</v>
      </c>
    </row>
    <row r="189" spans="1:16" ht="38.25">
      <c r="A189" s="4">
        <v>53</v>
      </c>
      <c r="B189" s="4" t="s">
        <v>318</v>
      </c>
      <c r="C189" s="4" t="s">
        <v>39</v>
      </c>
      <c r="D189" s="4" t="s">
        <v>319</v>
      </c>
      <c r="E189" s="4" t="s">
        <v>294</v>
      </c>
      <c r="F189" s="6">
        <v>21</v>
      </c>
      <c r="G189" s="9"/>
      <c r="H189" s="8">
        <f>ROUND((G189*F189),2)</f>
        <v>0</v>
      </c>
      <c r="O189" t="e">
        <f>#REF!</f>
        <v>#REF!</v>
      </c>
      <c r="P189" t="e">
        <f>O189/100*H189</f>
        <v>#REF!</v>
      </c>
    </row>
    <row r="190" ht="12.75">
      <c r="D190" s="10" t="s">
        <v>166</v>
      </c>
    </row>
    <row r="191" ht="25.5">
      <c r="D191" s="10" t="s">
        <v>317</v>
      </c>
    </row>
    <row r="192" spans="1:16" ht="25.5">
      <c r="A192" s="4">
        <v>54</v>
      </c>
      <c r="B192" s="4" t="s">
        <v>320</v>
      </c>
      <c r="C192" s="4" t="s">
        <v>39</v>
      </c>
      <c r="D192" s="4" t="s">
        <v>321</v>
      </c>
      <c r="E192" s="4" t="s">
        <v>294</v>
      </c>
      <c r="F192" s="6">
        <v>22</v>
      </c>
      <c r="G192" s="9"/>
      <c r="H192" s="8">
        <f>ROUND((G192*F192),2)</f>
        <v>0</v>
      </c>
      <c r="O192" t="e">
        <f>#REF!</f>
        <v>#REF!</v>
      </c>
      <c r="P192" t="e">
        <f>O192/100*H192</f>
        <v>#REF!</v>
      </c>
    </row>
    <row r="193" ht="12.75">
      <c r="D193" s="10" t="s">
        <v>166</v>
      </c>
    </row>
    <row r="194" ht="25.5">
      <c r="D194" s="10" t="s">
        <v>322</v>
      </c>
    </row>
    <row r="195" spans="1:16" ht="12.75">
      <c r="A195" s="4">
        <v>55</v>
      </c>
      <c r="B195" s="4" t="s">
        <v>100</v>
      </c>
      <c r="C195" s="4" t="s">
        <v>14</v>
      </c>
      <c r="D195" s="4" t="s">
        <v>323</v>
      </c>
      <c r="E195" s="4" t="s">
        <v>64</v>
      </c>
      <c r="F195" s="6">
        <v>178.9</v>
      </c>
      <c r="G195" s="9"/>
      <c r="H195" s="8">
        <f>ROUND((G195*F195),2)</f>
        <v>0</v>
      </c>
      <c r="O195" t="e">
        <f>#REF!</f>
        <v>#REF!</v>
      </c>
      <c r="P195" t="e">
        <f>O195/100*H195</f>
        <v>#REF!</v>
      </c>
    </row>
    <row r="196" ht="12.75">
      <c r="D196" s="10" t="s">
        <v>166</v>
      </c>
    </row>
    <row r="197" ht="38.25">
      <c r="D197" s="10" t="s">
        <v>324</v>
      </c>
    </row>
    <row r="198" spans="1:16" ht="25.5">
      <c r="A198" s="4">
        <v>56</v>
      </c>
      <c r="B198" s="4" t="s">
        <v>100</v>
      </c>
      <c r="C198" s="4" t="s">
        <v>24</v>
      </c>
      <c r="D198" s="4" t="s">
        <v>325</v>
      </c>
      <c r="E198" s="4" t="s">
        <v>64</v>
      </c>
      <c r="F198" s="6">
        <v>6.3</v>
      </c>
      <c r="G198" s="9"/>
      <c r="H198" s="8">
        <f>ROUND((G198*F198),2)</f>
        <v>0</v>
      </c>
      <c r="O198" t="e">
        <f>#REF!</f>
        <v>#REF!</v>
      </c>
      <c r="P198" t="e">
        <f>O198/100*H198</f>
        <v>#REF!</v>
      </c>
    </row>
    <row r="199" ht="12.75">
      <c r="D199" s="10" t="s">
        <v>166</v>
      </c>
    </row>
    <row r="200" ht="38.25">
      <c r="D200" s="10" t="s">
        <v>103</v>
      </c>
    </row>
    <row r="201" spans="1:16" ht="25.5">
      <c r="A201" s="4">
        <v>57</v>
      </c>
      <c r="B201" s="4" t="s">
        <v>104</v>
      </c>
      <c r="C201" s="4" t="s">
        <v>14</v>
      </c>
      <c r="D201" s="4" t="s">
        <v>326</v>
      </c>
      <c r="E201" s="4" t="s">
        <v>64</v>
      </c>
      <c r="F201" s="6">
        <v>178.9</v>
      </c>
      <c r="G201" s="9"/>
      <c r="H201" s="8">
        <f>ROUND((G201*F201),2)</f>
        <v>0</v>
      </c>
      <c r="O201" t="e">
        <f>#REF!</f>
        <v>#REF!</v>
      </c>
      <c r="P201" t="e">
        <f>O201/100*H201</f>
        <v>#REF!</v>
      </c>
    </row>
    <row r="202" ht="12.75">
      <c r="D202" s="10" t="s">
        <v>166</v>
      </c>
    </row>
    <row r="203" ht="38.25">
      <c r="D203" s="10" t="s">
        <v>103</v>
      </c>
    </row>
    <row r="204" spans="1:16" ht="38.25">
      <c r="A204" s="4">
        <v>58</v>
      </c>
      <c r="B204" s="4" t="s">
        <v>104</v>
      </c>
      <c r="C204" s="4" t="s">
        <v>24</v>
      </c>
      <c r="D204" s="4" t="s">
        <v>327</v>
      </c>
      <c r="E204" s="4" t="s">
        <v>64</v>
      </c>
      <c r="F204" s="6">
        <v>6.3</v>
      </c>
      <c r="G204" s="9"/>
      <c r="H204" s="8">
        <f>ROUND((G204*F204),2)</f>
        <v>0</v>
      </c>
      <c r="O204" t="e">
        <f>#REF!</f>
        <v>#REF!</v>
      </c>
      <c r="P204" t="e">
        <f>O204/100*H204</f>
        <v>#REF!</v>
      </c>
    </row>
    <row r="205" ht="12.75">
      <c r="D205" s="10" t="s">
        <v>166</v>
      </c>
    </row>
    <row r="206" ht="38.25">
      <c r="D206" s="10" t="s">
        <v>103</v>
      </c>
    </row>
    <row r="207" spans="1:16" ht="25.5">
      <c r="A207" s="4">
        <v>59</v>
      </c>
      <c r="B207" s="4" t="s">
        <v>328</v>
      </c>
      <c r="C207" s="4" t="s">
        <v>39</v>
      </c>
      <c r="D207" s="4" t="s">
        <v>329</v>
      </c>
      <c r="E207" s="4" t="s">
        <v>294</v>
      </c>
      <c r="F207" s="6">
        <v>12</v>
      </c>
      <c r="G207" s="9"/>
      <c r="H207" s="8">
        <f>ROUND((G207*F207),2)</f>
        <v>0</v>
      </c>
      <c r="O207" t="e">
        <f>#REF!</f>
        <v>#REF!</v>
      </c>
      <c r="P207" t="e">
        <f>O207/100*H207</f>
        <v>#REF!</v>
      </c>
    </row>
    <row r="208" ht="12.75">
      <c r="D208" s="10" t="s">
        <v>166</v>
      </c>
    </row>
    <row r="209" ht="38.25">
      <c r="D209" s="10" t="s">
        <v>330</v>
      </c>
    </row>
    <row r="210" spans="1:16" ht="25.5">
      <c r="A210" s="4">
        <v>60</v>
      </c>
      <c r="B210" s="4" t="s">
        <v>331</v>
      </c>
      <c r="C210" s="4" t="s">
        <v>39</v>
      </c>
      <c r="D210" s="4" t="s">
        <v>332</v>
      </c>
      <c r="E210" s="4" t="s">
        <v>59</v>
      </c>
      <c r="F210" s="6">
        <v>364.15</v>
      </c>
      <c r="G210" s="9"/>
      <c r="H210" s="8">
        <f>ROUND((G210*F210),2)</f>
        <v>0</v>
      </c>
      <c r="O210" t="e">
        <f>#REF!</f>
        <v>#REF!</v>
      </c>
      <c r="P210" t="e">
        <f>O210/100*H210</f>
        <v>#REF!</v>
      </c>
    </row>
    <row r="211" ht="76.5">
      <c r="D211" s="10" t="s">
        <v>333</v>
      </c>
    </row>
    <row r="212" ht="51">
      <c r="D212" s="10" t="s">
        <v>334</v>
      </c>
    </row>
    <row r="213" spans="1:16" ht="38.25">
      <c r="A213" s="4">
        <v>61</v>
      </c>
      <c r="B213" s="4" t="s">
        <v>335</v>
      </c>
      <c r="C213" s="4" t="s">
        <v>39</v>
      </c>
      <c r="D213" s="4" t="s">
        <v>336</v>
      </c>
      <c r="E213" s="4" t="s">
        <v>59</v>
      </c>
      <c r="F213" s="6">
        <v>107.2</v>
      </c>
      <c r="G213" s="9"/>
      <c r="H213" s="8">
        <f>ROUND((G213*F213),2)</f>
        <v>0</v>
      </c>
      <c r="O213" t="e">
        <f>#REF!</f>
        <v>#REF!</v>
      </c>
      <c r="P213" t="e">
        <f>O213/100*H213</f>
        <v>#REF!</v>
      </c>
    </row>
    <row r="214" ht="76.5">
      <c r="D214" s="10" t="s">
        <v>337</v>
      </c>
    </row>
    <row r="215" ht="38.25">
      <c r="D215" s="10" t="s">
        <v>338</v>
      </c>
    </row>
    <row r="216" spans="1:16" ht="38.25">
      <c r="A216" s="4">
        <v>62</v>
      </c>
      <c r="B216" s="4" t="s">
        <v>339</v>
      </c>
      <c r="C216" s="4" t="s">
        <v>39</v>
      </c>
      <c r="D216" s="4" t="s">
        <v>340</v>
      </c>
      <c r="E216" s="4" t="s">
        <v>59</v>
      </c>
      <c r="F216" s="6">
        <v>27.7</v>
      </c>
      <c r="G216" s="9"/>
      <c r="H216" s="8">
        <f>ROUND((G216*F216),2)</f>
        <v>0</v>
      </c>
      <c r="O216" t="e">
        <f>#REF!</f>
        <v>#REF!</v>
      </c>
      <c r="P216" t="e">
        <f>O216/100*H216</f>
        <v>#REF!</v>
      </c>
    </row>
    <row r="217" ht="12.75">
      <c r="D217" s="10" t="s">
        <v>166</v>
      </c>
    </row>
    <row r="218" ht="89.25">
      <c r="D218" s="10" t="s">
        <v>341</v>
      </c>
    </row>
    <row r="219" spans="1:16" ht="25.5">
      <c r="A219" s="4">
        <v>63</v>
      </c>
      <c r="B219" s="4" t="s">
        <v>342</v>
      </c>
      <c r="C219" s="4" t="s">
        <v>39</v>
      </c>
      <c r="D219" s="4" t="s">
        <v>343</v>
      </c>
      <c r="E219" s="4" t="s">
        <v>51</v>
      </c>
      <c r="F219" s="6">
        <v>3.6</v>
      </c>
      <c r="G219" s="9"/>
      <c r="H219" s="8">
        <f>ROUND((G219*F219),2)</f>
        <v>0</v>
      </c>
      <c r="O219" t="e">
        <f>#REF!</f>
        <v>#REF!</v>
      </c>
      <c r="P219" t="e">
        <f>O219/100*H219</f>
        <v>#REF!</v>
      </c>
    </row>
    <row r="220" ht="38.25">
      <c r="D220" s="10" t="s">
        <v>344</v>
      </c>
    </row>
    <row r="221" ht="102">
      <c r="D221" s="10" t="s">
        <v>345</v>
      </c>
    </row>
    <row r="222" spans="1:16" ht="38.25">
      <c r="A222" s="4">
        <v>64</v>
      </c>
      <c r="B222" s="4" t="s">
        <v>346</v>
      </c>
      <c r="C222" s="4" t="s">
        <v>39</v>
      </c>
      <c r="D222" s="4" t="s">
        <v>347</v>
      </c>
      <c r="E222" s="4" t="s">
        <v>59</v>
      </c>
      <c r="F222" s="6">
        <v>16</v>
      </c>
      <c r="G222" s="9"/>
      <c r="H222" s="8">
        <f>ROUND((G222*F222),2)</f>
        <v>0</v>
      </c>
      <c r="O222" t="e">
        <f>#REF!</f>
        <v>#REF!</v>
      </c>
      <c r="P222" t="e">
        <f>O222/100*H222</f>
        <v>#REF!</v>
      </c>
    </row>
    <row r="223" ht="38.25">
      <c r="D223" s="10" t="s">
        <v>348</v>
      </c>
    </row>
    <row r="224" ht="114.75">
      <c r="D224" s="10" t="s">
        <v>349</v>
      </c>
    </row>
    <row r="225" spans="1:16" ht="25.5">
      <c r="A225" s="4">
        <v>65</v>
      </c>
      <c r="B225" s="4" t="s">
        <v>350</v>
      </c>
      <c r="C225" s="4" t="s">
        <v>39</v>
      </c>
      <c r="D225" s="4" t="s">
        <v>351</v>
      </c>
      <c r="E225" s="4" t="s">
        <v>294</v>
      </c>
      <c r="F225" s="6">
        <v>4</v>
      </c>
      <c r="G225" s="9"/>
      <c r="H225" s="8">
        <f>ROUND((G225*F225),2)</f>
        <v>0</v>
      </c>
      <c r="O225" t="e">
        <f>#REF!</f>
        <v>#REF!</v>
      </c>
      <c r="P225" t="e">
        <f>O225/100*H225</f>
        <v>#REF!</v>
      </c>
    </row>
    <row r="226" ht="38.25">
      <c r="D226" s="10" t="s">
        <v>352</v>
      </c>
    </row>
    <row r="227" ht="89.25">
      <c r="D227" s="10" t="s">
        <v>353</v>
      </c>
    </row>
    <row r="228" spans="1:16" ht="25.5">
      <c r="A228" s="4">
        <v>66</v>
      </c>
      <c r="B228" s="4" t="s">
        <v>354</v>
      </c>
      <c r="C228" s="4" t="s">
        <v>39</v>
      </c>
      <c r="D228" s="4" t="s">
        <v>355</v>
      </c>
      <c r="E228" s="4" t="s">
        <v>294</v>
      </c>
      <c r="F228" s="6">
        <v>1</v>
      </c>
      <c r="G228" s="9"/>
      <c r="H228" s="8">
        <f>ROUND((G228*F228),2)</f>
        <v>0</v>
      </c>
      <c r="O228" t="e">
        <f>#REF!</f>
        <v>#REF!</v>
      </c>
      <c r="P228" t="e">
        <f>O228/100*H228</f>
        <v>#REF!</v>
      </c>
    </row>
    <row r="229" ht="12.75">
      <c r="D229" s="10" t="s">
        <v>166</v>
      </c>
    </row>
    <row r="230" ht="76.5">
      <c r="D230" s="10" t="s">
        <v>356</v>
      </c>
    </row>
    <row r="231" spans="1:16" ht="12.75" customHeight="1">
      <c r="A231" s="11"/>
      <c r="B231" s="11"/>
      <c r="C231" s="11" t="s">
        <v>99</v>
      </c>
      <c r="D231" s="11" t="s">
        <v>98</v>
      </c>
      <c r="E231" s="11"/>
      <c r="F231" s="11"/>
      <c r="G231" s="11"/>
      <c r="H231" s="11">
        <f>SUM(H177:H230)</f>
        <v>0</v>
      </c>
      <c r="P231" t="e">
        <f>ROUND(SUM(P177:P230),2)</f>
        <v>#REF!</v>
      </c>
    </row>
    <row r="233" spans="1:16" ht="12.75" customHeight="1">
      <c r="A233" s="11"/>
      <c r="B233" s="11"/>
      <c r="C233" s="11"/>
      <c r="D233" s="11" t="s">
        <v>106</v>
      </c>
      <c r="E233" s="11"/>
      <c r="F233" s="11"/>
      <c r="G233" s="11"/>
      <c r="H233" s="11">
        <f>+H18+H69+H87+H99+H141+H147+H174+H231</f>
        <v>0</v>
      </c>
      <c r="P233" t="e">
        <f>+P18+P69+P87+P99+P141+P147+P174+P231</f>
        <v>#REF!</v>
      </c>
    </row>
    <row r="235" spans="1:8" ht="12.75" customHeight="1">
      <c r="A235" s="5" t="s">
        <v>107</v>
      </c>
      <c r="B235" s="5"/>
      <c r="C235" s="5"/>
      <c r="D235" s="5"/>
      <c r="E235" s="5"/>
      <c r="F235" s="5"/>
      <c r="G235" s="5"/>
      <c r="H235" s="5"/>
    </row>
    <row r="236" spans="1:8" ht="12.75" customHeight="1">
      <c r="A236" s="5"/>
      <c r="B236" s="5"/>
      <c r="C236" s="5"/>
      <c r="D236" s="5" t="s">
        <v>108</v>
      </c>
      <c r="E236" s="5"/>
      <c r="F236" s="5"/>
      <c r="G236" s="5"/>
      <c r="H236" s="5"/>
    </row>
    <row r="237" spans="1:16" ht="12.75" customHeight="1">
      <c r="A237" s="11"/>
      <c r="B237" s="11"/>
      <c r="C237" s="11"/>
      <c r="D237" s="11" t="s">
        <v>109</v>
      </c>
      <c r="E237" s="11"/>
      <c r="F237" s="11"/>
      <c r="G237" s="11"/>
      <c r="H237" s="11">
        <v>0</v>
      </c>
      <c r="P237">
        <v>0</v>
      </c>
    </row>
    <row r="238" spans="1:8" ht="12.75" customHeight="1">
      <c r="A238" s="11"/>
      <c r="B238" s="11"/>
      <c r="C238" s="11"/>
      <c r="D238" s="11" t="s">
        <v>110</v>
      </c>
      <c r="E238" s="11"/>
      <c r="F238" s="11"/>
      <c r="G238" s="11"/>
      <c r="H238" s="11"/>
    </row>
    <row r="239" spans="1:16" ht="12.75" customHeight="1">
      <c r="A239" s="11"/>
      <c r="B239" s="11"/>
      <c r="C239" s="11"/>
      <c r="D239" s="11" t="s">
        <v>111</v>
      </c>
      <c r="E239" s="11"/>
      <c r="F239" s="11"/>
      <c r="G239" s="11"/>
      <c r="H239" s="11">
        <v>0</v>
      </c>
      <c r="P239">
        <v>0</v>
      </c>
    </row>
    <row r="240" spans="1:16" ht="12.75" customHeight="1">
      <c r="A240" s="11"/>
      <c r="B240" s="11"/>
      <c r="C240" s="11"/>
      <c r="D240" s="11" t="s">
        <v>112</v>
      </c>
      <c r="E240" s="11"/>
      <c r="F240" s="11"/>
      <c r="G240" s="11"/>
      <c r="H240" s="11">
        <f>H237+H239</f>
        <v>0</v>
      </c>
      <c r="P240">
        <f>P237+P239</f>
        <v>0</v>
      </c>
    </row>
    <row r="242" spans="1:16" ht="12.75" customHeight="1">
      <c r="A242" s="11"/>
      <c r="B242" s="11"/>
      <c r="C242" s="11"/>
      <c r="D242" s="11" t="s">
        <v>112</v>
      </c>
      <c r="E242" s="11"/>
      <c r="F242" s="11"/>
      <c r="G242" s="11"/>
      <c r="H242" s="11">
        <f>H233+H240</f>
        <v>0</v>
      </c>
      <c r="P242" t="e">
        <f>P233+P240</f>
        <v>#REF!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3" t="s">
        <v>3</v>
      </c>
      <c r="C1" t="s">
        <v>4</v>
      </c>
    </row>
    <row r="2" ht="12.75" customHeight="1">
      <c r="C2" s="1" t="s">
        <v>5</v>
      </c>
    </row>
    <row r="4" spans="1:5" ht="12.75" customHeight="1">
      <c r="A4" t="s">
        <v>6</v>
      </c>
      <c r="C4" s="3" t="s">
        <v>9</v>
      </c>
      <c r="D4" s="3" t="s">
        <v>10</v>
      </c>
      <c r="E4" s="3"/>
    </row>
    <row r="5" spans="1:5" ht="12.75" customHeight="1">
      <c r="A5" t="s">
        <v>7</v>
      </c>
      <c r="C5" s="3" t="s">
        <v>357</v>
      </c>
      <c r="D5" s="3" t="s">
        <v>358</v>
      </c>
      <c r="E5" s="3"/>
    </row>
    <row r="6" spans="1:5" ht="12.75" customHeight="1">
      <c r="A6" t="s">
        <v>8</v>
      </c>
      <c r="C6" s="3" t="s">
        <v>357</v>
      </c>
      <c r="D6" s="3" t="s">
        <v>358</v>
      </c>
      <c r="E6" s="3"/>
    </row>
    <row r="7" spans="3:5" ht="12.75" customHeight="1">
      <c r="C7" s="3"/>
      <c r="D7" s="3"/>
      <c r="E7" s="3"/>
    </row>
    <row r="8" spans="1:16" ht="12.75" customHeight="1">
      <c r="A8" s="12" t="s">
        <v>13</v>
      </c>
      <c r="B8" s="12" t="s">
        <v>15</v>
      </c>
      <c r="C8" s="12" t="s">
        <v>16</v>
      </c>
      <c r="D8" s="12" t="s">
        <v>17</v>
      </c>
      <c r="E8" s="12" t="s">
        <v>18</v>
      </c>
      <c r="F8" s="12" t="s">
        <v>19</v>
      </c>
      <c r="G8" s="12" t="s">
        <v>20</v>
      </c>
      <c r="H8" s="12"/>
      <c r="O8" t="s">
        <v>23</v>
      </c>
      <c r="P8" t="s">
        <v>2</v>
      </c>
    </row>
    <row r="9" spans="1:15" ht="14.25">
      <c r="A9" s="12"/>
      <c r="B9" s="12"/>
      <c r="C9" s="12"/>
      <c r="D9" s="12"/>
      <c r="E9" s="12"/>
      <c r="F9" s="12"/>
      <c r="G9" s="2" t="s">
        <v>21</v>
      </c>
      <c r="H9" s="2" t="s">
        <v>22</v>
      </c>
      <c r="O9" t="s">
        <v>2</v>
      </c>
    </row>
    <row r="10" spans="1:8" ht="14.25">
      <c r="A10" s="2" t="s">
        <v>14</v>
      </c>
      <c r="B10" s="2" t="s">
        <v>24</v>
      </c>
      <c r="C10" s="2" t="s">
        <v>25</v>
      </c>
      <c r="D10" s="2" t="s">
        <v>26</v>
      </c>
      <c r="E10" s="2" t="s">
        <v>27</v>
      </c>
      <c r="F10" s="2" t="s">
        <v>28</v>
      </c>
      <c r="G10" s="2" t="s">
        <v>29</v>
      </c>
      <c r="H10" s="2" t="s">
        <v>30</v>
      </c>
    </row>
    <row r="11" spans="1:8" ht="12.75" customHeight="1">
      <c r="A11" s="5"/>
      <c r="B11" s="5"/>
      <c r="C11" s="5" t="s">
        <v>32</v>
      </c>
      <c r="D11" s="5" t="s">
        <v>31</v>
      </c>
      <c r="E11" s="5"/>
      <c r="F11" s="7"/>
      <c r="G11" s="5"/>
      <c r="H11" s="7"/>
    </row>
    <row r="12" spans="1:16" ht="12.75">
      <c r="A12" s="4">
        <v>1</v>
      </c>
      <c r="B12" s="4" t="s">
        <v>33</v>
      </c>
      <c r="C12" s="4" t="s">
        <v>14</v>
      </c>
      <c r="D12" s="4" t="s">
        <v>160</v>
      </c>
      <c r="E12" s="4" t="s">
        <v>35</v>
      </c>
      <c r="F12" s="6">
        <v>827.524</v>
      </c>
      <c r="G12" s="9"/>
      <c r="H12" s="8">
        <f>ROUND((G12*F12),2)</f>
        <v>0</v>
      </c>
      <c r="O12" t="e">
        <f>#REF!</f>
        <v>#REF!</v>
      </c>
      <c r="P12" t="e">
        <f>O12/100*H12</f>
        <v>#REF!</v>
      </c>
    </row>
    <row r="13" ht="267.75">
      <c r="D13" s="10" t="s">
        <v>359</v>
      </c>
    </row>
    <row r="14" ht="25.5">
      <c r="D14" s="10" t="s">
        <v>37</v>
      </c>
    </row>
    <row r="15" spans="1:16" ht="12.75" customHeight="1">
      <c r="A15" s="11"/>
      <c r="B15" s="11"/>
      <c r="C15" s="11" t="s">
        <v>32</v>
      </c>
      <c r="D15" s="11" t="s">
        <v>31</v>
      </c>
      <c r="E15" s="11"/>
      <c r="F15" s="11"/>
      <c r="G15" s="11"/>
      <c r="H15" s="11">
        <f>SUM(H12:H14)</f>
        <v>0</v>
      </c>
      <c r="P15" t="e">
        <f>ROUND(SUM(P12:P14),2)</f>
        <v>#REF!</v>
      </c>
    </row>
    <row r="17" spans="1:8" ht="12.75" customHeight="1">
      <c r="A17" s="5"/>
      <c r="B17" s="5"/>
      <c r="C17" s="5" t="s">
        <v>14</v>
      </c>
      <c r="D17" s="5" t="s">
        <v>48</v>
      </c>
      <c r="E17" s="5"/>
      <c r="F17" s="7"/>
      <c r="G17" s="5"/>
      <c r="H17" s="7"/>
    </row>
    <row r="18" spans="1:16" ht="12.75">
      <c r="A18" s="4">
        <v>2</v>
      </c>
      <c r="B18" s="4" t="s">
        <v>164</v>
      </c>
      <c r="C18" s="4" t="s">
        <v>39</v>
      </c>
      <c r="D18" s="4" t="s">
        <v>360</v>
      </c>
      <c r="E18" s="4" t="s">
        <v>64</v>
      </c>
      <c r="F18" s="6">
        <v>2149.6</v>
      </c>
      <c r="G18" s="9"/>
      <c r="H18" s="8">
        <f>ROUND((G18*F18),2)</f>
        <v>0</v>
      </c>
      <c r="O18" t="e">
        <f>#REF!</f>
        <v>#REF!</v>
      </c>
      <c r="P18" t="e">
        <f>O18/100*H18</f>
        <v>#REF!</v>
      </c>
    </row>
    <row r="19" ht="12.75">
      <c r="D19" s="10" t="s">
        <v>166</v>
      </c>
    </row>
    <row r="20" ht="12.75">
      <c r="D20" s="10" t="s">
        <v>167</v>
      </c>
    </row>
    <row r="21" spans="1:16" ht="25.5">
      <c r="A21" s="4">
        <v>3</v>
      </c>
      <c r="B21" s="4" t="s">
        <v>361</v>
      </c>
      <c r="C21" s="4" t="s">
        <v>39</v>
      </c>
      <c r="D21" s="4" t="s">
        <v>362</v>
      </c>
      <c r="E21" s="4" t="s">
        <v>294</v>
      </c>
      <c r="F21" s="6">
        <v>12</v>
      </c>
      <c r="G21" s="9"/>
      <c r="H21" s="8">
        <f>ROUND((G21*F21),2)</f>
        <v>0</v>
      </c>
      <c r="O21" t="e">
        <f>#REF!</f>
        <v>#REF!</v>
      </c>
      <c r="P21" t="e">
        <f>O21/100*H21</f>
        <v>#REF!</v>
      </c>
    </row>
    <row r="22" ht="12.75">
      <c r="D22" s="10" t="s">
        <v>166</v>
      </c>
    </row>
    <row r="23" ht="114.75">
      <c r="D23" s="10" t="s">
        <v>363</v>
      </c>
    </row>
    <row r="24" spans="1:16" ht="25.5">
      <c r="A24" s="4">
        <v>4</v>
      </c>
      <c r="B24" s="4" t="s">
        <v>49</v>
      </c>
      <c r="C24" s="4" t="s">
        <v>39</v>
      </c>
      <c r="D24" s="4" t="s">
        <v>364</v>
      </c>
      <c r="E24" s="4" t="s">
        <v>51</v>
      </c>
      <c r="F24" s="6">
        <v>41.6</v>
      </c>
      <c r="G24" s="9"/>
      <c r="H24" s="8">
        <f>ROUND((G24*F24),2)</f>
        <v>0</v>
      </c>
      <c r="O24" t="e">
        <f>#REF!</f>
        <v>#REF!</v>
      </c>
      <c r="P24" t="e">
        <f>O24/100*H24</f>
        <v>#REF!</v>
      </c>
    </row>
    <row r="25" ht="38.25">
      <c r="D25" s="10" t="s">
        <v>365</v>
      </c>
    </row>
    <row r="26" ht="63.75">
      <c r="D26" s="10" t="s">
        <v>53</v>
      </c>
    </row>
    <row r="27" spans="1:16" ht="51">
      <c r="A27" s="4">
        <v>5</v>
      </c>
      <c r="B27" s="4" t="s">
        <v>366</v>
      </c>
      <c r="C27" s="4" t="s">
        <v>39</v>
      </c>
      <c r="D27" s="4" t="s">
        <v>367</v>
      </c>
      <c r="E27" s="4" t="s">
        <v>51</v>
      </c>
      <c r="F27" s="6">
        <v>0.132</v>
      </c>
      <c r="G27" s="9"/>
      <c r="H27" s="8">
        <f>ROUND((G27*F27),2)</f>
        <v>0</v>
      </c>
      <c r="O27" t="e">
        <f>#REF!</f>
        <v>#REF!</v>
      </c>
      <c r="P27" t="e">
        <f>O27/100*H27</f>
        <v>#REF!</v>
      </c>
    </row>
    <row r="28" ht="38.25">
      <c r="D28" s="10" t="s">
        <v>368</v>
      </c>
    </row>
    <row r="29" ht="63.75">
      <c r="D29" s="10" t="s">
        <v>53</v>
      </c>
    </row>
    <row r="30" spans="1:16" ht="25.5">
      <c r="A30" s="4">
        <v>6</v>
      </c>
      <c r="B30" s="4" t="s">
        <v>170</v>
      </c>
      <c r="C30" s="4" t="s">
        <v>39</v>
      </c>
      <c r="D30" s="4" t="s">
        <v>369</v>
      </c>
      <c r="E30" s="4" t="s">
        <v>51</v>
      </c>
      <c r="F30" s="6">
        <v>195.083</v>
      </c>
      <c r="G30" s="9"/>
      <c r="H30" s="8">
        <f>ROUND((G30*F30),2)</f>
        <v>0</v>
      </c>
      <c r="O30" t="e">
        <f>#REF!</f>
        <v>#REF!</v>
      </c>
      <c r="P30" t="e">
        <f>O30/100*H30</f>
        <v>#REF!</v>
      </c>
    </row>
    <row r="31" ht="63.75">
      <c r="D31" s="10" t="s">
        <v>370</v>
      </c>
    </row>
    <row r="32" ht="63.75">
      <c r="D32" s="10" t="s">
        <v>53</v>
      </c>
    </row>
    <row r="33" spans="1:16" ht="38.25">
      <c r="A33" s="4">
        <v>7</v>
      </c>
      <c r="B33" s="4" t="s">
        <v>175</v>
      </c>
      <c r="C33" s="4" t="s">
        <v>39</v>
      </c>
      <c r="D33" s="4" t="s">
        <v>371</v>
      </c>
      <c r="E33" s="4" t="s">
        <v>59</v>
      </c>
      <c r="F33" s="6">
        <v>4.5</v>
      </c>
      <c r="G33" s="9"/>
      <c r="H33" s="8">
        <f>ROUND((G33*F33),2)</f>
        <v>0</v>
      </c>
      <c r="O33" t="e">
        <f>#REF!</f>
        <v>#REF!</v>
      </c>
      <c r="P33" t="e">
        <f>O33/100*H33</f>
        <v>#REF!</v>
      </c>
    </row>
    <row r="34" ht="38.25">
      <c r="D34" s="10" t="s">
        <v>372</v>
      </c>
    </row>
    <row r="35" ht="63.75">
      <c r="D35" s="10" t="s">
        <v>53</v>
      </c>
    </row>
    <row r="36" spans="1:16" ht="51">
      <c r="A36" s="4">
        <v>8</v>
      </c>
      <c r="B36" s="4" t="s">
        <v>373</v>
      </c>
      <c r="C36" s="4" t="s">
        <v>39</v>
      </c>
      <c r="D36" s="4" t="s">
        <v>374</v>
      </c>
      <c r="E36" s="4" t="s">
        <v>51</v>
      </c>
      <c r="F36" s="6">
        <v>33.28</v>
      </c>
      <c r="G36" s="9"/>
      <c r="H36" s="8">
        <f>ROUND((G36*F36),2)</f>
        <v>0</v>
      </c>
      <c r="O36" t="e">
        <f>#REF!</f>
        <v>#REF!</v>
      </c>
      <c r="P36" t="e">
        <f>O36/100*H36</f>
        <v>#REF!</v>
      </c>
    </row>
    <row r="37" ht="38.25">
      <c r="D37" s="10" t="s">
        <v>375</v>
      </c>
    </row>
    <row r="38" ht="63.75">
      <c r="D38" s="10" t="s">
        <v>180</v>
      </c>
    </row>
    <row r="39" spans="1:16" ht="38.25">
      <c r="A39" s="4">
        <v>9</v>
      </c>
      <c r="B39" s="4" t="s">
        <v>376</v>
      </c>
      <c r="C39" s="4" t="s">
        <v>39</v>
      </c>
      <c r="D39" s="4" t="s">
        <v>377</v>
      </c>
      <c r="E39" s="4" t="s">
        <v>51</v>
      </c>
      <c r="F39" s="6">
        <v>107.5</v>
      </c>
      <c r="G39" s="9"/>
      <c r="H39" s="8">
        <f>ROUND((G39*F39),2)</f>
        <v>0</v>
      </c>
      <c r="O39" t="e">
        <f>#REF!</f>
        <v>#REF!</v>
      </c>
      <c r="P39" t="e">
        <f>O39/100*H39</f>
        <v>#REF!</v>
      </c>
    </row>
    <row r="40" ht="38.25">
      <c r="D40" s="10" t="s">
        <v>378</v>
      </c>
    </row>
    <row r="41" ht="293.25">
      <c r="D41" s="10" t="s">
        <v>379</v>
      </c>
    </row>
    <row r="42" spans="1:16" ht="25.5">
      <c r="A42" s="4">
        <v>10</v>
      </c>
      <c r="B42" s="4" t="s">
        <v>189</v>
      </c>
      <c r="C42" s="4" t="s">
        <v>39</v>
      </c>
      <c r="D42" s="4" t="s">
        <v>380</v>
      </c>
      <c r="E42" s="4" t="s">
        <v>51</v>
      </c>
      <c r="F42" s="6">
        <v>6.006</v>
      </c>
      <c r="G42" s="9"/>
      <c r="H42" s="8">
        <f>ROUND((G42*F42),2)</f>
        <v>0</v>
      </c>
      <c r="O42" t="e">
        <f>#REF!</f>
        <v>#REF!</v>
      </c>
      <c r="P42" t="e">
        <f>O42/100*H42</f>
        <v>#REF!</v>
      </c>
    </row>
    <row r="43" ht="76.5">
      <c r="D43" s="10" t="s">
        <v>381</v>
      </c>
    </row>
    <row r="44" ht="318.75">
      <c r="D44" s="10" t="s">
        <v>192</v>
      </c>
    </row>
    <row r="45" spans="1:16" ht="25.5">
      <c r="A45" s="4">
        <v>11</v>
      </c>
      <c r="B45" s="4" t="s">
        <v>193</v>
      </c>
      <c r="C45" s="4" t="s">
        <v>39</v>
      </c>
      <c r="D45" s="4" t="s">
        <v>382</v>
      </c>
      <c r="E45" s="4" t="s">
        <v>51</v>
      </c>
      <c r="F45" s="6">
        <v>18.79</v>
      </c>
      <c r="G45" s="9"/>
      <c r="H45" s="8">
        <f>ROUND((G45*F45),2)</f>
        <v>0</v>
      </c>
      <c r="O45" t="e">
        <f>#REF!</f>
        <v>#REF!</v>
      </c>
      <c r="P45" t="e">
        <f>O45/100*H45</f>
        <v>#REF!</v>
      </c>
    </row>
    <row r="46" ht="89.25">
      <c r="D46" s="10" t="s">
        <v>383</v>
      </c>
    </row>
    <row r="47" ht="318.75">
      <c r="D47" s="10" t="s">
        <v>192</v>
      </c>
    </row>
    <row r="48" spans="1:16" ht="38.25">
      <c r="A48" s="4">
        <v>12</v>
      </c>
      <c r="B48" s="4" t="s">
        <v>384</v>
      </c>
      <c r="C48" s="4" t="s">
        <v>39</v>
      </c>
      <c r="D48" s="4" t="s">
        <v>385</v>
      </c>
      <c r="E48" s="4" t="s">
        <v>51</v>
      </c>
      <c r="F48" s="6">
        <v>173.5</v>
      </c>
      <c r="G48" s="9"/>
      <c r="H48" s="8">
        <f>ROUND((G48*F48),2)</f>
        <v>0</v>
      </c>
      <c r="O48" t="e">
        <f>#REF!</f>
        <v>#REF!</v>
      </c>
      <c r="P48" t="e">
        <f>O48/100*H48</f>
        <v>#REF!</v>
      </c>
    </row>
    <row r="49" ht="38.25">
      <c r="D49" s="10" t="s">
        <v>386</v>
      </c>
    </row>
    <row r="50" ht="267.75">
      <c r="D50" s="10" t="s">
        <v>387</v>
      </c>
    </row>
    <row r="51" spans="1:16" ht="38.25">
      <c r="A51" s="4">
        <v>13</v>
      </c>
      <c r="B51" s="4" t="s">
        <v>196</v>
      </c>
      <c r="C51" s="4" t="s">
        <v>39</v>
      </c>
      <c r="D51" s="4" t="s">
        <v>388</v>
      </c>
      <c r="E51" s="4" t="s">
        <v>51</v>
      </c>
      <c r="F51" s="6">
        <v>71.314</v>
      </c>
      <c r="G51" s="9"/>
      <c r="H51" s="8">
        <f>ROUND((G51*F51),2)</f>
        <v>0</v>
      </c>
      <c r="O51" t="e">
        <f>#REF!</f>
        <v>#REF!</v>
      </c>
      <c r="P51" t="e">
        <f>O51/100*H51</f>
        <v>#REF!</v>
      </c>
    </row>
    <row r="52" ht="114.75">
      <c r="D52" s="10" t="s">
        <v>389</v>
      </c>
    </row>
    <row r="53" ht="229.5">
      <c r="D53" s="10" t="s">
        <v>199</v>
      </c>
    </row>
    <row r="54" spans="1:16" ht="12.75">
      <c r="A54" s="4">
        <v>14</v>
      </c>
      <c r="B54" s="4" t="s">
        <v>200</v>
      </c>
      <c r="C54" s="4" t="s">
        <v>39</v>
      </c>
      <c r="D54" s="4" t="s">
        <v>201</v>
      </c>
      <c r="E54" s="4" t="s">
        <v>64</v>
      </c>
      <c r="F54" s="6">
        <v>2027.608</v>
      </c>
      <c r="G54" s="9"/>
      <c r="H54" s="8">
        <f>ROUND((G54*F54),2)</f>
        <v>0</v>
      </c>
      <c r="O54" t="e">
        <f>#REF!</f>
        <v>#REF!</v>
      </c>
      <c r="P54" t="e">
        <f>O54/100*H54</f>
        <v>#REF!</v>
      </c>
    </row>
    <row r="55" ht="38.25">
      <c r="D55" s="10" t="s">
        <v>390</v>
      </c>
    </row>
    <row r="56" ht="25.5">
      <c r="D56" s="10" t="s">
        <v>203</v>
      </c>
    </row>
    <row r="57" spans="1:16" ht="25.5">
      <c r="A57" s="4">
        <v>15</v>
      </c>
      <c r="B57" s="4" t="s">
        <v>204</v>
      </c>
      <c r="C57" s="4" t="s">
        <v>39</v>
      </c>
      <c r="D57" s="4" t="s">
        <v>205</v>
      </c>
      <c r="E57" s="4" t="s">
        <v>64</v>
      </c>
      <c r="F57" s="6">
        <v>1615.3</v>
      </c>
      <c r="G57" s="9"/>
      <c r="H57" s="8">
        <f>ROUND((G57*F57),2)</f>
        <v>0</v>
      </c>
      <c r="O57" t="e">
        <f>#REF!</f>
        <v>#REF!</v>
      </c>
      <c r="P57" t="e">
        <f>O57/100*H57</f>
        <v>#REF!</v>
      </c>
    </row>
    <row r="58" ht="12.75">
      <c r="D58" s="10" t="s">
        <v>166</v>
      </c>
    </row>
    <row r="59" ht="38.25">
      <c r="D59" s="10" t="s">
        <v>206</v>
      </c>
    </row>
    <row r="60" spans="1:16" ht="12.75">
      <c r="A60" s="4">
        <v>16</v>
      </c>
      <c r="B60" s="4" t="s">
        <v>207</v>
      </c>
      <c r="C60" s="4" t="s">
        <v>39</v>
      </c>
      <c r="D60" s="4" t="s">
        <v>208</v>
      </c>
      <c r="E60" s="4" t="s">
        <v>64</v>
      </c>
      <c r="F60" s="6">
        <v>1615.3</v>
      </c>
      <c r="G60" s="9"/>
      <c r="H60" s="8">
        <f>ROUND((G60*F60),2)</f>
        <v>0</v>
      </c>
      <c r="O60" t="e">
        <f>#REF!</f>
        <v>#REF!</v>
      </c>
      <c r="P60" t="e">
        <f>O60/100*H60</f>
        <v>#REF!</v>
      </c>
    </row>
    <row r="61" ht="12.75">
      <c r="D61" s="10" t="s">
        <v>166</v>
      </c>
    </row>
    <row r="62" ht="25.5">
      <c r="D62" s="10" t="s">
        <v>209</v>
      </c>
    </row>
    <row r="63" spans="1:16" ht="12.75">
      <c r="A63" s="4">
        <v>17</v>
      </c>
      <c r="B63" s="4" t="s">
        <v>210</v>
      </c>
      <c r="C63" s="4" t="s">
        <v>39</v>
      </c>
      <c r="D63" s="4" t="s">
        <v>211</v>
      </c>
      <c r="E63" s="4" t="s">
        <v>51</v>
      </c>
      <c r="F63" s="6">
        <v>5</v>
      </c>
      <c r="G63" s="9"/>
      <c r="H63" s="8">
        <f>ROUND((G63*F63),2)</f>
        <v>0</v>
      </c>
      <c r="O63" t="e">
        <f>#REF!</f>
        <v>#REF!</v>
      </c>
      <c r="P63" t="e">
        <f>O63/100*H63</f>
        <v>#REF!</v>
      </c>
    </row>
    <row r="64" ht="12.75">
      <c r="D64" s="10" t="s">
        <v>166</v>
      </c>
    </row>
    <row r="65" ht="38.25">
      <c r="D65" s="10" t="s">
        <v>212</v>
      </c>
    </row>
    <row r="66" spans="1:16" ht="12.75" customHeight="1">
      <c r="A66" s="11"/>
      <c r="B66" s="11"/>
      <c r="C66" s="11" t="s">
        <v>14</v>
      </c>
      <c r="D66" s="11" t="s">
        <v>48</v>
      </c>
      <c r="E66" s="11"/>
      <c r="F66" s="11"/>
      <c r="G66" s="11"/>
      <c r="H66" s="11">
        <f>SUM(H18:H65)</f>
        <v>0</v>
      </c>
      <c r="P66" t="e">
        <f>ROUND(SUM(P18:P65),2)</f>
        <v>#REF!</v>
      </c>
    </row>
    <row r="68" spans="1:8" ht="12.75" customHeight="1">
      <c r="A68" s="5"/>
      <c r="B68" s="5"/>
      <c r="C68" s="5" t="s">
        <v>25</v>
      </c>
      <c r="D68" s="5" t="s">
        <v>391</v>
      </c>
      <c r="E68" s="5"/>
      <c r="F68" s="7"/>
      <c r="G68" s="5"/>
      <c r="H68" s="7"/>
    </row>
    <row r="69" spans="1:16" ht="38.25">
      <c r="A69" s="4">
        <v>18</v>
      </c>
      <c r="B69" s="4" t="s">
        <v>392</v>
      </c>
      <c r="C69" s="4" t="s">
        <v>39</v>
      </c>
      <c r="D69" s="4" t="s">
        <v>393</v>
      </c>
      <c r="E69" s="4" t="s">
        <v>394</v>
      </c>
      <c r="F69" s="6">
        <v>11</v>
      </c>
      <c r="G69" s="9"/>
      <c r="H69" s="8">
        <f>ROUND((G69*F69),2)</f>
        <v>0</v>
      </c>
      <c r="O69" t="e">
        <f>#REF!</f>
        <v>#REF!</v>
      </c>
      <c r="P69" t="e">
        <f>O69/100*H69</f>
        <v>#REF!</v>
      </c>
    </row>
    <row r="70" ht="38.25">
      <c r="D70" s="10" t="s">
        <v>395</v>
      </c>
    </row>
    <row r="71" ht="38.25">
      <c r="D71" s="10" t="s">
        <v>396</v>
      </c>
    </row>
    <row r="72" spans="1:16" ht="38.25">
      <c r="A72" s="4">
        <v>19</v>
      </c>
      <c r="B72" s="4" t="s">
        <v>397</v>
      </c>
      <c r="C72" s="4" t="s">
        <v>39</v>
      </c>
      <c r="D72" s="4" t="s">
        <v>398</v>
      </c>
      <c r="E72" s="4" t="s">
        <v>394</v>
      </c>
      <c r="F72" s="6">
        <v>10</v>
      </c>
      <c r="G72" s="9"/>
      <c r="H72" s="8">
        <f>ROUND((G72*F72),2)</f>
        <v>0</v>
      </c>
      <c r="O72" t="e">
        <f>#REF!</f>
        <v>#REF!</v>
      </c>
      <c r="P72" t="e">
        <f>O72/100*H72</f>
        <v>#REF!</v>
      </c>
    </row>
    <row r="73" ht="12.75">
      <c r="D73" s="10" t="s">
        <v>166</v>
      </c>
    </row>
    <row r="74" ht="38.25">
      <c r="D74" s="10" t="s">
        <v>399</v>
      </c>
    </row>
    <row r="75" spans="1:16" ht="38.25">
      <c r="A75" s="4">
        <v>20</v>
      </c>
      <c r="B75" s="4" t="s">
        <v>400</v>
      </c>
      <c r="C75" s="4" t="s">
        <v>39</v>
      </c>
      <c r="D75" s="4" t="s">
        <v>401</v>
      </c>
      <c r="E75" s="4" t="s">
        <v>402</v>
      </c>
      <c r="F75" s="6">
        <v>285.6</v>
      </c>
      <c r="G75" s="9"/>
      <c r="H75" s="8">
        <f>ROUND((G75*F75),2)</f>
        <v>0</v>
      </c>
      <c r="O75" t="e">
        <f>#REF!</f>
        <v>#REF!</v>
      </c>
      <c r="P75" t="e">
        <f>O75/100*H75</f>
        <v>#REF!</v>
      </c>
    </row>
    <row r="76" ht="38.25">
      <c r="D76" s="10" t="s">
        <v>403</v>
      </c>
    </row>
    <row r="77" ht="293.25">
      <c r="D77" s="10" t="s">
        <v>404</v>
      </c>
    </row>
    <row r="78" spans="1:16" ht="12.75" customHeight="1">
      <c r="A78" s="11"/>
      <c r="B78" s="11"/>
      <c r="C78" s="11" t="s">
        <v>25</v>
      </c>
      <c r="D78" s="11" t="s">
        <v>391</v>
      </c>
      <c r="E78" s="11"/>
      <c r="F78" s="11"/>
      <c r="G78" s="11"/>
      <c r="H78" s="11">
        <f>SUM(H69:H77)</f>
        <v>0</v>
      </c>
      <c r="P78" t="e">
        <f>ROUND(SUM(P69:P77),2)</f>
        <v>#REF!</v>
      </c>
    </row>
    <row r="80" spans="1:8" ht="12.75" customHeight="1">
      <c r="A80" s="5"/>
      <c r="B80" s="5"/>
      <c r="C80" s="5" t="s">
        <v>26</v>
      </c>
      <c r="D80" s="5" t="s">
        <v>232</v>
      </c>
      <c r="E80" s="5"/>
      <c r="F80" s="7"/>
      <c r="G80" s="5"/>
      <c r="H80" s="7"/>
    </row>
    <row r="81" spans="1:16" ht="25.5">
      <c r="A81" s="4">
        <v>21</v>
      </c>
      <c r="B81" s="4" t="s">
        <v>233</v>
      </c>
      <c r="C81" s="4" t="s">
        <v>39</v>
      </c>
      <c r="D81" s="4" t="s">
        <v>405</v>
      </c>
      <c r="E81" s="4" t="s">
        <v>51</v>
      </c>
      <c r="F81" s="6">
        <v>0.623</v>
      </c>
      <c r="G81" s="9"/>
      <c r="H81" s="8">
        <f>ROUND((G81*F81),2)</f>
        <v>0</v>
      </c>
      <c r="O81" t="e">
        <f>#REF!</f>
        <v>#REF!</v>
      </c>
      <c r="P81" t="e">
        <f>O81/100*H81</f>
        <v>#REF!</v>
      </c>
    </row>
    <row r="82" ht="38.25">
      <c r="D82" s="10" t="s">
        <v>406</v>
      </c>
    </row>
    <row r="83" ht="357">
      <c r="D83" s="10" t="s">
        <v>236</v>
      </c>
    </row>
    <row r="84" spans="1:16" ht="12.75">
      <c r="A84" s="4">
        <v>22</v>
      </c>
      <c r="B84" s="4" t="s">
        <v>241</v>
      </c>
      <c r="C84" s="4" t="s">
        <v>39</v>
      </c>
      <c r="D84" s="4" t="s">
        <v>407</v>
      </c>
      <c r="E84" s="4" t="s">
        <v>51</v>
      </c>
      <c r="F84" s="6">
        <v>7.862</v>
      </c>
      <c r="G84" s="9"/>
      <c r="H84" s="8">
        <f>ROUND((G84*F84),2)</f>
        <v>0</v>
      </c>
      <c r="O84" t="e">
        <f>#REF!</f>
        <v>#REF!</v>
      </c>
      <c r="P84" t="e">
        <f>O84/100*H84</f>
        <v>#REF!</v>
      </c>
    </row>
    <row r="85" ht="89.25">
      <c r="D85" s="10" t="s">
        <v>408</v>
      </c>
    </row>
    <row r="86" ht="102">
      <c r="D86" s="10" t="s">
        <v>244</v>
      </c>
    </row>
    <row r="87" spans="1:16" ht="12.75" customHeight="1">
      <c r="A87" s="11"/>
      <c r="B87" s="11"/>
      <c r="C87" s="11" t="s">
        <v>26</v>
      </c>
      <c r="D87" s="11" t="s">
        <v>232</v>
      </c>
      <c r="E87" s="11"/>
      <c r="F87" s="11"/>
      <c r="G87" s="11"/>
      <c r="H87" s="11">
        <f>SUM(H81:H86)</f>
        <v>0</v>
      </c>
      <c r="P87" t="e">
        <f>ROUND(SUM(P81:P86),2)</f>
        <v>#REF!</v>
      </c>
    </row>
    <row r="89" spans="1:8" ht="12.75" customHeight="1">
      <c r="A89" s="5"/>
      <c r="B89" s="5"/>
      <c r="C89" s="5" t="s">
        <v>27</v>
      </c>
      <c r="D89" s="5" t="s">
        <v>70</v>
      </c>
      <c r="E89" s="5"/>
      <c r="F89" s="7"/>
      <c r="G89" s="5"/>
      <c r="H89" s="7"/>
    </row>
    <row r="90" spans="1:16" ht="25.5">
      <c r="A90" s="4">
        <v>23</v>
      </c>
      <c r="B90" s="4" t="s">
        <v>245</v>
      </c>
      <c r="C90" s="4" t="s">
        <v>39</v>
      </c>
      <c r="D90" s="4" t="s">
        <v>246</v>
      </c>
      <c r="E90" s="4" t="s">
        <v>64</v>
      </c>
      <c r="F90" s="6">
        <v>407.4</v>
      </c>
      <c r="G90" s="9"/>
      <c r="H90" s="8">
        <f>ROUND((G90*F90),2)</f>
        <v>0</v>
      </c>
      <c r="O90" t="e">
        <f>#REF!</f>
        <v>#REF!</v>
      </c>
      <c r="P90" t="e">
        <f>O90/100*H90</f>
        <v>#REF!</v>
      </c>
    </row>
    <row r="91" ht="38.25">
      <c r="D91" s="10" t="s">
        <v>409</v>
      </c>
    </row>
    <row r="92" ht="51">
      <c r="D92" s="10" t="s">
        <v>248</v>
      </c>
    </row>
    <row r="93" spans="1:16" ht="25.5">
      <c r="A93" s="4">
        <v>24</v>
      </c>
      <c r="B93" s="4" t="s">
        <v>249</v>
      </c>
      <c r="C93" s="4" t="s">
        <v>39</v>
      </c>
      <c r="D93" s="4" t="s">
        <v>410</v>
      </c>
      <c r="E93" s="4" t="s">
        <v>51</v>
      </c>
      <c r="F93" s="6">
        <v>0.55</v>
      </c>
      <c r="G93" s="9"/>
      <c r="H93" s="8">
        <f>ROUND((G93*F93),2)</f>
        <v>0</v>
      </c>
      <c r="O93" t="e">
        <f>#REF!</f>
        <v>#REF!</v>
      </c>
      <c r="P93" t="e">
        <f>O93/100*H93</f>
        <v>#REF!</v>
      </c>
    </row>
    <row r="94" ht="38.25">
      <c r="D94" s="10" t="s">
        <v>411</v>
      </c>
    </row>
    <row r="95" ht="51">
      <c r="D95" s="10" t="s">
        <v>248</v>
      </c>
    </row>
    <row r="96" spans="1:16" ht="25.5">
      <c r="A96" s="4">
        <v>25</v>
      </c>
      <c r="B96" s="4" t="s">
        <v>412</v>
      </c>
      <c r="C96" s="4" t="s">
        <v>39</v>
      </c>
      <c r="D96" s="4" t="s">
        <v>413</v>
      </c>
      <c r="E96" s="4" t="s">
        <v>64</v>
      </c>
      <c r="F96" s="6">
        <v>1044.56</v>
      </c>
      <c r="G96" s="9"/>
      <c r="H96" s="8">
        <f>ROUND((G96*F96),2)</f>
        <v>0</v>
      </c>
      <c r="O96" t="e">
        <f>#REF!</f>
        <v>#REF!</v>
      </c>
      <c r="P96" t="e">
        <f>O96/100*H96</f>
        <v>#REF!</v>
      </c>
    </row>
    <row r="97" ht="38.25">
      <c r="D97" s="10" t="s">
        <v>414</v>
      </c>
    </row>
    <row r="98" ht="51">
      <c r="D98" s="10" t="s">
        <v>255</v>
      </c>
    </row>
    <row r="99" spans="1:16" ht="25.5">
      <c r="A99" s="4">
        <v>26</v>
      </c>
      <c r="B99" s="4" t="s">
        <v>252</v>
      </c>
      <c r="C99" s="4" t="s">
        <v>39</v>
      </c>
      <c r="D99" s="4" t="s">
        <v>253</v>
      </c>
      <c r="E99" s="4" t="s">
        <v>64</v>
      </c>
      <c r="F99" s="6">
        <v>851.708</v>
      </c>
      <c r="G99" s="9"/>
      <c r="H99" s="8">
        <f>ROUND((G99*F99),2)</f>
        <v>0</v>
      </c>
      <c r="O99" t="e">
        <f>#REF!</f>
        <v>#REF!</v>
      </c>
      <c r="P99" t="e">
        <f>O99/100*H99</f>
        <v>#REF!</v>
      </c>
    </row>
    <row r="100" ht="76.5">
      <c r="D100" s="10" t="s">
        <v>415</v>
      </c>
    </row>
    <row r="101" ht="51">
      <c r="D101" s="10" t="s">
        <v>255</v>
      </c>
    </row>
    <row r="102" spans="1:16" ht="25.5">
      <c r="A102" s="4">
        <v>27</v>
      </c>
      <c r="B102" s="4" t="s">
        <v>416</v>
      </c>
      <c r="C102" s="4" t="s">
        <v>39</v>
      </c>
      <c r="D102" s="4" t="s">
        <v>417</v>
      </c>
      <c r="E102" s="4" t="s">
        <v>64</v>
      </c>
      <c r="F102" s="6">
        <v>62.59</v>
      </c>
      <c r="G102" s="9"/>
      <c r="H102" s="8">
        <f>ROUND((G102*F102),2)</f>
        <v>0</v>
      </c>
      <c r="O102" t="e">
        <f>#REF!</f>
        <v>#REF!</v>
      </c>
      <c r="P102" t="e">
        <f>O102/100*H102</f>
        <v>#REF!</v>
      </c>
    </row>
    <row r="103" ht="38.25">
      <c r="D103" s="10" t="s">
        <v>418</v>
      </c>
    </row>
    <row r="104" ht="51">
      <c r="D104" s="10" t="s">
        <v>248</v>
      </c>
    </row>
    <row r="105" spans="1:16" ht="38.25">
      <c r="A105" s="4">
        <v>28</v>
      </c>
      <c r="B105" s="4" t="s">
        <v>261</v>
      </c>
      <c r="C105" s="4" t="s">
        <v>39</v>
      </c>
      <c r="D105" s="4" t="s">
        <v>419</v>
      </c>
      <c r="E105" s="4" t="s">
        <v>51</v>
      </c>
      <c r="F105" s="6">
        <v>7.75</v>
      </c>
      <c r="G105" s="9"/>
      <c r="H105" s="8">
        <f>ROUND((G105*F105),2)</f>
        <v>0</v>
      </c>
      <c r="O105" t="e">
        <f>#REF!</f>
        <v>#REF!</v>
      </c>
      <c r="P105" t="e">
        <f>O105/100*H105</f>
        <v>#REF!</v>
      </c>
    </row>
    <row r="106" ht="38.25">
      <c r="D106" s="10" t="s">
        <v>420</v>
      </c>
    </row>
    <row r="107" ht="102">
      <c r="D107" s="10" t="s">
        <v>74</v>
      </c>
    </row>
    <row r="108" spans="1:16" ht="38.25">
      <c r="A108" s="4">
        <v>29</v>
      </c>
      <c r="B108" s="4" t="s">
        <v>71</v>
      </c>
      <c r="C108" s="4" t="s">
        <v>39</v>
      </c>
      <c r="D108" s="4" t="s">
        <v>421</v>
      </c>
      <c r="E108" s="4" t="s">
        <v>51</v>
      </c>
      <c r="F108" s="6">
        <v>13.795</v>
      </c>
      <c r="G108" s="9"/>
      <c r="H108" s="8">
        <f>ROUND((G108*F108),2)</f>
        <v>0</v>
      </c>
      <c r="O108" t="e">
        <f>#REF!</f>
        <v>#REF!</v>
      </c>
      <c r="P108" t="e">
        <f>O108/100*H108</f>
        <v>#REF!</v>
      </c>
    </row>
    <row r="109" ht="76.5">
      <c r="D109" s="10" t="s">
        <v>422</v>
      </c>
    </row>
    <row r="110" ht="102">
      <c r="D110" s="10" t="s">
        <v>74</v>
      </c>
    </row>
    <row r="111" spans="1:16" ht="25.5">
      <c r="A111" s="4">
        <v>30</v>
      </c>
      <c r="B111" s="4" t="s">
        <v>75</v>
      </c>
      <c r="C111" s="4" t="s">
        <v>39</v>
      </c>
      <c r="D111" s="4" t="s">
        <v>266</v>
      </c>
      <c r="E111" s="4" t="s">
        <v>64</v>
      </c>
      <c r="F111" s="6">
        <v>407.4</v>
      </c>
      <c r="G111" s="9"/>
      <c r="H111" s="8">
        <f>ROUND((G111*F111),2)</f>
        <v>0</v>
      </c>
      <c r="O111" t="e">
        <f>#REF!</f>
        <v>#REF!</v>
      </c>
      <c r="P111" t="e">
        <f>O111/100*H111</f>
        <v>#REF!</v>
      </c>
    </row>
    <row r="112" ht="38.25">
      <c r="D112" s="10" t="s">
        <v>409</v>
      </c>
    </row>
    <row r="113" ht="51">
      <c r="D113" s="10" t="s">
        <v>78</v>
      </c>
    </row>
    <row r="114" spans="1:16" ht="25.5">
      <c r="A114" s="4">
        <v>31</v>
      </c>
      <c r="B114" s="4" t="s">
        <v>423</v>
      </c>
      <c r="C114" s="4" t="s">
        <v>39</v>
      </c>
      <c r="D114" s="4" t="s">
        <v>424</v>
      </c>
      <c r="E114" s="4" t="s">
        <v>64</v>
      </c>
      <c r="F114" s="6">
        <v>388</v>
      </c>
      <c r="G114" s="9"/>
      <c r="H114" s="8">
        <f>ROUND((G114*F114),2)</f>
        <v>0</v>
      </c>
      <c r="O114" t="e">
        <f>#REF!</f>
        <v>#REF!</v>
      </c>
      <c r="P114" t="e">
        <f>O114/100*H114</f>
        <v>#REF!</v>
      </c>
    </row>
    <row r="115" ht="12.75">
      <c r="D115" s="10" t="s">
        <v>166</v>
      </c>
    </row>
    <row r="116" ht="51">
      <c r="D116" s="10" t="s">
        <v>78</v>
      </c>
    </row>
    <row r="117" spans="1:16" ht="25.5">
      <c r="A117" s="4">
        <v>32</v>
      </c>
      <c r="B117" s="4" t="s">
        <v>269</v>
      </c>
      <c r="C117" s="4" t="s">
        <v>39</v>
      </c>
      <c r="D117" s="4" t="s">
        <v>270</v>
      </c>
      <c r="E117" s="4" t="s">
        <v>64</v>
      </c>
      <c r="F117" s="6">
        <v>388</v>
      </c>
      <c r="G117" s="9"/>
      <c r="H117" s="8">
        <f>ROUND((G117*F117),2)</f>
        <v>0</v>
      </c>
      <c r="O117" t="e">
        <f>#REF!</f>
        <v>#REF!</v>
      </c>
      <c r="P117" t="e">
        <f>O117/100*H117</f>
        <v>#REF!</v>
      </c>
    </row>
    <row r="118" ht="12.75">
      <c r="D118" s="10" t="s">
        <v>166</v>
      </c>
    </row>
    <row r="119" ht="140.25">
      <c r="D119" s="10" t="s">
        <v>85</v>
      </c>
    </row>
    <row r="120" spans="1:16" ht="25.5">
      <c r="A120" s="4">
        <v>33</v>
      </c>
      <c r="B120" s="4" t="s">
        <v>271</v>
      </c>
      <c r="C120" s="4" t="s">
        <v>39</v>
      </c>
      <c r="D120" s="4" t="s">
        <v>425</v>
      </c>
      <c r="E120" s="4" t="s">
        <v>64</v>
      </c>
      <c r="F120" s="6">
        <v>395.76</v>
      </c>
      <c r="G120" s="9"/>
      <c r="H120" s="8">
        <f>ROUND((G120*F120),2)</f>
        <v>0</v>
      </c>
      <c r="O120" t="e">
        <f>#REF!</f>
        <v>#REF!</v>
      </c>
      <c r="P120" t="e">
        <f>O120/100*H120</f>
        <v>#REF!</v>
      </c>
    </row>
    <row r="121" ht="38.25">
      <c r="D121" s="10" t="s">
        <v>426</v>
      </c>
    </row>
    <row r="122" ht="140.25">
      <c r="D122" s="10" t="s">
        <v>85</v>
      </c>
    </row>
    <row r="123" spans="1:16" ht="25.5">
      <c r="A123" s="4">
        <v>34</v>
      </c>
      <c r="B123" s="4" t="s">
        <v>427</v>
      </c>
      <c r="C123" s="4" t="s">
        <v>14</v>
      </c>
      <c r="D123" s="4" t="s">
        <v>428</v>
      </c>
      <c r="E123" s="4" t="s">
        <v>64</v>
      </c>
      <c r="F123" s="6">
        <v>12</v>
      </c>
      <c r="G123" s="9"/>
      <c r="H123" s="8">
        <f>ROUND((G123*F123),2)</f>
        <v>0</v>
      </c>
      <c r="O123" t="e">
        <f>#REF!</f>
        <v>#REF!</v>
      </c>
      <c r="P123" t="e">
        <f>O123/100*H123</f>
        <v>#REF!</v>
      </c>
    </row>
    <row r="124" ht="12.75">
      <c r="D124" s="10" t="s">
        <v>166</v>
      </c>
    </row>
    <row r="125" ht="140.25">
      <c r="D125" s="10" t="s">
        <v>429</v>
      </c>
    </row>
    <row r="126" spans="1:16" ht="38.25">
      <c r="A126" s="4">
        <v>35</v>
      </c>
      <c r="B126" s="4" t="s">
        <v>427</v>
      </c>
      <c r="C126" s="4" t="s">
        <v>24</v>
      </c>
      <c r="D126" s="4" t="s">
        <v>430</v>
      </c>
      <c r="E126" s="4" t="s">
        <v>64</v>
      </c>
      <c r="F126" s="6">
        <v>949.8</v>
      </c>
      <c r="G126" s="9"/>
      <c r="H126" s="8">
        <f>ROUND((G126*F126),2)</f>
        <v>0</v>
      </c>
      <c r="O126" t="e">
        <f>#REF!</f>
        <v>#REF!</v>
      </c>
      <c r="P126" t="e">
        <f>O126/100*H126</f>
        <v>#REF!</v>
      </c>
    </row>
    <row r="127" ht="12.75">
      <c r="D127" s="10" t="s">
        <v>166</v>
      </c>
    </row>
    <row r="128" ht="140.25">
      <c r="D128" s="10" t="s">
        <v>429</v>
      </c>
    </row>
    <row r="129" spans="1:16" ht="38.25">
      <c r="A129" s="4">
        <v>36</v>
      </c>
      <c r="B129" s="4" t="s">
        <v>427</v>
      </c>
      <c r="C129" s="4" t="s">
        <v>25</v>
      </c>
      <c r="D129" s="4" t="s">
        <v>431</v>
      </c>
      <c r="E129" s="4" t="s">
        <v>64</v>
      </c>
      <c r="F129" s="6">
        <v>386.28</v>
      </c>
      <c r="G129" s="9"/>
      <c r="H129" s="8">
        <f>ROUND((G129*F129),2)</f>
        <v>0</v>
      </c>
      <c r="O129" t="e">
        <f>#REF!</f>
        <v>#REF!</v>
      </c>
      <c r="P129" t="e">
        <f>O129/100*H129</f>
        <v>#REF!</v>
      </c>
    </row>
    <row r="130" ht="12.75">
      <c r="D130" s="10" t="s">
        <v>166</v>
      </c>
    </row>
    <row r="131" ht="140.25">
      <c r="D131" s="10" t="s">
        <v>429</v>
      </c>
    </row>
    <row r="132" spans="1:16" ht="51">
      <c r="A132" s="4">
        <v>37</v>
      </c>
      <c r="B132" s="4" t="s">
        <v>427</v>
      </c>
      <c r="C132" s="4" t="s">
        <v>26</v>
      </c>
      <c r="D132" s="4" t="s">
        <v>432</v>
      </c>
      <c r="E132" s="4" t="s">
        <v>64</v>
      </c>
      <c r="F132" s="6">
        <v>56.9</v>
      </c>
      <c r="G132" s="9"/>
      <c r="H132" s="8">
        <f>ROUND((G132*F132),2)</f>
        <v>0</v>
      </c>
      <c r="O132" t="e">
        <f>#REF!</f>
        <v>#REF!</v>
      </c>
      <c r="P132" t="e">
        <f>O132/100*H132</f>
        <v>#REF!</v>
      </c>
    </row>
    <row r="133" ht="12.75">
      <c r="D133" s="10" t="s">
        <v>166</v>
      </c>
    </row>
    <row r="134" ht="140.25">
      <c r="D134" s="10" t="s">
        <v>433</v>
      </c>
    </row>
    <row r="135" spans="1:16" ht="25.5">
      <c r="A135" s="4">
        <v>38</v>
      </c>
      <c r="B135" s="4" t="s">
        <v>434</v>
      </c>
      <c r="C135" s="4" t="s">
        <v>39</v>
      </c>
      <c r="D135" s="4" t="s">
        <v>435</v>
      </c>
      <c r="E135" s="4" t="s">
        <v>64</v>
      </c>
      <c r="F135" s="6">
        <v>23.3</v>
      </c>
      <c r="G135" s="9"/>
      <c r="H135" s="8">
        <f>ROUND((G135*F135),2)</f>
        <v>0</v>
      </c>
      <c r="O135" t="e">
        <f>#REF!</f>
        <v>#REF!</v>
      </c>
      <c r="P135" t="e">
        <f>O135/100*H135</f>
        <v>#REF!</v>
      </c>
    </row>
    <row r="136" ht="12.75">
      <c r="D136" s="10" t="s">
        <v>166</v>
      </c>
    </row>
    <row r="137" ht="140.25">
      <c r="D137" s="10" t="s">
        <v>429</v>
      </c>
    </row>
    <row r="138" spans="1:16" ht="25.5">
      <c r="A138" s="4">
        <v>39</v>
      </c>
      <c r="B138" s="4" t="s">
        <v>436</v>
      </c>
      <c r="C138" s="4" t="s">
        <v>39</v>
      </c>
      <c r="D138" s="4" t="s">
        <v>437</v>
      </c>
      <c r="E138" s="4" t="s">
        <v>64</v>
      </c>
      <c r="F138" s="6">
        <v>27</v>
      </c>
      <c r="G138" s="9"/>
      <c r="H138" s="8">
        <f>ROUND((G138*F138),2)</f>
        <v>0</v>
      </c>
      <c r="O138" t="e">
        <f>#REF!</f>
        <v>#REF!</v>
      </c>
      <c r="P138" t="e">
        <f>O138/100*H138</f>
        <v>#REF!</v>
      </c>
    </row>
    <row r="139" ht="12.75">
      <c r="D139" s="10" t="s">
        <v>166</v>
      </c>
    </row>
    <row r="140" ht="140.25">
      <c r="D140" s="10" t="s">
        <v>429</v>
      </c>
    </row>
    <row r="141" spans="1:16" ht="25.5">
      <c r="A141" s="4">
        <v>40</v>
      </c>
      <c r="B141" s="4" t="s">
        <v>273</v>
      </c>
      <c r="C141" s="4" t="s">
        <v>39</v>
      </c>
      <c r="D141" s="4" t="s">
        <v>438</v>
      </c>
      <c r="E141" s="4" t="s">
        <v>64</v>
      </c>
      <c r="F141" s="6">
        <v>4.5</v>
      </c>
      <c r="G141" s="9"/>
      <c r="H141" s="8">
        <f>ROUND((G141*F141),2)</f>
        <v>0</v>
      </c>
      <c r="O141" t="e">
        <f>#REF!</f>
        <v>#REF!</v>
      </c>
      <c r="P141" t="e">
        <f>O141/100*H141</f>
        <v>#REF!</v>
      </c>
    </row>
    <row r="142" ht="12.75">
      <c r="D142" s="10" t="s">
        <v>166</v>
      </c>
    </row>
    <row r="143" ht="89.25">
      <c r="D143" s="10" t="s">
        <v>275</v>
      </c>
    </row>
    <row r="144" spans="1:16" ht="12.75" customHeight="1">
      <c r="A144" s="11"/>
      <c r="B144" s="11"/>
      <c r="C144" s="11" t="s">
        <v>27</v>
      </c>
      <c r="D144" s="11" t="s">
        <v>70</v>
      </c>
      <c r="E144" s="11"/>
      <c r="F144" s="11"/>
      <c r="G144" s="11"/>
      <c r="H144" s="11">
        <f>SUM(H90:H143)</f>
        <v>0</v>
      </c>
      <c r="P144" t="e">
        <f>ROUND(SUM(P90:P143),2)</f>
        <v>#REF!</v>
      </c>
    </row>
    <row r="146" spans="1:8" ht="12.75" customHeight="1">
      <c r="A146" s="5"/>
      <c r="B146" s="5"/>
      <c r="C146" s="5" t="s">
        <v>28</v>
      </c>
      <c r="D146" s="5" t="s">
        <v>277</v>
      </c>
      <c r="E146" s="5"/>
      <c r="F146" s="7"/>
      <c r="G146" s="5"/>
      <c r="H146" s="7"/>
    </row>
    <row r="147" spans="1:16" ht="38.25">
      <c r="A147" s="4">
        <v>41</v>
      </c>
      <c r="B147" s="4" t="s">
        <v>278</v>
      </c>
      <c r="C147" s="4" t="s">
        <v>39</v>
      </c>
      <c r="D147" s="4" t="s">
        <v>439</v>
      </c>
      <c r="E147" s="4" t="s">
        <v>64</v>
      </c>
      <c r="F147" s="6">
        <v>5.5</v>
      </c>
      <c r="G147" s="9"/>
      <c r="H147" s="8">
        <f>ROUND((G147*F147),2)</f>
        <v>0</v>
      </c>
      <c r="O147" t="e">
        <f>#REF!</f>
        <v>#REF!</v>
      </c>
      <c r="P147" t="e">
        <f>O147/100*H147</f>
        <v>#REF!</v>
      </c>
    </row>
    <row r="148" ht="12.75">
      <c r="D148" s="10" t="s">
        <v>166</v>
      </c>
    </row>
    <row r="149" ht="76.5">
      <c r="D149" s="10" t="s">
        <v>281</v>
      </c>
    </row>
    <row r="150" spans="1:16" ht="12.75" customHeight="1">
      <c r="A150" s="11"/>
      <c r="B150" s="11"/>
      <c r="C150" s="11" t="s">
        <v>28</v>
      </c>
      <c r="D150" s="11" t="s">
        <v>277</v>
      </c>
      <c r="E150" s="11"/>
      <c r="F150" s="11"/>
      <c r="G150" s="11"/>
      <c r="H150" s="11">
        <f>SUM(H147:H149)</f>
        <v>0</v>
      </c>
      <c r="P150" t="e">
        <f>ROUND(SUM(P147:P149),2)</f>
        <v>#REF!</v>
      </c>
    </row>
    <row r="152" spans="1:8" ht="12.75" customHeight="1">
      <c r="A152" s="5"/>
      <c r="B152" s="5"/>
      <c r="C152" s="5" t="s">
        <v>29</v>
      </c>
      <c r="D152" s="5" t="s">
        <v>440</v>
      </c>
      <c r="E152" s="5"/>
      <c r="F152" s="7"/>
      <c r="G152" s="5"/>
      <c r="H152" s="7"/>
    </row>
    <row r="153" spans="1:16" ht="12.75">
      <c r="A153" s="4">
        <v>42</v>
      </c>
      <c r="B153" s="4" t="s">
        <v>441</v>
      </c>
      <c r="C153" s="4" t="s">
        <v>39</v>
      </c>
      <c r="D153" s="4" t="s">
        <v>442</v>
      </c>
      <c r="E153" s="4" t="s">
        <v>294</v>
      </c>
      <c r="F153" s="6">
        <v>2</v>
      </c>
      <c r="G153" s="9"/>
      <c r="H153" s="8">
        <f>ROUND((G153*F153),2)</f>
        <v>0</v>
      </c>
      <c r="O153" t="e">
        <f>#REF!</f>
        <v>#REF!</v>
      </c>
      <c r="P153" t="e">
        <f>O153/100*H153</f>
        <v>#REF!</v>
      </c>
    </row>
    <row r="154" ht="25.5">
      <c r="D154" s="10" t="s">
        <v>443</v>
      </c>
    </row>
    <row r="155" ht="153">
      <c r="D155" s="10" t="s">
        <v>444</v>
      </c>
    </row>
    <row r="156" spans="1:16" ht="25.5">
      <c r="A156" s="4">
        <v>43</v>
      </c>
      <c r="B156" s="4" t="s">
        <v>445</v>
      </c>
      <c r="C156" s="4" t="s">
        <v>39</v>
      </c>
      <c r="D156" s="4" t="s">
        <v>446</v>
      </c>
      <c r="E156" s="4" t="s">
        <v>64</v>
      </c>
      <c r="F156" s="6">
        <v>34.95</v>
      </c>
      <c r="G156" s="9"/>
      <c r="H156" s="8">
        <f>ROUND((G156*F156),2)</f>
        <v>0</v>
      </c>
      <c r="O156" t="e">
        <f>#REF!</f>
        <v>#REF!</v>
      </c>
      <c r="P156" t="e">
        <f>O156/100*H156</f>
        <v>#REF!</v>
      </c>
    </row>
    <row r="157" ht="38.25">
      <c r="D157" s="10" t="s">
        <v>447</v>
      </c>
    </row>
    <row r="158" ht="89.25">
      <c r="D158" s="10" t="s">
        <v>448</v>
      </c>
    </row>
    <row r="159" spans="1:16" ht="38.25">
      <c r="A159" s="4">
        <v>44</v>
      </c>
      <c r="B159" s="4" t="s">
        <v>449</v>
      </c>
      <c r="C159" s="4" t="s">
        <v>39</v>
      </c>
      <c r="D159" s="4" t="s">
        <v>450</v>
      </c>
      <c r="E159" s="4" t="s">
        <v>64</v>
      </c>
      <c r="F159" s="6">
        <v>1.55</v>
      </c>
      <c r="G159" s="9"/>
      <c r="H159" s="8">
        <f>ROUND((G159*F159),2)</f>
        <v>0</v>
      </c>
      <c r="O159" t="e">
        <f>#REF!</f>
        <v>#REF!</v>
      </c>
      <c r="P159" t="e">
        <f>O159/100*H159</f>
        <v>#REF!</v>
      </c>
    </row>
    <row r="160" ht="38.25">
      <c r="D160" s="10" t="s">
        <v>451</v>
      </c>
    </row>
    <row r="161" ht="89.25">
      <c r="D161" s="10" t="s">
        <v>452</v>
      </c>
    </row>
    <row r="162" spans="1:16" ht="12.75" customHeight="1">
      <c r="A162" s="11"/>
      <c r="B162" s="11"/>
      <c r="C162" s="11" t="s">
        <v>29</v>
      </c>
      <c r="D162" s="11" t="s">
        <v>440</v>
      </c>
      <c r="E162" s="11"/>
      <c r="F162" s="11"/>
      <c r="G162" s="11"/>
      <c r="H162" s="11">
        <f>SUM(H153:H161)</f>
        <v>0</v>
      </c>
      <c r="P162" t="e">
        <f>ROUND(SUM(P153:P161),2)</f>
        <v>#REF!</v>
      </c>
    </row>
    <row r="164" spans="1:8" ht="12.75" customHeight="1">
      <c r="A164" s="5"/>
      <c r="B164" s="5"/>
      <c r="C164" s="5" t="s">
        <v>30</v>
      </c>
      <c r="D164" s="5" t="s">
        <v>282</v>
      </c>
      <c r="E164" s="5"/>
      <c r="F164" s="7"/>
      <c r="G164" s="5"/>
      <c r="H164" s="7"/>
    </row>
    <row r="165" spans="1:16" ht="38.25">
      <c r="A165" s="4">
        <v>45</v>
      </c>
      <c r="B165" s="4" t="s">
        <v>287</v>
      </c>
      <c r="C165" s="4" t="s">
        <v>14</v>
      </c>
      <c r="D165" s="4" t="s">
        <v>453</v>
      </c>
      <c r="E165" s="4" t="s">
        <v>59</v>
      </c>
      <c r="F165" s="6">
        <v>20</v>
      </c>
      <c r="G165" s="9"/>
      <c r="H165" s="8">
        <f>ROUND((G165*F165),2)</f>
        <v>0</v>
      </c>
      <c r="O165" t="e">
        <f>#REF!</f>
        <v>#REF!</v>
      </c>
      <c r="P165" t="e">
        <f>O165/100*H165</f>
        <v>#REF!</v>
      </c>
    </row>
    <row r="166" ht="89.25">
      <c r="D166" s="10" t="s">
        <v>454</v>
      </c>
    </row>
    <row r="167" ht="255">
      <c r="D167" s="10" t="s">
        <v>286</v>
      </c>
    </row>
    <row r="168" spans="1:16" ht="38.25">
      <c r="A168" s="4">
        <v>46</v>
      </c>
      <c r="B168" s="4" t="s">
        <v>287</v>
      </c>
      <c r="C168" s="4" t="s">
        <v>24</v>
      </c>
      <c r="D168" s="4" t="s">
        <v>288</v>
      </c>
      <c r="E168" s="4" t="s">
        <v>59</v>
      </c>
      <c r="F168" s="6">
        <v>11</v>
      </c>
      <c r="G168" s="9"/>
      <c r="H168" s="8">
        <f>ROUND((G168*F168),2)</f>
        <v>0</v>
      </c>
      <c r="O168" t="e">
        <f>#REF!</f>
        <v>#REF!</v>
      </c>
      <c r="P168" t="e">
        <f>O168/100*H168</f>
        <v>#REF!</v>
      </c>
    </row>
    <row r="169" ht="38.25">
      <c r="D169" s="10" t="s">
        <v>455</v>
      </c>
    </row>
    <row r="170" ht="255">
      <c r="D170" s="10" t="s">
        <v>290</v>
      </c>
    </row>
    <row r="171" spans="1:16" ht="51">
      <c r="A171" s="4">
        <v>47</v>
      </c>
      <c r="B171" s="4" t="s">
        <v>456</v>
      </c>
      <c r="C171" s="4" t="s">
        <v>39</v>
      </c>
      <c r="D171" s="4" t="s">
        <v>457</v>
      </c>
      <c r="E171" s="4" t="s">
        <v>59</v>
      </c>
      <c r="F171" s="6">
        <v>22.7</v>
      </c>
      <c r="G171" s="9"/>
      <c r="H171" s="8">
        <f>ROUND((G171*F171),2)</f>
        <v>0</v>
      </c>
      <c r="O171" t="e">
        <f>#REF!</f>
        <v>#REF!</v>
      </c>
      <c r="P171" t="e">
        <f>O171/100*H171</f>
        <v>#REF!</v>
      </c>
    </row>
    <row r="172" ht="12.75">
      <c r="D172" s="10" t="s">
        <v>166</v>
      </c>
    </row>
    <row r="173" ht="255">
      <c r="D173" s="10" t="s">
        <v>286</v>
      </c>
    </row>
    <row r="174" spans="1:16" ht="38.25">
      <c r="A174" s="4">
        <v>48</v>
      </c>
      <c r="B174" s="4" t="s">
        <v>292</v>
      </c>
      <c r="C174" s="4" t="s">
        <v>39</v>
      </c>
      <c r="D174" s="4" t="s">
        <v>458</v>
      </c>
      <c r="E174" s="4" t="s">
        <v>294</v>
      </c>
      <c r="F174" s="6">
        <v>1</v>
      </c>
      <c r="G174" s="9"/>
      <c r="H174" s="8">
        <f>ROUND((G174*F174),2)</f>
        <v>0</v>
      </c>
      <c r="O174" t="e">
        <f>#REF!</f>
        <v>#REF!</v>
      </c>
      <c r="P174" t="e">
        <f>O174/100*H174</f>
        <v>#REF!</v>
      </c>
    </row>
    <row r="175" ht="12.75">
      <c r="D175" s="10" t="s">
        <v>166</v>
      </c>
    </row>
    <row r="176" ht="76.5">
      <c r="D176" s="10" t="s">
        <v>295</v>
      </c>
    </row>
    <row r="177" spans="1:16" ht="25.5">
      <c r="A177" s="4">
        <v>49</v>
      </c>
      <c r="B177" s="4" t="s">
        <v>459</v>
      </c>
      <c r="C177" s="4" t="s">
        <v>39</v>
      </c>
      <c r="D177" s="4" t="s">
        <v>460</v>
      </c>
      <c r="E177" s="4" t="s">
        <v>294</v>
      </c>
      <c r="F177" s="6">
        <v>1</v>
      </c>
      <c r="G177" s="9"/>
      <c r="H177" s="8">
        <f>ROUND((G177*F177),2)</f>
        <v>0</v>
      </c>
      <c r="O177" t="e">
        <f>#REF!</f>
        <v>#REF!</v>
      </c>
      <c r="P177" t="e">
        <f>O177/100*H177</f>
        <v>#REF!</v>
      </c>
    </row>
    <row r="178" ht="12.75">
      <c r="D178" s="10" t="s">
        <v>166</v>
      </c>
    </row>
    <row r="179" ht="76.5">
      <c r="D179" s="10" t="s">
        <v>461</v>
      </c>
    </row>
    <row r="180" spans="1:16" ht="38.25">
      <c r="A180" s="4">
        <v>50</v>
      </c>
      <c r="B180" s="4" t="s">
        <v>462</v>
      </c>
      <c r="C180" s="4" t="s">
        <v>39</v>
      </c>
      <c r="D180" s="4" t="s">
        <v>463</v>
      </c>
      <c r="E180" s="4" t="s">
        <v>294</v>
      </c>
      <c r="F180" s="6">
        <v>8</v>
      </c>
      <c r="G180" s="9"/>
      <c r="H180" s="8">
        <f>ROUND((G180*F180),2)</f>
        <v>0</v>
      </c>
      <c r="O180" t="e">
        <f>#REF!</f>
        <v>#REF!</v>
      </c>
      <c r="P180" t="e">
        <f>O180/100*H180</f>
        <v>#REF!</v>
      </c>
    </row>
    <row r="181" ht="12.75">
      <c r="D181" s="10" t="s">
        <v>464</v>
      </c>
    </row>
    <row r="182" spans="1:16" ht="12.75">
      <c r="A182" s="4">
        <v>51</v>
      </c>
      <c r="B182" s="4" t="s">
        <v>302</v>
      </c>
      <c r="C182" s="4" t="s">
        <v>14</v>
      </c>
      <c r="D182" s="4" t="s">
        <v>303</v>
      </c>
      <c r="E182" s="4" t="s">
        <v>294</v>
      </c>
      <c r="F182" s="6">
        <v>5</v>
      </c>
      <c r="G182" s="9"/>
      <c r="H182" s="8">
        <f>ROUND((G182*F182),2)</f>
        <v>0</v>
      </c>
      <c r="O182" t="e">
        <f>#REF!</f>
        <v>#REF!</v>
      </c>
      <c r="P182" t="e">
        <f>O182/100*H182</f>
        <v>#REF!</v>
      </c>
    </row>
    <row r="183" ht="38.25">
      <c r="D183" s="10" t="s">
        <v>465</v>
      </c>
    </row>
    <row r="184" ht="25.5">
      <c r="D184" s="10" t="s">
        <v>304</v>
      </c>
    </row>
    <row r="185" spans="1:16" ht="25.5">
      <c r="A185" s="4">
        <v>52</v>
      </c>
      <c r="B185" s="4" t="s">
        <v>302</v>
      </c>
      <c r="C185" s="4" t="s">
        <v>24</v>
      </c>
      <c r="D185" s="4" t="s">
        <v>466</v>
      </c>
      <c r="E185" s="4" t="s">
        <v>294</v>
      </c>
      <c r="F185" s="6">
        <v>8</v>
      </c>
      <c r="G185" s="9"/>
      <c r="H185" s="8">
        <f>ROUND((G185*F185),2)</f>
        <v>0</v>
      </c>
      <c r="O185" t="e">
        <f>#REF!</f>
        <v>#REF!</v>
      </c>
      <c r="P185" t="e">
        <f>O185/100*H185</f>
        <v>#REF!</v>
      </c>
    </row>
    <row r="186" ht="12.75">
      <c r="D186" s="10" t="s">
        <v>166</v>
      </c>
    </row>
    <row r="187" ht="25.5">
      <c r="D187" s="10" t="s">
        <v>304</v>
      </c>
    </row>
    <row r="188" spans="1:16" ht="12.75">
      <c r="A188" s="4">
        <v>53</v>
      </c>
      <c r="B188" s="4" t="s">
        <v>305</v>
      </c>
      <c r="C188" s="4" t="s">
        <v>39</v>
      </c>
      <c r="D188" s="4" t="s">
        <v>306</v>
      </c>
      <c r="E188" s="4" t="s">
        <v>294</v>
      </c>
      <c r="F188" s="6">
        <v>0</v>
      </c>
      <c r="G188" s="9"/>
      <c r="H188" s="8">
        <f>ROUND((G188*F188),2)</f>
        <v>0</v>
      </c>
      <c r="O188" t="e">
        <f>#REF!</f>
        <v>#REF!</v>
      </c>
      <c r="P188" t="e">
        <f>O188/100*H188</f>
        <v>#REF!</v>
      </c>
    </row>
    <row r="189" ht="12.75">
      <c r="D189" s="10" t="s">
        <v>166</v>
      </c>
    </row>
    <row r="190" ht="25.5">
      <c r="D190" s="10" t="s">
        <v>304</v>
      </c>
    </row>
    <row r="191" spans="1:16" ht="12.75" customHeight="1">
      <c r="A191" s="11"/>
      <c r="B191" s="11"/>
      <c r="C191" s="11" t="s">
        <v>30</v>
      </c>
      <c r="D191" s="11" t="s">
        <v>307</v>
      </c>
      <c r="E191" s="11"/>
      <c r="F191" s="11"/>
      <c r="G191" s="11"/>
      <c r="H191" s="11">
        <f>SUM(H165:H190)</f>
        <v>0</v>
      </c>
      <c r="P191" t="e">
        <f>ROUND(SUM(P165:P190),2)</f>
        <v>#REF!</v>
      </c>
    </row>
    <row r="193" spans="1:8" ht="12.75" customHeight="1">
      <c r="A193" s="5"/>
      <c r="B193" s="5"/>
      <c r="C193" s="5" t="s">
        <v>99</v>
      </c>
      <c r="D193" s="5" t="s">
        <v>98</v>
      </c>
      <c r="E193" s="5"/>
      <c r="F193" s="7"/>
      <c r="G193" s="5"/>
      <c r="H193" s="7"/>
    </row>
    <row r="194" spans="1:16" ht="12.75">
      <c r="A194" s="4">
        <v>54</v>
      </c>
      <c r="B194" s="4" t="s">
        <v>100</v>
      </c>
      <c r="C194" s="4" t="s">
        <v>39</v>
      </c>
      <c r="D194" s="4" t="s">
        <v>323</v>
      </c>
      <c r="E194" s="4" t="s">
        <v>64</v>
      </c>
      <c r="F194" s="6">
        <v>15.8</v>
      </c>
      <c r="G194" s="9"/>
      <c r="H194" s="8">
        <f>ROUND((G194*F194),2)</f>
        <v>0</v>
      </c>
      <c r="O194" t="e">
        <f>#REF!</f>
        <v>#REF!</v>
      </c>
      <c r="P194" t="e">
        <f>O194/100*H194</f>
        <v>#REF!</v>
      </c>
    </row>
    <row r="195" ht="12.75">
      <c r="D195" s="10" t="s">
        <v>166</v>
      </c>
    </row>
    <row r="196" ht="38.25">
      <c r="D196" s="10" t="s">
        <v>324</v>
      </c>
    </row>
    <row r="197" spans="1:16" ht="25.5">
      <c r="A197" s="4">
        <v>55</v>
      </c>
      <c r="B197" s="4" t="s">
        <v>104</v>
      </c>
      <c r="C197" s="4" t="s">
        <v>39</v>
      </c>
      <c r="D197" s="4" t="s">
        <v>326</v>
      </c>
      <c r="E197" s="4" t="s">
        <v>64</v>
      </c>
      <c r="F197" s="6">
        <v>15.8</v>
      </c>
      <c r="G197" s="9"/>
      <c r="H197" s="8">
        <f>ROUND((G197*F197),2)</f>
        <v>0</v>
      </c>
      <c r="O197" t="e">
        <f>#REF!</f>
        <v>#REF!</v>
      </c>
      <c r="P197" t="e">
        <f>O197/100*H197</f>
        <v>#REF!</v>
      </c>
    </row>
    <row r="198" ht="12.75">
      <c r="D198" s="10" t="s">
        <v>166</v>
      </c>
    </row>
    <row r="199" ht="38.25">
      <c r="D199" s="10" t="s">
        <v>103</v>
      </c>
    </row>
    <row r="200" spans="1:16" ht="25.5">
      <c r="A200" s="4">
        <v>56</v>
      </c>
      <c r="B200" s="4" t="s">
        <v>467</v>
      </c>
      <c r="C200" s="4" t="s">
        <v>39</v>
      </c>
      <c r="D200" s="4" t="s">
        <v>468</v>
      </c>
      <c r="E200" s="4" t="s">
        <v>59</v>
      </c>
      <c r="F200" s="6">
        <v>840.45</v>
      </c>
      <c r="G200" s="9"/>
      <c r="H200" s="8">
        <f>ROUND((G200*F200),2)</f>
        <v>0</v>
      </c>
      <c r="O200" t="e">
        <f>#REF!</f>
        <v>#REF!</v>
      </c>
      <c r="P200" t="e">
        <f>O200/100*H200</f>
        <v>#REF!</v>
      </c>
    </row>
    <row r="201" ht="12.75">
      <c r="D201" s="10" t="s">
        <v>166</v>
      </c>
    </row>
    <row r="202" ht="51">
      <c r="D202" s="10" t="s">
        <v>469</v>
      </c>
    </row>
    <row r="203" spans="1:16" ht="25.5">
      <c r="A203" s="4">
        <v>57</v>
      </c>
      <c r="B203" s="4" t="s">
        <v>470</v>
      </c>
      <c r="C203" s="4" t="s">
        <v>39</v>
      </c>
      <c r="D203" s="4" t="s">
        <v>471</v>
      </c>
      <c r="E203" s="4" t="s">
        <v>59</v>
      </c>
      <c r="F203" s="6">
        <v>36.14</v>
      </c>
      <c r="G203" s="9"/>
      <c r="H203" s="8">
        <f>ROUND((G203*F203),2)</f>
        <v>0</v>
      </c>
      <c r="O203" t="e">
        <f>#REF!</f>
        <v>#REF!</v>
      </c>
      <c r="P203" t="e">
        <f>O203/100*H203</f>
        <v>#REF!</v>
      </c>
    </row>
    <row r="204" ht="12.75">
      <c r="D204" s="10" t="s">
        <v>166</v>
      </c>
    </row>
    <row r="205" ht="51">
      <c r="D205" s="10" t="s">
        <v>469</v>
      </c>
    </row>
    <row r="206" spans="1:16" ht="25.5">
      <c r="A206" s="4">
        <v>58</v>
      </c>
      <c r="B206" s="4" t="s">
        <v>331</v>
      </c>
      <c r="C206" s="4" t="s">
        <v>39</v>
      </c>
      <c r="D206" s="4" t="s">
        <v>332</v>
      </c>
      <c r="E206" s="4" t="s">
        <v>59</v>
      </c>
      <c r="F206" s="6">
        <v>646.8</v>
      </c>
      <c r="G206" s="9"/>
      <c r="H206" s="8">
        <f>ROUND((G206*F206),2)</f>
        <v>0</v>
      </c>
      <c r="O206" t="e">
        <f>#REF!</f>
        <v>#REF!</v>
      </c>
      <c r="P206" t="e">
        <f>O206/100*H206</f>
        <v>#REF!</v>
      </c>
    </row>
    <row r="207" ht="76.5">
      <c r="D207" s="10" t="s">
        <v>472</v>
      </c>
    </row>
    <row r="208" ht="51">
      <c r="D208" s="10" t="s">
        <v>334</v>
      </c>
    </row>
    <row r="209" spans="1:16" ht="25.5">
      <c r="A209" s="4">
        <v>59</v>
      </c>
      <c r="B209" s="4" t="s">
        <v>473</v>
      </c>
      <c r="C209" s="4" t="s">
        <v>14</v>
      </c>
      <c r="D209" s="4" t="s">
        <v>474</v>
      </c>
      <c r="E209" s="4" t="s">
        <v>59</v>
      </c>
      <c r="F209" s="6">
        <v>74.25</v>
      </c>
      <c r="G209" s="9"/>
      <c r="H209" s="8">
        <f>ROUND((G209*F209),2)</f>
        <v>0</v>
      </c>
      <c r="O209" t="e">
        <f>#REF!</f>
        <v>#REF!</v>
      </c>
      <c r="P209" t="e">
        <f>O209/100*H209</f>
        <v>#REF!</v>
      </c>
    </row>
    <row r="210" ht="38.25">
      <c r="D210" s="10" t="s">
        <v>475</v>
      </c>
    </row>
    <row r="211" ht="51">
      <c r="D211" s="10" t="s">
        <v>476</v>
      </c>
    </row>
    <row r="212" spans="1:16" ht="25.5">
      <c r="A212" s="4">
        <v>60</v>
      </c>
      <c r="B212" s="4" t="s">
        <v>473</v>
      </c>
      <c r="C212" s="4" t="s">
        <v>24</v>
      </c>
      <c r="D212" s="4" t="s">
        <v>477</v>
      </c>
      <c r="E212" s="4" t="s">
        <v>59</v>
      </c>
      <c r="F212" s="6">
        <v>3</v>
      </c>
      <c r="G212" s="9"/>
      <c r="H212" s="8">
        <f>ROUND((G212*F212),2)</f>
        <v>0</v>
      </c>
      <c r="O212" t="e">
        <f>#REF!</f>
        <v>#REF!</v>
      </c>
      <c r="P212" t="e">
        <f>O212/100*H212</f>
        <v>#REF!</v>
      </c>
    </row>
    <row r="213" ht="38.25">
      <c r="D213" s="10" t="s">
        <v>478</v>
      </c>
    </row>
    <row r="214" ht="51">
      <c r="D214" s="10" t="s">
        <v>476</v>
      </c>
    </row>
    <row r="215" spans="1:16" ht="25.5">
      <c r="A215" s="4">
        <v>61</v>
      </c>
      <c r="B215" s="4" t="s">
        <v>335</v>
      </c>
      <c r="C215" s="4" t="s">
        <v>39</v>
      </c>
      <c r="D215" s="4" t="s">
        <v>479</v>
      </c>
      <c r="E215" s="4" t="s">
        <v>59</v>
      </c>
      <c r="F215" s="6">
        <v>4.5</v>
      </c>
      <c r="G215" s="9"/>
      <c r="H215" s="8">
        <f>ROUND((G215*F215),2)</f>
        <v>0</v>
      </c>
      <c r="O215" t="e">
        <f>#REF!</f>
        <v>#REF!</v>
      </c>
      <c r="P215" t="e">
        <f>O215/100*H215</f>
        <v>#REF!</v>
      </c>
    </row>
    <row r="216" ht="38.25">
      <c r="D216" s="10" t="s">
        <v>480</v>
      </c>
    </row>
    <row r="217" ht="38.25">
      <c r="D217" s="10" t="s">
        <v>338</v>
      </c>
    </row>
    <row r="218" spans="1:16" ht="25.5">
      <c r="A218" s="4">
        <v>62</v>
      </c>
      <c r="B218" s="4" t="s">
        <v>481</v>
      </c>
      <c r="C218" s="4" t="s">
        <v>39</v>
      </c>
      <c r="D218" s="4" t="s">
        <v>482</v>
      </c>
      <c r="E218" s="4" t="s">
        <v>59</v>
      </c>
      <c r="F218" s="6">
        <v>37.2</v>
      </c>
      <c r="G218" s="9"/>
      <c r="H218" s="8">
        <f>ROUND((G218*F218),2)</f>
        <v>0</v>
      </c>
      <c r="O218" t="e">
        <f>#REF!</f>
        <v>#REF!</v>
      </c>
      <c r="P218" t="e">
        <f>O218/100*H218</f>
        <v>#REF!</v>
      </c>
    </row>
    <row r="219" ht="12.75">
      <c r="D219" s="10" t="s">
        <v>166</v>
      </c>
    </row>
    <row r="220" ht="89.25">
      <c r="D220" s="10" t="s">
        <v>341</v>
      </c>
    </row>
    <row r="221" spans="1:16" ht="38.25">
      <c r="A221" s="4">
        <v>63</v>
      </c>
      <c r="B221" s="4" t="s">
        <v>483</v>
      </c>
      <c r="C221" s="4" t="s">
        <v>39</v>
      </c>
      <c r="D221" s="4" t="s">
        <v>484</v>
      </c>
      <c r="E221" s="4" t="s">
        <v>51</v>
      </c>
      <c r="F221" s="6">
        <v>0.06</v>
      </c>
      <c r="G221" s="9"/>
      <c r="H221" s="8">
        <f>ROUND((G221*F221),2)</f>
        <v>0</v>
      </c>
      <c r="O221" t="e">
        <f>#REF!</f>
        <v>#REF!</v>
      </c>
      <c r="P221" t="e">
        <f>O221/100*H221</f>
        <v>#REF!</v>
      </c>
    </row>
    <row r="222" ht="12.75">
      <c r="D222" s="10" t="s">
        <v>485</v>
      </c>
    </row>
    <row r="223" ht="38.25">
      <c r="D223" s="10" t="s">
        <v>486</v>
      </c>
    </row>
    <row r="224" spans="1:16" ht="25.5">
      <c r="A224" s="4">
        <v>64</v>
      </c>
      <c r="B224" s="4" t="s">
        <v>487</v>
      </c>
      <c r="C224" s="4" t="s">
        <v>39</v>
      </c>
      <c r="D224" s="4" t="s">
        <v>488</v>
      </c>
      <c r="E224" s="4" t="s">
        <v>294</v>
      </c>
      <c r="F224" s="6">
        <v>2</v>
      </c>
      <c r="G224" s="9"/>
      <c r="H224" s="8">
        <f>ROUND((G224*F224),2)</f>
        <v>0</v>
      </c>
      <c r="O224" t="e">
        <f>#REF!</f>
        <v>#REF!</v>
      </c>
      <c r="P224" t="e">
        <f>O224/100*H224</f>
        <v>#REF!</v>
      </c>
    </row>
    <row r="225" ht="12.75">
      <c r="D225" s="10" t="s">
        <v>166</v>
      </c>
    </row>
    <row r="226" ht="89.25">
      <c r="D226" s="10" t="s">
        <v>489</v>
      </c>
    </row>
    <row r="227" spans="1:16" ht="25.5">
      <c r="A227" s="4">
        <v>65</v>
      </c>
      <c r="B227" s="4" t="s">
        <v>490</v>
      </c>
      <c r="C227" s="4" t="s">
        <v>39</v>
      </c>
      <c r="D227" s="4" t="s">
        <v>491</v>
      </c>
      <c r="E227" s="4" t="s">
        <v>35</v>
      </c>
      <c r="F227" s="6">
        <v>1</v>
      </c>
      <c r="G227" s="9"/>
      <c r="H227" s="8">
        <f>ROUND((G227*F227),2)</f>
        <v>0</v>
      </c>
      <c r="O227" t="e">
        <f>#REF!</f>
        <v>#REF!</v>
      </c>
      <c r="P227" t="e">
        <f>O227/100*H227</f>
        <v>#REF!</v>
      </c>
    </row>
    <row r="228" ht="38.25">
      <c r="D228" s="10" t="s">
        <v>492</v>
      </c>
    </row>
    <row r="229" ht="102">
      <c r="D229" s="10" t="s">
        <v>493</v>
      </c>
    </row>
    <row r="230" spans="1:16" ht="12.75">
      <c r="A230" s="4">
        <v>66</v>
      </c>
      <c r="B230" s="4" t="s">
        <v>494</v>
      </c>
      <c r="C230" s="4" t="s">
        <v>39</v>
      </c>
      <c r="D230" s="4" t="s">
        <v>495</v>
      </c>
      <c r="E230" s="4" t="s">
        <v>59</v>
      </c>
      <c r="F230" s="6">
        <v>24</v>
      </c>
      <c r="G230" s="9"/>
      <c r="H230" s="8">
        <f>ROUND((G230*F230),2)</f>
        <v>0</v>
      </c>
      <c r="O230" t="e">
        <f>#REF!</f>
        <v>#REF!</v>
      </c>
      <c r="P230" t="e">
        <f>O230/100*H230</f>
        <v>#REF!</v>
      </c>
    </row>
    <row r="231" ht="51">
      <c r="D231" s="10" t="s">
        <v>496</v>
      </c>
    </row>
    <row r="232" ht="114.75">
      <c r="D232" s="10" t="s">
        <v>497</v>
      </c>
    </row>
    <row r="233" spans="1:16" ht="25.5">
      <c r="A233" s="4">
        <v>67</v>
      </c>
      <c r="B233" s="4" t="s">
        <v>350</v>
      </c>
      <c r="C233" s="4" t="s">
        <v>39</v>
      </c>
      <c r="D233" s="4" t="s">
        <v>351</v>
      </c>
      <c r="E233" s="4" t="s">
        <v>294</v>
      </c>
      <c r="F233" s="6">
        <v>1</v>
      </c>
      <c r="G233" s="9"/>
      <c r="H233" s="8">
        <f>ROUND((G233*F233),2)</f>
        <v>0</v>
      </c>
      <c r="O233" t="e">
        <f>#REF!</f>
        <v>#REF!</v>
      </c>
      <c r="P233" t="e">
        <f>O233/100*H233</f>
        <v>#REF!</v>
      </c>
    </row>
    <row r="234" ht="38.25">
      <c r="D234" s="10" t="s">
        <v>498</v>
      </c>
    </row>
    <row r="235" ht="89.25">
      <c r="D235" s="10" t="s">
        <v>353</v>
      </c>
    </row>
    <row r="236" spans="1:16" ht="38.25">
      <c r="A236" s="4">
        <v>68</v>
      </c>
      <c r="B236" s="4" t="s">
        <v>499</v>
      </c>
      <c r="C236" s="4" t="s">
        <v>39</v>
      </c>
      <c r="D236" s="4" t="s">
        <v>500</v>
      </c>
      <c r="E236" s="4" t="s">
        <v>51</v>
      </c>
      <c r="F236" s="6">
        <v>0.5</v>
      </c>
      <c r="G236" s="9"/>
      <c r="H236" s="8">
        <f>ROUND((G236*F236),2)</f>
        <v>0</v>
      </c>
      <c r="O236" t="e">
        <f>#REF!</f>
        <v>#REF!</v>
      </c>
      <c r="P236" t="e">
        <f>O236/100*H236</f>
        <v>#REF!</v>
      </c>
    </row>
    <row r="237" ht="38.25">
      <c r="D237" s="10" t="s">
        <v>501</v>
      </c>
    </row>
    <row r="238" ht="76.5">
      <c r="D238" s="10" t="s">
        <v>502</v>
      </c>
    </row>
    <row r="239" spans="1:16" ht="38.25">
      <c r="A239" s="4">
        <v>69</v>
      </c>
      <c r="B239" s="4" t="s">
        <v>503</v>
      </c>
      <c r="C239" s="4" t="s">
        <v>39</v>
      </c>
      <c r="D239" s="4" t="s">
        <v>504</v>
      </c>
      <c r="E239" s="4" t="s">
        <v>51</v>
      </c>
      <c r="F239" s="6">
        <v>1.35</v>
      </c>
      <c r="G239" s="9"/>
      <c r="H239" s="8">
        <f>ROUND((G239*F239),2)</f>
        <v>0</v>
      </c>
      <c r="O239" t="e">
        <f>#REF!</f>
        <v>#REF!</v>
      </c>
      <c r="P239" t="e">
        <f>O239/100*H239</f>
        <v>#REF!</v>
      </c>
    </row>
    <row r="240" ht="38.25">
      <c r="D240" s="10" t="s">
        <v>505</v>
      </c>
    </row>
    <row r="241" ht="76.5">
      <c r="D241" s="10" t="s">
        <v>502</v>
      </c>
    </row>
    <row r="242" spans="1:16" ht="38.25">
      <c r="A242" s="4">
        <v>70</v>
      </c>
      <c r="B242" s="4" t="s">
        <v>506</v>
      </c>
      <c r="C242" s="4" t="s">
        <v>39</v>
      </c>
      <c r="D242" s="4" t="s">
        <v>507</v>
      </c>
      <c r="E242" s="4" t="s">
        <v>35</v>
      </c>
      <c r="F242" s="6">
        <v>0.64</v>
      </c>
      <c r="G242" s="9"/>
      <c r="H242" s="8">
        <f>ROUND((G242*F242),2)</f>
        <v>0</v>
      </c>
      <c r="O242" t="e">
        <f>#REF!</f>
        <v>#REF!</v>
      </c>
      <c r="P242" t="e">
        <f>O242/100*H242</f>
        <v>#REF!</v>
      </c>
    </row>
    <row r="243" ht="38.25">
      <c r="D243" s="10" t="s">
        <v>508</v>
      </c>
    </row>
    <row r="244" ht="76.5">
      <c r="D244" s="10" t="s">
        <v>502</v>
      </c>
    </row>
    <row r="245" spans="1:16" ht="38.25">
      <c r="A245" s="4">
        <v>71</v>
      </c>
      <c r="B245" s="4" t="s">
        <v>509</v>
      </c>
      <c r="C245" s="4" t="s">
        <v>39</v>
      </c>
      <c r="D245" s="4" t="s">
        <v>510</v>
      </c>
      <c r="E245" s="4" t="s">
        <v>294</v>
      </c>
      <c r="F245" s="6">
        <v>2</v>
      </c>
      <c r="G245" s="9"/>
      <c r="H245" s="8">
        <f>ROUND((G245*F245),2)</f>
        <v>0</v>
      </c>
      <c r="O245" t="e">
        <f>#REF!</f>
        <v>#REF!</v>
      </c>
      <c r="P245" t="e">
        <f>O245/100*H245</f>
        <v>#REF!</v>
      </c>
    </row>
    <row r="246" ht="12.75">
      <c r="D246" s="10" t="s">
        <v>166</v>
      </c>
    </row>
    <row r="247" ht="76.5">
      <c r="D247" s="10" t="s">
        <v>356</v>
      </c>
    </row>
    <row r="248" spans="1:16" ht="12.75" customHeight="1">
      <c r="A248" s="11"/>
      <c r="B248" s="11"/>
      <c r="C248" s="11" t="s">
        <v>99</v>
      </c>
      <c r="D248" s="11" t="s">
        <v>98</v>
      </c>
      <c r="E248" s="11"/>
      <c r="F248" s="11"/>
      <c r="G248" s="11"/>
      <c r="H248" s="11">
        <f>SUM(H194:H247)</f>
        <v>0</v>
      </c>
      <c r="P248" t="e">
        <f>ROUND(SUM(P194:P247),2)</f>
        <v>#REF!</v>
      </c>
    </row>
    <row r="250" spans="1:16" ht="12.75" customHeight="1">
      <c r="A250" s="11"/>
      <c r="B250" s="11"/>
      <c r="C250" s="11"/>
      <c r="D250" s="11" t="s">
        <v>106</v>
      </c>
      <c r="E250" s="11"/>
      <c r="F250" s="11"/>
      <c r="G250" s="11"/>
      <c r="H250" s="11">
        <f>+H15+H66+H78+H87+H144+H150+H162+H191+H248</f>
        <v>0</v>
      </c>
      <c r="P250" t="e">
        <f>+P15+P66+P78+P87+P144+P150+P162+P191+P248</f>
        <v>#REF!</v>
      </c>
    </row>
    <row r="252" spans="1:8" ht="12.75" customHeight="1">
      <c r="A252" s="5" t="s">
        <v>107</v>
      </c>
      <c r="B252" s="5"/>
      <c r="C252" s="5"/>
      <c r="D252" s="5"/>
      <c r="E252" s="5"/>
      <c r="F252" s="5"/>
      <c r="G252" s="5"/>
      <c r="H252" s="5"/>
    </row>
    <row r="253" spans="1:8" ht="12.75" customHeight="1">
      <c r="A253" s="5"/>
      <c r="B253" s="5"/>
      <c r="C253" s="5"/>
      <c r="D253" s="5" t="s">
        <v>108</v>
      </c>
      <c r="E253" s="5"/>
      <c r="F253" s="5"/>
      <c r="G253" s="5"/>
      <c r="H253" s="5"/>
    </row>
    <row r="254" spans="1:16" ht="12.75" customHeight="1">
      <c r="A254" s="11"/>
      <c r="B254" s="11"/>
      <c r="C254" s="11"/>
      <c r="D254" s="11" t="s">
        <v>109</v>
      </c>
      <c r="E254" s="11"/>
      <c r="F254" s="11"/>
      <c r="G254" s="11"/>
      <c r="H254" s="11">
        <v>0</v>
      </c>
      <c r="P254">
        <v>0</v>
      </c>
    </row>
    <row r="255" spans="1:8" ht="12.75" customHeight="1">
      <c r="A255" s="11"/>
      <c r="B255" s="11"/>
      <c r="C255" s="11"/>
      <c r="D255" s="11" t="s">
        <v>110</v>
      </c>
      <c r="E255" s="11"/>
      <c r="F255" s="11"/>
      <c r="G255" s="11"/>
      <c r="H255" s="11"/>
    </row>
    <row r="256" spans="1:16" ht="12.75" customHeight="1">
      <c r="A256" s="11"/>
      <c r="B256" s="11"/>
      <c r="C256" s="11"/>
      <c r="D256" s="11" t="s">
        <v>111</v>
      </c>
      <c r="E256" s="11"/>
      <c r="F256" s="11"/>
      <c r="G256" s="11"/>
      <c r="H256" s="11">
        <v>0</v>
      </c>
      <c r="P256">
        <v>0</v>
      </c>
    </row>
    <row r="257" spans="1:16" ht="12.75" customHeight="1">
      <c r="A257" s="11"/>
      <c r="B257" s="11"/>
      <c r="C257" s="11"/>
      <c r="D257" s="11" t="s">
        <v>112</v>
      </c>
      <c r="E257" s="11"/>
      <c r="F257" s="11"/>
      <c r="G257" s="11"/>
      <c r="H257" s="11">
        <f>H254+H256</f>
        <v>0</v>
      </c>
      <c r="P257">
        <f>P254+P256</f>
        <v>0</v>
      </c>
    </row>
    <row r="259" spans="1:16" ht="12.75" customHeight="1">
      <c r="A259" s="11"/>
      <c r="B259" s="11"/>
      <c r="C259" s="11"/>
      <c r="D259" s="11" t="s">
        <v>112</v>
      </c>
      <c r="E259" s="11"/>
      <c r="F259" s="11"/>
      <c r="G259" s="11"/>
      <c r="H259" s="11">
        <f>H250+H257</f>
        <v>0</v>
      </c>
      <c r="P259" t="e">
        <f>P250+P257</f>
        <v>#REF!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Bihary</cp:lastModifiedBy>
  <dcterms:modified xsi:type="dcterms:W3CDTF">2024-02-08T09:20:22Z</dcterms:modified>
  <cp:category/>
  <cp:version/>
  <cp:contentType/>
  <cp:contentStatus/>
</cp:coreProperties>
</file>